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perating" sheetId="1" r:id="rId1"/>
  </sheets>
  <definedNames>
    <definedName name="_xlnm.Print_Titles" localSheetId="0">'Operating'!$1:$2</definedName>
  </definedNames>
  <calcPr fullCalcOnLoad="1"/>
</workbook>
</file>

<file path=xl/sharedStrings.xml><?xml version="1.0" encoding="utf-8"?>
<sst xmlns="http://schemas.openxmlformats.org/spreadsheetml/2006/main" count="926" uniqueCount="647">
  <si>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</si>
  <si>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</si>
  <si>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</si>
  <si>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</si>
  <si>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</si>
  <si>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</si>
  <si>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</si>
  <si>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</si>
  <si>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</si>
  <si>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</si>
  <si>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</si>
  <si>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</si>
  <si>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</si>
  <si>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</si>
  <si>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</si>
  <si>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</si>
  <si>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</si>
  <si>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</si>
  <si>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</si>
  <si>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</si>
  <si>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</si>
  <si>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</si>
  <si>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</si>
  <si>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</si>
  <si>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</si>
  <si>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</si>
  <si>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</si>
  <si>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</si>
  <si>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</si>
  <si>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</si>
  <si>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</si>
  <si>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</si>
  <si>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</si>
  <si>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</si>
  <si>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</si>
  <si>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</si>
  <si>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</si>
  <si>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</si>
  <si>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</si>
  <si>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</si>
  <si>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</si>
  <si>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</si>
  <si>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</si>
  <si>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</si>
  <si>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</si>
  <si>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</si>
  <si>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</si>
  <si>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</si>
  <si>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</si>
  <si>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</si>
  <si>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</si>
  <si>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</si>
  <si>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</si>
  <si>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</si>
  <si>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</si>
  <si>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</si>
  <si>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</si>
  <si>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</si>
  <si>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</si>
  <si>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</si>
  <si>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</si>
  <si>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</si>
  <si>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</si>
  <si>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</si>
  <si>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</si>
  <si>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</si>
  <si>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</si>
  <si>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</si>
  <si>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</si>
  <si>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</si>
  <si>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</si>
  <si>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</si>
  <si>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</si>
  <si>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</si>
  <si>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</si>
  <si>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</si>
  <si>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</si>
  <si>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</si>
  <si>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</si>
  <si>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</si>
  <si>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</si>
  <si>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</si>
  <si>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</si>
  <si>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</si>
  <si>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</si>
  <si>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</si>
  <si>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</si>
  <si>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</si>
  <si>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</si>
  <si>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</si>
  <si>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</si>
  <si>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</si>
  <si>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</si>
  <si>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</si>
  <si>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</si>
  <si>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</si>
  <si>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</si>
  <si>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</si>
  <si>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</si>
  <si>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</si>
  <si>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</si>
  <si>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</si>
  <si>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</si>
  <si>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</si>
  <si>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</si>
  <si>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</si>
  <si>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</si>
  <si>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</si>
  <si>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</si>
  <si>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</si>
  <si>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</si>
  <si>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</si>
  <si>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</si>
  <si>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</si>
  <si>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</si>
  <si>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</si>
  <si>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</si>
  <si>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</si>
  <si>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</si>
  <si>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</si>
  <si>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</si>
  <si>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</si>
  <si>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</si>
  <si>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</si>
  <si>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</si>
  <si>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</si>
  <si>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</si>
  <si>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</si>
  <si>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</si>
  <si>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</si>
  <si>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</si>
  <si>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</si>
  <si>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</si>
  <si>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</si>
  <si>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</si>
  <si>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</si>
  <si>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</si>
  <si>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</si>
  <si>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</si>
  <si>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</si>
  <si>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</si>
  <si>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</si>
  <si>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</si>
  <si>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</si>
  <si>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</si>
  <si>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</si>
  <si>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</si>
  <si>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</si>
  <si>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</si>
  <si>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</si>
  <si>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</si>
  <si>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</si>
  <si>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</si>
  <si>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</si>
  <si>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</si>
  <si>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</si>
  <si>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</si>
  <si>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</si>
  <si>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</si>
  <si>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</si>
  <si>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</si>
  <si>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</si>
  <si>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</si>
  <si>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</si>
  <si>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</si>
  <si>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</si>
  <si>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</si>
  <si>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</si>
  <si>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</si>
  <si>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</si>
  <si>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</si>
  <si>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</si>
  <si>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</si>
  <si>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</si>
  <si>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</si>
  <si>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</si>
  <si>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</si>
  <si>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</si>
  <si>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</si>
  <si>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</si>
  <si>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</si>
  <si>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</si>
  <si>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</si>
  <si>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</si>
  <si>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</si>
  <si>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</si>
  <si>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</si>
  <si>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</si>
  <si>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</si>
  <si>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</si>
  <si>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</si>
  <si>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</si>
  <si>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</si>
  <si>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</si>
  <si>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</si>
  <si>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</si>
  <si>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</si>
  <si>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</si>
  <si>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</si>
  <si>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</si>
  <si>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</si>
  <si>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</si>
  <si>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</si>
  <si>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</si>
  <si>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</si>
  <si>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</si>
  <si>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</si>
  <si>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</si>
  <si>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</si>
  <si>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</si>
  <si>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</si>
  <si>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</si>
  <si>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</si>
  <si>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</si>
  <si>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</si>
  <si>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</si>
  <si>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</si>
  <si>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</si>
  <si>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</si>
  <si>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</si>
  <si>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</si>
  <si>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</si>
  <si>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</si>
  <si>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</si>
  <si>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</si>
  <si>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</si>
  <si>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</si>
  <si>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</si>
  <si>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</si>
  <si>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</si>
  <si>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</si>
  <si>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</si>
  <si>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</si>
  <si>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</si>
  <si>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</si>
  <si>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</si>
  <si>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</si>
  <si>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</si>
  <si>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</si>
  <si>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</si>
  <si>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</si>
  <si>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</si>
  <si>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</si>
  <si>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</si>
  <si>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</si>
  <si>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</si>
  <si>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</si>
  <si>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</si>
  <si>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</si>
  <si>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</si>
  <si>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</si>
  <si>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</si>
  <si>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</si>
  <si>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</si>
  <si>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</si>
  <si>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</si>
  <si>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</si>
  <si>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</si>
  <si>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</si>
  <si>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</si>
  <si>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</si>
  <si>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</si>
  <si>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</si>
  <si>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</si>
  <si>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</si>
  <si>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</si>
  <si>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</si>
  <si>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</si>
  <si>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</si>
  <si>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</si>
  <si>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</si>
  <si>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</si>
  <si>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</si>
  <si>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</si>
  <si>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</si>
  <si>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</si>
  <si>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</si>
  <si>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</si>
  <si>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</si>
  <si>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</si>
  <si>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</si>
  <si>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</si>
  <si>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</si>
  <si>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</si>
  <si>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</si>
  <si>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</si>
  <si>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</si>
  <si>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</si>
  <si>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</si>
  <si>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</si>
  <si>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</si>
  <si>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</si>
  <si>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</si>
  <si>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</si>
  <si>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</si>
  <si>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</si>
  <si>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</si>
  <si>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</si>
  <si>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</si>
  <si>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</si>
  <si>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</si>
  <si>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</si>
  <si>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</si>
  <si>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</si>
  <si>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</si>
  <si>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</si>
  <si>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</si>
  <si>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</si>
  <si>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</si>
  <si>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</si>
  <si>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</si>
  <si>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</si>
  <si>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</si>
  <si>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</si>
  <si>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</si>
  <si>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</si>
  <si>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</si>
  <si>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</si>
  <si>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</si>
  <si>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</si>
  <si>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</si>
  <si>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</si>
  <si>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</si>
  <si>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</si>
  <si>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</si>
  <si>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</si>
  <si>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</si>
  <si>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</si>
  <si>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</si>
  <si>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</si>
  <si>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</si>
  <si>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</si>
  <si>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</si>
  <si>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</si>
  <si>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</si>
  <si>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</si>
  <si>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</si>
  <si>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</si>
  <si>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</si>
  <si>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</si>
  <si>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</si>
  <si>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</si>
  <si>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</si>
  <si>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</si>
  <si>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</si>
  <si>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</si>
  <si>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</si>
  <si>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</si>
  <si>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</si>
  <si>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</si>
  <si>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</si>
  <si>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</si>
  <si>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</si>
  <si>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</si>
  <si>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</si>
  <si>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</si>
  <si>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</si>
  <si>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</si>
  <si>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</si>
  <si>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</si>
  <si>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</si>
  <si>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</si>
  <si>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</si>
  <si>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</si>
  <si>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</si>
  <si>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</si>
  <si>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</si>
  <si>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</si>
  <si>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</si>
  <si>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</si>
  <si>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</si>
  <si>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</si>
  <si>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</si>
  <si>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</si>
  <si>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</si>
  <si>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</si>
  <si>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</si>
  <si>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</si>
  <si>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</si>
  <si>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</si>
  <si>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</si>
  <si>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</si>
  <si>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</si>
  <si>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</si>
  <si>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</si>
  <si>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</si>
  <si>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</si>
  <si>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</si>
  <si>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</si>
  <si>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</si>
  <si>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</si>
  <si>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</si>
  <si>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</si>
  <si>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</si>
  <si>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</si>
  <si>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</si>
  <si>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</si>
  <si>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</si>
  <si>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</si>
  <si>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</si>
  <si>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</si>
  <si>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</si>
  <si>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</si>
  <si>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</si>
  <si>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</si>
  <si>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</si>
  <si>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</si>
  <si>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</si>
  <si>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</si>
  <si>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</si>
  <si>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</si>
  <si>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</si>
  <si>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</si>
  <si>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</si>
  <si>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</si>
  <si>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</si>
  <si>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</si>
  <si>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</si>
  <si>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</si>
  <si>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</si>
  <si>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</si>
  <si>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</si>
  <si>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</si>
  <si>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</si>
  <si>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</si>
  <si>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</si>
  <si>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</si>
  <si>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</si>
  <si>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</si>
  <si>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</si>
  <si>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</si>
  <si>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</si>
  <si>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</si>
  <si>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</si>
  <si>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</si>
  <si>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</si>
  <si>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</si>
  <si>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</si>
  <si>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</si>
  <si>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</si>
  <si>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</si>
  <si>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</si>
  <si>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</si>
  <si>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</si>
  <si>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</si>
  <si>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</si>
  <si>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</si>
  <si>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</si>
  <si>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</si>
  <si>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</si>
  <si>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</si>
  <si>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</si>
  <si>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</si>
  <si>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</si>
  <si>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</si>
  <si>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</si>
  <si>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</si>
  <si>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</si>
  <si>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</si>
  <si>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</si>
  <si>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</si>
  <si>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</si>
  <si>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</si>
  <si>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</si>
  <si>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</si>
  <si>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</si>
  <si>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</si>
  <si>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</si>
  <si>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</si>
  <si>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</si>
  <si>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</si>
  <si>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</si>
  <si>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</si>
  <si>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</si>
  <si>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</si>
  <si>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</si>
  <si>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</si>
  <si>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</si>
  <si>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</si>
  <si>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</si>
  <si>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</si>
  <si>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</si>
  <si>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</si>
  <si>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</si>
  <si>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</si>
  <si>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</si>
  <si>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</si>
  <si>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</si>
  <si>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</si>
  <si>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</si>
  <si>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</si>
  <si>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</si>
  <si>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</si>
  <si>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</si>
  <si>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</si>
  <si>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</si>
  <si>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</si>
  <si>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</si>
  <si>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</si>
  <si>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</si>
  <si>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</si>
  <si>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</si>
  <si>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</si>
  <si>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</si>
  <si>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</si>
  <si>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</si>
  <si>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</si>
  <si>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</si>
  <si>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</si>
  <si>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</si>
  <si>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</si>
  <si>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</si>
  <si>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</si>
  <si>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</si>
  <si>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</si>
  <si>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</si>
  <si>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</si>
  <si>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</si>
  <si>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</si>
  <si>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</si>
  <si>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</si>
  <si>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</si>
  <si>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</si>
  <si>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</si>
  <si>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</si>
  <si>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</si>
  <si>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</si>
  <si>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</si>
  <si>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</si>
  <si>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</si>
  <si>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</si>
  <si>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</si>
  <si>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</si>
  <si>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</si>
  <si>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</si>
  <si>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</si>
  <si>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</si>
  <si>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</si>
  <si>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</si>
  <si>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</si>
  <si>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</si>
  <si>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</si>
  <si>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</si>
  <si>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</si>
  <si>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</si>
  <si>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</si>
  <si>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</si>
  <si>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</si>
  <si>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</si>
  <si>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</si>
  <si>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</si>
  <si>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</si>
  <si>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</si>
  <si>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</si>
  <si>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</si>
  <si>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</si>
  <si>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</si>
  <si>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</si>
  <si>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</si>
  <si>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</si>
  <si>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</si>
  <si>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</si>
  <si>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</si>
  <si>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</si>
  <si>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</si>
  <si>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</si>
  <si>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</si>
  <si>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</si>
  <si>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</si>
  <si>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</si>
  <si>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</si>
  <si>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</si>
  <si>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</si>
  <si>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</si>
  <si>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</si>
  <si>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</si>
  <si>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</si>
  <si>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</si>
  <si>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</si>
  <si>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</si>
  <si>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</si>
  <si>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</si>
  <si>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</si>
  <si>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</si>
  <si>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</si>
  <si>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</si>
  <si>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</si>
  <si>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</si>
  <si>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</si>
  <si>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</si>
  <si>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</si>
  <si>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</si>
  <si>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</si>
  <si>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</si>
  <si>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</si>
  <si>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</si>
  <si>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</si>
  <si>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</si>
  <si>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</si>
  <si>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</si>
  <si>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</si>
  <si>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</si>
  <si>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</si>
  <si>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</si>
  <si>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</si>
  <si>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</si>
  <si>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</si>
  <si>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</si>
  <si>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</si>
  <si>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</si>
  <si>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</si>
  <si>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</si>
  <si>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</si>
  <si>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</si>
  <si>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</si>
  <si>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</si>
  <si>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</si>
  <si>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</si>
  <si>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</si>
  <si>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</si>
  <si>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</si>
  <si>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</si>
  <si>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</si>
  <si>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</si>
  <si>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</si>
  <si>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</si>
  <si>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</si>
  <si>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</si>
  <si>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</si>
  <si>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</si>
  <si>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</si>
  <si>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</si>
  <si>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</si>
  <si>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</si>
  <si>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</si>
  <si>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</si>
  <si>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</si>
  <si>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</si>
  <si>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</si>
  <si>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</si>
  <si>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</si>
  <si>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</si>
  <si>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</si>
  <si>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</si>
  <si>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</si>
  <si>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>MONTHLY OPERATING REVENUE FOR THE 3rd QUARTER ENDED 31 MARCH 2013</t>
  </si>
  <si>
    <t>Source: National Treasury Local Government database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</si>
</sst>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0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0" fontId="2" fillId="0" borderId="16" xfId="0" applyNumberFormat="1" applyFont="1" applyBorder="1" applyAlignment="1" applyProtection="1">
      <alignment wrapText="1"/>
      <protection/>
    </xf>
    <xf numFmtId="170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23" fillId="0" borderId="16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horizontal="left" wrapText="1" indent="1"/>
      <protection/>
    </xf>
    <xf numFmtId="0" fontId="23" fillId="0" borderId="17" xfId="0" applyFont="1" applyBorder="1" applyAlignment="1" applyProtection="1">
      <alignment horizontal="left" vertical="center" wrapText="1"/>
      <protection/>
    </xf>
    <xf numFmtId="172" fontId="23" fillId="0" borderId="16" xfId="0" applyNumberFormat="1" applyFont="1" applyBorder="1" applyAlignment="1" applyProtection="1">
      <alignment wrapText="1"/>
      <protection/>
    </xf>
    <xf numFmtId="172" fontId="24" fillId="0" borderId="0" xfId="0" applyNumberFormat="1" applyFont="1" applyFill="1" applyBorder="1" applyAlignment="1" applyProtection="1">
      <alignment/>
      <protection/>
    </xf>
    <xf numFmtId="171" fontId="24" fillId="0" borderId="17" xfId="0" applyNumberFormat="1" applyFont="1" applyFill="1" applyBorder="1" applyAlignment="1" applyProtection="1">
      <alignment/>
      <protection/>
    </xf>
    <xf numFmtId="172" fontId="24" fillId="0" borderId="16" xfId="0" applyNumberFormat="1" applyFont="1" applyFill="1" applyBorder="1" applyAlignment="1" applyProtection="1">
      <alignment/>
      <protection/>
    </xf>
    <xf numFmtId="172" fontId="24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25" fillId="0" borderId="0" xfId="0" applyNumberFormat="1" applyFont="1" applyFill="1" applyBorder="1" applyAlignment="1" applyProtection="1">
      <alignment/>
      <protection/>
    </xf>
    <xf numFmtId="171" fontId="25" fillId="0" borderId="17" xfId="0" applyNumberFormat="1" applyFont="1" applyFill="1" applyBorder="1" applyAlignment="1" applyProtection="1">
      <alignment/>
      <protection/>
    </xf>
    <xf numFmtId="172" fontId="25" fillId="0" borderId="16" xfId="0" applyNumberFormat="1" applyFont="1" applyFill="1" applyBorder="1" applyAlignment="1" applyProtection="1">
      <alignment/>
      <protection/>
    </xf>
    <xf numFmtId="172" fontId="25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2" fillId="0" borderId="18" xfId="0" applyNumberFormat="1" applyFont="1" applyBorder="1" applyAlignment="1" applyProtection="1">
      <alignment/>
      <protection/>
    </xf>
    <xf numFmtId="172" fontId="25" fillId="0" borderId="19" xfId="0" applyNumberFormat="1" applyFont="1" applyFill="1" applyBorder="1" applyAlignment="1" applyProtection="1">
      <alignment/>
      <protection/>
    </xf>
    <xf numFmtId="171" fontId="25" fillId="0" borderId="20" xfId="0" applyNumberFormat="1" applyFont="1" applyFill="1" applyBorder="1" applyAlignment="1" applyProtection="1">
      <alignment/>
      <protection/>
    </xf>
    <xf numFmtId="172" fontId="25" fillId="0" borderId="18" xfId="0" applyNumberFormat="1" applyFont="1" applyFill="1" applyBorder="1" applyAlignment="1" applyProtection="1">
      <alignment/>
      <protection/>
    </xf>
    <xf numFmtId="172" fontId="25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6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7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21" xfId="0" applyNumberFormat="1" applyFont="1" applyBorder="1" applyAlignment="1" applyProtection="1">
      <alignment/>
      <protection/>
    </xf>
    <xf numFmtId="172" fontId="25" fillId="0" borderId="22" xfId="0" applyNumberFormat="1" applyFont="1" applyFill="1" applyBorder="1" applyAlignment="1" applyProtection="1">
      <alignment/>
      <protection/>
    </xf>
    <xf numFmtId="171" fontId="25" fillId="0" borderId="23" xfId="0" applyNumberFormat="1" applyFont="1" applyFill="1" applyBorder="1" applyAlignment="1" applyProtection="1">
      <alignment/>
      <protection/>
    </xf>
    <xf numFmtId="172" fontId="25" fillId="0" borderId="21" xfId="0" applyNumberFormat="1" applyFont="1" applyFill="1" applyBorder="1" applyAlignment="1" applyProtection="1">
      <alignment/>
      <protection/>
    </xf>
    <xf numFmtId="172" fontId="25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72" fontId="25" fillId="0" borderId="25" xfId="0" applyNumberFormat="1" applyFont="1" applyFill="1" applyBorder="1" applyAlignment="1" applyProtection="1">
      <alignment/>
      <protection/>
    </xf>
    <xf numFmtId="171" fontId="25" fillId="0" borderId="26" xfId="0" applyNumberFormat="1" applyFont="1" applyFill="1" applyBorder="1" applyAlignment="1" applyProtection="1">
      <alignment/>
      <protection/>
    </xf>
    <xf numFmtId="172" fontId="25" fillId="0" borderId="24" xfId="0" applyNumberFormat="1" applyFont="1" applyFill="1" applyBorder="1" applyAlignment="1" applyProtection="1">
      <alignment/>
      <protection/>
    </xf>
    <xf numFmtId="172" fontId="25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25" fillId="0" borderId="27" xfId="0" applyNumberFormat="1" applyFont="1" applyFill="1" applyBorder="1" applyAlignment="1" applyProtection="1">
      <alignment/>
      <protection/>
    </xf>
    <xf numFmtId="172" fontId="25" fillId="0" borderId="28" xfId="0" applyNumberFormat="1" applyFont="1" applyFill="1" applyBorder="1" applyAlignment="1" applyProtection="1">
      <alignment/>
      <protection/>
    </xf>
    <xf numFmtId="172" fontId="25" fillId="0" borderId="29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0" fontId="0" fillId="0" borderId="28" xfId="0" applyFont="1" applyBorder="1" applyAlignment="1" applyProtection="1">
      <alignment/>
      <protection/>
    </xf>
    <xf numFmtId="0" fontId="22" fillId="0" borderId="2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3" width="6.7109375" style="2" customWidth="1"/>
    <col min="4" max="6" width="11.7109375" style="2" customWidth="1"/>
    <col min="7" max="7" width="9.7109375" style="2" customWidth="1"/>
    <col min="8" max="19" width="10.7109375" style="2" customWidth="1"/>
    <col min="20" max="23" width="10.7109375" style="2" hidden="1" customWidth="1"/>
    <col min="24" max="16384" width="9.140625" style="1" customWidth="1"/>
  </cols>
  <sheetData>
    <row r="1" spans="1:22" s="3" customFormat="1" ht="12.75" customHeight="1">
      <c r="A1" s="83" t="s">
        <v>645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3" s="10" customFormat="1" ht="48" customHeight="1">
      <c r="A2" s="4"/>
      <c r="B2" s="5" t="s">
        <v>0</v>
      </c>
      <c r="C2" s="6" t="s">
        <v>1</v>
      </c>
      <c r="D2" s="7" t="s">
        <v>2</v>
      </c>
      <c r="E2" s="8" t="s">
        <v>3</v>
      </c>
      <c r="F2" s="8" t="s">
        <v>642</v>
      </c>
      <c r="G2" s="9" t="s">
        <v>4</v>
      </c>
      <c r="H2" s="7" t="s">
        <v>643</v>
      </c>
      <c r="I2" s="8" t="s">
        <v>5</v>
      </c>
      <c r="J2" s="9" t="s">
        <v>6</v>
      </c>
      <c r="K2" s="9" t="s">
        <v>7</v>
      </c>
      <c r="L2" s="7" t="s">
        <v>8</v>
      </c>
      <c r="M2" s="8" t="s">
        <v>9</v>
      </c>
      <c r="N2" s="9" t="s">
        <v>10</v>
      </c>
      <c r="O2" s="9" t="s">
        <v>11</v>
      </c>
      <c r="P2" s="7" t="s">
        <v>12</v>
      </c>
      <c r="Q2" s="8" t="s">
        <v>13</v>
      </c>
      <c r="R2" s="9" t="s">
        <v>14</v>
      </c>
      <c r="S2" s="9" t="s">
        <v>15</v>
      </c>
      <c r="T2" s="7" t="s">
        <v>16</v>
      </c>
      <c r="U2" s="8" t="s">
        <v>644</v>
      </c>
      <c r="V2" s="9" t="s">
        <v>17</v>
      </c>
      <c r="W2" s="9" t="s">
        <v>18</v>
      </c>
    </row>
    <row r="3" spans="1:23" s="10" customFormat="1" ht="12.75">
      <c r="A3" s="11"/>
      <c r="B3" s="12"/>
      <c r="C3" s="13"/>
      <c r="D3" s="14"/>
      <c r="E3" s="15"/>
      <c r="F3" s="15"/>
      <c r="G3" s="16"/>
      <c r="H3" s="14"/>
      <c r="I3" s="15"/>
      <c r="J3" s="17"/>
      <c r="K3" s="17"/>
      <c r="L3" s="14"/>
      <c r="M3" s="15"/>
      <c r="N3" s="17"/>
      <c r="O3" s="17"/>
      <c r="P3" s="14"/>
      <c r="Q3" s="15"/>
      <c r="R3" s="17"/>
      <c r="S3" s="17"/>
      <c r="T3" s="14"/>
      <c r="U3" s="15"/>
      <c r="V3" s="17"/>
      <c r="W3" s="17"/>
    </row>
    <row r="4" spans="1:23" s="10" customFormat="1" ht="12.75">
      <c r="A4" s="18"/>
      <c r="B4" s="19" t="s">
        <v>19</v>
      </c>
      <c r="C4" s="20"/>
      <c r="D4" s="21"/>
      <c r="E4" s="22"/>
      <c r="F4" s="22"/>
      <c r="G4" s="23"/>
      <c r="H4" s="24"/>
      <c r="I4" s="22"/>
      <c r="J4" s="25"/>
      <c r="K4" s="25"/>
      <c r="L4" s="24"/>
      <c r="M4" s="22"/>
      <c r="N4" s="25"/>
      <c r="O4" s="25"/>
      <c r="P4" s="24"/>
      <c r="Q4" s="22"/>
      <c r="R4" s="25"/>
      <c r="S4" s="25"/>
      <c r="T4" s="24"/>
      <c r="U4" s="22"/>
      <c r="V4" s="25"/>
      <c r="W4" s="25"/>
    </row>
    <row r="5" spans="1:23" s="10" customFormat="1" ht="12.75">
      <c r="A5" s="26" t="s">
        <v>20</v>
      </c>
      <c r="B5" s="27" t="s">
        <v>21</v>
      </c>
      <c r="C5" s="28" t="s">
        <v>22</v>
      </c>
      <c r="D5" s="29">
        <v>3966637301</v>
      </c>
      <c r="E5" s="30">
        <v>3958540756</v>
      </c>
      <c r="F5" s="30">
        <v>3288469423</v>
      </c>
      <c r="G5" s="31">
        <f>IF($E5=0,0,$F5/$E5)</f>
        <v>0.8307276912624011</v>
      </c>
      <c r="H5" s="32">
        <v>1244835587</v>
      </c>
      <c r="I5" s="30">
        <v>302672964</v>
      </c>
      <c r="J5" s="33">
        <v>156536141</v>
      </c>
      <c r="K5" s="33">
        <v>1704044692</v>
      </c>
      <c r="L5" s="32">
        <v>166870703</v>
      </c>
      <c r="M5" s="30">
        <v>168246998</v>
      </c>
      <c r="N5" s="33">
        <v>469747720</v>
      </c>
      <c r="O5" s="33">
        <v>804865421</v>
      </c>
      <c r="P5" s="32">
        <v>141218389</v>
      </c>
      <c r="Q5" s="30">
        <v>158341966</v>
      </c>
      <c r="R5" s="33">
        <v>479998955</v>
      </c>
      <c r="S5" s="33">
        <v>779559310</v>
      </c>
      <c r="T5" s="32">
        <v>0</v>
      </c>
      <c r="U5" s="30">
        <v>0</v>
      </c>
      <c r="V5" s="33">
        <v>0</v>
      </c>
      <c r="W5" s="33">
        <v>0</v>
      </c>
    </row>
    <row r="6" spans="1:23" s="10" customFormat="1" ht="12.75">
      <c r="A6" s="26" t="s">
        <v>20</v>
      </c>
      <c r="B6" s="27" t="s">
        <v>23</v>
      </c>
      <c r="C6" s="28" t="s">
        <v>24</v>
      </c>
      <c r="D6" s="29">
        <v>7246751760</v>
      </c>
      <c r="E6" s="30">
        <v>7333456870</v>
      </c>
      <c r="F6" s="30">
        <v>5601573162</v>
      </c>
      <c r="G6" s="31">
        <f>IF($E6=0,0,$F6/$E6)</f>
        <v>0.7638380181814582</v>
      </c>
      <c r="H6" s="32">
        <v>781571877</v>
      </c>
      <c r="I6" s="30">
        <v>659096128</v>
      </c>
      <c r="J6" s="33">
        <v>483302730</v>
      </c>
      <c r="K6" s="33">
        <v>1923970735</v>
      </c>
      <c r="L6" s="32">
        <v>455329743</v>
      </c>
      <c r="M6" s="30">
        <v>482293129</v>
      </c>
      <c r="N6" s="33">
        <v>869474587</v>
      </c>
      <c r="O6" s="33">
        <v>1807097459</v>
      </c>
      <c r="P6" s="32">
        <v>476481337</v>
      </c>
      <c r="Q6" s="30">
        <v>547763369</v>
      </c>
      <c r="R6" s="33">
        <v>846260262</v>
      </c>
      <c r="S6" s="33">
        <v>1870504968</v>
      </c>
      <c r="T6" s="32">
        <v>0</v>
      </c>
      <c r="U6" s="30">
        <v>0</v>
      </c>
      <c r="V6" s="33">
        <v>0</v>
      </c>
      <c r="W6" s="33">
        <v>0</v>
      </c>
    </row>
    <row r="7" spans="1:23" s="10" customFormat="1" ht="12.75">
      <c r="A7" s="34"/>
      <c r="B7" s="35" t="s">
        <v>25</v>
      </c>
      <c r="C7" s="36"/>
      <c r="D7" s="37">
        <f>SUM(D5:D6)</f>
        <v>11213389061</v>
      </c>
      <c r="E7" s="38">
        <f>SUM(E5:E6)</f>
        <v>11291997626</v>
      </c>
      <c r="F7" s="38">
        <f>SUM(F5:F6)</f>
        <v>8890042585</v>
      </c>
      <c r="G7" s="39">
        <f>IF($E7=0,0,$F7/$E7)</f>
        <v>0.787286969006311</v>
      </c>
      <c r="H7" s="40">
        <f aca="true" t="shared" si="0" ref="H7:W7">SUM(H5:H6)</f>
        <v>2026407464</v>
      </c>
      <c r="I7" s="38">
        <f t="shared" si="0"/>
        <v>961769092</v>
      </c>
      <c r="J7" s="41">
        <f t="shared" si="0"/>
        <v>639838871</v>
      </c>
      <c r="K7" s="41">
        <f t="shared" si="0"/>
        <v>3628015427</v>
      </c>
      <c r="L7" s="40">
        <f t="shared" si="0"/>
        <v>622200446</v>
      </c>
      <c r="M7" s="38">
        <f t="shared" si="0"/>
        <v>650540127</v>
      </c>
      <c r="N7" s="41">
        <f t="shared" si="0"/>
        <v>1339222307</v>
      </c>
      <c r="O7" s="41">
        <f t="shared" si="0"/>
        <v>2611962880</v>
      </c>
      <c r="P7" s="40">
        <f t="shared" si="0"/>
        <v>617699726</v>
      </c>
      <c r="Q7" s="38">
        <f t="shared" si="0"/>
        <v>706105335</v>
      </c>
      <c r="R7" s="41">
        <f t="shared" si="0"/>
        <v>1326259217</v>
      </c>
      <c r="S7" s="41">
        <f t="shared" si="0"/>
        <v>2650064278</v>
      </c>
      <c r="T7" s="40">
        <f t="shared" si="0"/>
        <v>0</v>
      </c>
      <c r="U7" s="38">
        <f t="shared" si="0"/>
        <v>0</v>
      </c>
      <c r="V7" s="41">
        <f t="shared" si="0"/>
        <v>0</v>
      </c>
      <c r="W7" s="41">
        <f t="shared" si="0"/>
        <v>0</v>
      </c>
    </row>
    <row r="8" spans="1:23" s="10" customFormat="1" ht="12.75">
      <c r="A8" s="26" t="s">
        <v>26</v>
      </c>
      <c r="B8" s="27" t="s">
        <v>27</v>
      </c>
      <c r="C8" s="28" t="s">
        <v>28</v>
      </c>
      <c r="D8" s="29">
        <v>184426445</v>
      </c>
      <c r="E8" s="30">
        <v>184426445</v>
      </c>
      <c r="F8" s="30">
        <v>160176121</v>
      </c>
      <c r="G8" s="31">
        <f>IF($E8=0,0,$F8/$E8)</f>
        <v>0.868509507950446</v>
      </c>
      <c r="H8" s="32">
        <v>63797696</v>
      </c>
      <c r="I8" s="30">
        <v>11153274</v>
      </c>
      <c r="J8" s="33">
        <v>8304694</v>
      </c>
      <c r="K8" s="33">
        <v>83255664</v>
      </c>
      <c r="L8" s="32">
        <v>9250518</v>
      </c>
      <c r="M8" s="30">
        <v>8958731</v>
      </c>
      <c r="N8" s="33">
        <v>21469379</v>
      </c>
      <c r="O8" s="33">
        <v>39678628</v>
      </c>
      <c r="P8" s="32">
        <v>9672667</v>
      </c>
      <c r="Q8" s="30">
        <v>9606226</v>
      </c>
      <c r="R8" s="33">
        <v>17962936</v>
      </c>
      <c r="S8" s="33">
        <v>37241829</v>
      </c>
      <c r="T8" s="32">
        <v>0</v>
      </c>
      <c r="U8" s="30">
        <v>0</v>
      </c>
      <c r="V8" s="33">
        <v>0</v>
      </c>
      <c r="W8" s="33">
        <v>0</v>
      </c>
    </row>
    <row r="9" spans="1:23" s="10" customFormat="1" ht="12.75">
      <c r="A9" s="26" t="s">
        <v>26</v>
      </c>
      <c r="B9" s="27" t="s">
        <v>29</v>
      </c>
      <c r="C9" s="28" t="s">
        <v>30</v>
      </c>
      <c r="D9" s="29">
        <v>148244750</v>
      </c>
      <c r="E9" s="30">
        <v>148244750</v>
      </c>
      <c r="F9" s="30">
        <v>122747216</v>
      </c>
      <c r="G9" s="31">
        <f aca="true" t="shared" si="1" ref="G9:G40">IF($E9=0,0,$F9/$E9)</f>
        <v>0.8280037977736142</v>
      </c>
      <c r="H9" s="32">
        <v>19409674</v>
      </c>
      <c r="I9" s="30">
        <v>10986904</v>
      </c>
      <c r="J9" s="33">
        <v>11251297</v>
      </c>
      <c r="K9" s="33">
        <v>41647875</v>
      </c>
      <c r="L9" s="32">
        <v>12710375</v>
      </c>
      <c r="M9" s="30">
        <v>12404436</v>
      </c>
      <c r="N9" s="33">
        <v>14924949</v>
      </c>
      <c r="O9" s="33">
        <v>40039760</v>
      </c>
      <c r="P9" s="32">
        <v>13068558</v>
      </c>
      <c r="Q9" s="30">
        <v>12739958</v>
      </c>
      <c r="R9" s="33">
        <v>15251065</v>
      </c>
      <c r="S9" s="33">
        <v>41059581</v>
      </c>
      <c r="T9" s="32">
        <v>0</v>
      </c>
      <c r="U9" s="30">
        <v>0</v>
      </c>
      <c r="V9" s="33">
        <v>0</v>
      </c>
      <c r="W9" s="33">
        <v>0</v>
      </c>
    </row>
    <row r="10" spans="1:23" s="10" customFormat="1" ht="12.75">
      <c r="A10" s="26" t="s">
        <v>26</v>
      </c>
      <c r="B10" s="27" t="s">
        <v>31</v>
      </c>
      <c r="C10" s="28" t="s">
        <v>32</v>
      </c>
      <c r="D10" s="29">
        <v>43332145</v>
      </c>
      <c r="E10" s="30">
        <v>43332145</v>
      </c>
      <c r="F10" s="30">
        <v>20048322</v>
      </c>
      <c r="G10" s="31">
        <f t="shared" si="1"/>
        <v>0.46266627234816093</v>
      </c>
      <c r="H10" s="32">
        <v>21409352</v>
      </c>
      <c r="I10" s="30">
        <v>-11054419</v>
      </c>
      <c r="J10" s="33">
        <v>783914</v>
      </c>
      <c r="K10" s="33">
        <v>11138847</v>
      </c>
      <c r="L10" s="32">
        <v>906662</v>
      </c>
      <c r="M10" s="30">
        <v>882257</v>
      </c>
      <c r="N10" s="33">
        <v>4290826</v>
      </c>
      <c r="O10" s="33">
        <v>6079745</v>
      </c>
      <c r="P10" s="32">
        <v>316373</v>
      </c>
      <c r="Q10" s="30">
        <v>1583865</v>
      </c>
      <c r="R10" s="33">
        <v>929492</v>
      </c>
      <c r="S10" s="33">
        <v>2829730</v>
      </c>
      <c r="T10" s="32">
        <v>0</v>
      </c>
      <c r="U10" s="30">
        <v>0</v>
      </c>
      <c r="V10" s="33">
        <v>0</v>
      </c>
      <c r="W10" s="33">
        <v>0</v>
      </c>
    </row>
    <row r="11" spans="1:23" s="10" customFormat="1" ht="12.75">
      <c r="A11" s="26" t="s">
        <v>26</v>
      </c>
      <c r="B11" s="27" t="s">
        <v>33</v>
      </c>
      <c r="C11" s="28" t="s">
        <v>34</v>
      </c>
      <c r="D11" s="29">
        <v>329015150</v>
      </c>
      <c r="E11" s="30">
        <v>329015150</v>
      </c>
      <c r="F11" s="30">
        <v>243739918</v>
      </c>
      <c r="G11" s="31">
        <f t="shared" si="1"/>
        <v>0.74081670099386</v>
      </c>
      <c r="H11" s="32">
        <v>65498966</v>
      </c>
      <c r="I11" s="30">
        <v>17407312</v>
      </c>
      <c r="J11" s="33">
        <v>16822181</v>
      </c>
      <c r="K11" s="33">
        <v>99728459</v>
      </c>
      <c r="L11" s="32">
        <v>25676187</v>
      </c>
      <c r="M11" s="30">
        <v>38585560</v>
      </c>
      <c r="N11" s="33">
        <v>17855706</v>
      </c>
      <c r="O11" s="33">
        <v>82117453</v>
      </c>
      <c r="P11" s="32">
        <v>16500396</v>
      </c>
      <c r="Q11" s="30">
        <v>21103544</v>
      </c>
      <c r="R11" s="33">
        <v>24290066</v>
      </c>
      <c r="S11" s="33">
        <v>61894006</v>
      </c>
      <c r="T11" s="32">
        <v>0</v>
      </c>
      <c r="U11" s="30">
        <v>0</v>
      </c>
      <c r="V11" s="33">
        <v>0</v>
      </c>
      <c r="W11" s="33">
        <v>0</v>
      </c>
    </row>
    <row r="12" spans="1:23" s="10" customFormat="1" ht="12.75">
      <c r="A12" s="26" t="s">
        <v>26</v>
      </c>
      <c r="B12" s="27" t="s">
        <v>35</v>
      </c>
      <c r="C12" s="28" t="s">
        <v>36</v>
      </c>
      <c r="D12" s="29">
        <v>266344520</v>
      </c>
      <c r="E12" s="30">
        <v>266344520</v>
      </c>
      <c r="F12" s="30">
        <v>198577987</v>
      </c>
      <c r="G12" s="31">
        <f t="shared" si="1"/>
        <v>0.7455681348352877</v>
      </c>
      <c r="H12" s="32">
        <v>42857726</v>
      </c>
      <c r="I12" s="30">
        <v>17084450</v>
      </c>
      <c r="J12" s="33">
        <v>17651202</v>
      </c>
      <c r="K12" s="33">
        <v>77593378</v>
      </c>
      <c r="L12" s="32">
        <v>16996251</v>
      </c>
      <c r="M12" s="30">
        <v>24801647</v>
      </c>
      <c r="N12" s="33">
        <v>17422711</v>
      </c>
      <c r="O12" s="33">
        <v>59220609</v>
      </c>
      <c r="P12" s="32">
        <v>17377669</v>
      </c>
      <c r="Q12" s="30">
        <v>14903812</v>
      </c>
      <c r="R12" s="33">
        <v>29482519</v>
      </c>
      <c r="S12" s="33">
        <v>61764000</v>
      </c>
      <c r="T12" s="32">
        <v>0</v>
      </c>
      <c r="U12" s="30">
        <v>0</v>
      </c>
      <c r="V12" s="33">
        <v>0</v>
      </c>
      <c r="W12" s="33">
        <v>0</v>
      </c>
    </row>
    <row r="13" spans="1:23" s="10" customFormat="1" ht="12.75">
      <c r="A13" s="26" t="s">
        <v>26</v>
      </c>
      <c r="B13" s="27" t="s">
        <v>37</v>
      </c>
      <c r="C13" s="28" t="s">
        <v>38</v>
      </c>
      <c r="D13" s="29">
        <v>107215527</v>
      </c>
      <c r="E13" s="30">
        <v>107215527</v>
      </c>
      <c r="F13" s="30">
        <v>83077832</v>
      </c>
      <c r="G13" s="31">
        <f t="shared" si="1"/>
        <v>0.7748675432057522</v>
      </c>
      <c r="H13" s="32">
        <v>26544802</v>
      </c>
      <c r="I13" s="30">
        <v>5118144</v>
      </c>
      <c r="J13" s="33">
        <v>4328558</v>
      </c>
      <c r="K13" s="33">
        <v>35991504</v>
      </c>
      <c r="L13" s="32">
        <v>4306295</v>
      </c>
      <c r="M13" s="30">
        <v>16546844</v>
      </c>
      <c r="N13" s="33">
        <v>4171067</v>
      </c>
      <c r="O13" s="33">
        <v>25024206</v>
      </c>
      <c r="P13" s="32">
        <v>4409000</v>
      </c>
      <c r="Q13" s="30">
        <v>3991245</v>
      </c>
      <c r="R13" s="33">
        <v>13661877</v>
      </c>
      <c r="S13" s="33">
        <v>22062122</v>
      </c>
      <c r="T13" s="32">
        <v>0</v>
      </c>
      <c r="U13" s="30">
        <v>0</v>
      </c>
      <c r="V13" s="33">
        <v>0</v>
      </c>
      <c r="W13" s="33">
        <v>0</v>
      </c>
    </row>
    <row r="14" spans="1:23" s="10" customFormat="1" ht="12.75">
      <c r="A14" s="26" t="s">
        <v>26</v>
      </c>
      <c r="B14" s="27" t="s">
        <v>39</v>
      </c>
      <c r="C14" s="28" t="s">
        <v>40</v>
      </c>
      <c r="D14" s="29">
        <v>43585953</v>
      </c>
      <c r="E14" s="30">
        <v>43585953</v>
      </c>
      <c r="F14" s="30">
        <v>24990381</v>
      </c>
      <c r="G14" s="31">
        <f t="shared" si="1"/>
        <v>0.5733586001893776</v>
      </c>
      <c r="H14" s="32">
        <v>1495212</v>
      </c>
      <c r="I14" s="30">
        <v>1997651</v>
      </c>
      <c r="J14" s="33">
        <v>1359380</v>
      </c>
      <c r="K14" s="33">
        <v>4852243</v>
      </c>
      <c r="L14" s="32">
        <v>1853504</v>
      </c>
      <c r="M14" s="30">
        <v>1309085</v>
      </c>
      <c r="N14" s="33">
        <v>5798640</v>
      </c>
      <c r="O14" s="33">
        <v>8961229</v>
      </c>
      <c r="P14" s="32">
        <v>1284839</v>
      </c>
      <c r="Q14" s="30">
        <v>3397589</v>
      </c>
      <c r="R14" s="33">
        <v>6494481</v>
      </c>
      <c r="S14" s="33">
        <v>11176909</v>
      </c>
      <c r="T14" s="32">
        <v>0</v>
      </c>
      <c r="U14" s="30">
        <v>0</v>
      </c>
      <c r="V14" s="33">
        <v>0</v>
      </c>
      <c r="W14" s="33">
        <v>0</v>
      </c>
    </row>
    <row r="15" spans="1:23" s="10" customFormat="1" ht="12.75">
      <c r="A15" s="26" t="s">
        <v>26</v>
      </c>
      <c r="B15" s="27" t="s">
        <v>41</v>
      </c>
      <c r="C15" s="28" t="s">
        <v>42</v>
      </c>
      <c r="D15" s="29">
        <v>521397722</v>
      </c>
      <c r="E15" s="30">
        <v>521397722</v>
      </c>
      <c r="F15" s="30">
        <v>402063511</v>
      </c>
      <c r="G15" s="31">
        <f t="shared" si="1"/>
        <v>0.771126328396195</v>
      </c>
      <c r="H15" s="32">
        <v>188372746</v>
      </c>
      <c r="I15" s="30">
        <v>27424902</v>
      </c>
      <c r="J15" s="33">
        <v>26055983</v>
      </c>
      <c r="K15" s="33">
        <v>241853631</v>
      </c>
      <c r="L15" s="32">
        <v>20720225</v>
      </c>
      <c r="M15" s="30">
        <v>20423252</v>
      </c>
      <c r="N15" s="33">
        <v>23266515</v>
      </c>
      <c r="O15" s="33">
        <v>64409992</v>
      </c>
      <c r="P15" s="32">
        <v>44470394</v>
      </c>
      <c r="Q15" s="30">
        <v>27352371</v>
      </c>
      <c r="R15" s="33">
        <v>23977123</v>
      </c>
      <c r="S15" s="33">
        <v>95799888</v>
      </c>
      <c r="T15" s="32">
        <v>0</v>
      </c>
      <c r="U15" s="30">
        <v>0</v>
      </c>
      <c r="V15" s="33">
        <v>0</v>
      </c>
      <c r="W15" s="33">
        <v>0</v>
      </c>
    </row>
    <row r="16" spans="1:23" s="10" customFormat="1" ht="12.75">
      <c r="A16" s="26" t="s">
        <v>26</v>
      </c>
      <c r="B16" s="27" t="s">
        <v>43</v>
      </c>
      <c r="C16" s="28" t="s">
        <v>44</v>
      </c>
      <c r="D16" s="29">
        <v>79074635</v>
      </c>
      <c r="E16" s="30">
        <v>183278017</v>
      </c>
      <c r="F16" s="30">
        <v>69196028</v>
      </c>
      <c r="G16" s="31">
        <f t="shared" si="1"/>
        <v>0.3775467954784779</v>
      </c>
      <c r="H16" s="32">
        <v>23475473</v>
      </c>
      <c r="I16" s="30">
        <v>4749640</v>
      </c>
      <c r="J16" s="33">
        <v>15821356</v>
      </c>
      <c r="K16" s="33">
        <v>44046469</v>
      </c>
      <c r="L16" s="32">
        <v>4179390</v>
      </c>
      <c r="M16" s="30">
        <v>12349884</v>
      </c>
      <c r="N16" s="33">
        <v>1235392</v>
      </c>
      <c r="O16" s="33">
        <v>17764666</v>
      </c>
      <c r="P16" s="32">
        <v>2407486</v>
      </c>
      <c r="Q16" s="30">
        <v>4977407</v>
      </c>
      <c r="R16" s="33">
        <v>0</v>
      </c>
      <c r="S16" s="33">
        <v>7384893</v>
      </c>
      <c r="T16" s="32">
        <v>0</v>
      </c>
      <c r="U16" s="30">
        <v>0</v>
      </c>
      <c r="V16" s="33">
        <v>0</v>
      </c>
      <c r="W16" s="33">
        <v>0</v>
      </c>
    </row>
    <row r="17" spans="1:23" s="10" customFormat="1" ht="12.75">
      <c r="A17" s="26" t="s">
        <v>45</v>
      </c>
      <c r="B17" s="27" t="s">
        <v>46</v>
      </c>
      <c r="C17" s="28" t="s">
        <v>47</v>
      </c>
      <c r="D17" s="29">
        <v>153299666</v>
      </c>
      <c r="E17" s="30">
        <v>153299666</v>
      </c>
      <c r="F17" s="30">
        <v>98426920</v>
      </c>
      <c r="G17" s="31">
        <f t="shared" si="1"/>
        <v>0.6420556715368186</v>
      </c>
      <c r="H17" s="32">
        <v>36699015</v>
      </c>
      <c r="I17" s="30">
        <v>2975802</v>
      </c>
      <c r="J17" s="33">
        <v>2294057</v>
      </c>
      <c r="K17" s="33">
        <v>41968874</v>
      </c>
      <c r="L17" s="32">
        <v>771583</v>
      </c>
      <c r="M17" s="30">
        <v>4047169</v>
      </c>
      <c r="N17" s="33">
        <v>25194487</v>
      </c>
      <c r="O17" s="33">
        <v>30013239</v>
      </c>
      <c r="P17" s="32">
        <v>3331169</v>
      </c>
      <c r="Q17" s="30">
        <v>2319807</v>
      </c>
      <c r="R17" s="33">
        <v>20793831</v>
      </c>
      <c r="S17" s="33">
        <v>26444807</v>
      </c>
      <c r="T17" s="32">
        <v>0</v>
      </c>
      <c r="U17" s="30">
        <v>0</v>
      </c>
      <c r="V17" s="33">
        <v>0</v>
      </c>
      <c r="W17" s="33">
        <v>0</v>
      </c>
    </row>
    <row r="18" spans="1:23" s="10" customFormat="1" ht="12.75">
      <c r="A18" s="34"/>
      <c r="B18" s="35" t="s">
        <v>48</v>
      </c>
      <c r="C18" s="36"/>
      <c r="D18" s="37">
        <f>SUM(D8:D17)</f>
        <v>1875936513</v>
      </c>
      <c r="E18" s="38">
        <f>SUM(E8:E17)</f>
        <v>1980139895</v>
      </c>
      <c r="F18" s="38">
        <f>SUM(F8:F17)</f>
        <v>1423044236</v>
      </c>
      <c r="G18" s="39">
        <f t="shared" si="1"/>
        <v>0.718658433978979</v>
      </c>
      <c r="H18" s="40">
        <f aca="true" t="shared" si="2" ref="H18:W18">SUM(H8:H17)</f>
        <v>489560662</v>
      </c>
      <c r="I18" s="38">
        <f t="shared" si="2"/>
        <v>87843660</v>
      </c>
      <c r="J18" s="41">
        <f t="shared" si="2"/>
        <v>104672622</v>
      </c>
      <c r="K18" s="41">
        <f t="shared" si="2"/>
        <v>682076944</v>
      </c>
      <c r="L18" s="40">
        <f t="shared" si="2"/>
        <v>97370990</v>
      </c>
      <c r="M18" s="38">
        <f t="shared" si="2"/>
        <v>140308865</v>
      </c>
      <c r="N18" s="41">
        <f t="shared" si="2"/>
        <v>135629672</v>
      </c>
      <c r="O18" s="41">
        <f t="shared" si="2"/>
        <v>373309527</v>
      </c>
      <c r="P18" s="40">
        <f t="shared" si="2"/>
        <v>112838551</v>
      </c>
      <c r="Q18" s="38">
        <f t="shared" si="2"/>
        <v>101975824</v>
      </c>
      <c r="R18" s="41">
        <f t="shared" si="2"/>
        <v>152843390</v>
      </c>
      <c r="S18" s="41">
        <f t="shared" si="2"/>
        <v>367657765</v>
      </c>
      <c r="T18" s="40">
        <f t="shared" si="2"/>
        <v>0</v>
      </c>
      <c r="U18" s="38">
        <f t="shared" si="2"/>
        <v>0</v>
      </c>
      <c r="V18" s="41">
        <f t="shared" si="2"/>
        <v>0</v>
      </c>
      <c r="W18" s="41">
        <f t="shared" si="2"/>
        <v>0</v>
      </c>
    </row>
    <row r="19" spans="1:23" s="10" customFormat="1" ht="12.75">
      <c r="A19" s="26" t="s">
        <v>26</v>
      </c>
      <c r="B19" s="27" t="s">
        <v>49</v>
      </c>
      <c r="C19" s="28" t="s">
        <v>50</v>
      </c>
      <c r="D19" s="29">
        <v>144586445</v>
      </c>
      <c r="E19" s="30">
        <v>144586445</v>
      </c>
      <c r="F19" s="30">
        <v>110336484</v>
      </c>
      <c r="G19" s="31">
        <f t="shared" si="1"/>
        <v>0.7631177597595681</v>
      </c>
      <c r="H19" s="32">
        <v>526385</v>
      </c>
      <c r="I19" s="30">
        <v>53569784</v>
      </c>
      <c r="J19" s="33">
        <v>21202</v>
      </c>
      <c r="K19" s="33">
        <v>54117371</v>
      </c>
      <c r="L19" s="32">
        <v>5715734</v>
      </c>
      <c r="M19" s="30">
        <v>2168751</v>
      </c>
      <c r="N19" s="33">
        <v>41980710</v>
      </c>
      <c r="O19" s="33">
        <v>49865195</v>
      </c>
      <c r="P19" s="32">
        <v>5388781</v>
      </c>
      <c r="Q19" s="30">
        <v>533320</v>
      </c>
      <c r="R19" s="33">
        <v>431817</v>
      </c>
      <c r="S19" s="33">
        <v>6353918</v>
      </c>
      <c r="T19" s="32">
        <v>0</v>
      </c>
      <c r="U19" s="30">
        <v>0</v>
      </c>
      <c r="V19" s="33">
        <v>0</v>
      </c>
      <c r="W19" s="33">
        <v>0</v>
      </c>
    </row>
    <row r="20" spans="1:23" s="10" customFormat="1" ht="12.75">
      <c r="A20" s="26" t="s">
        <v>26</v>
      </c>
      <c r="B20" s="27" t="s">
        <v>51</v>
      </c>
      <c r="C20" s="28" t="s">
        <v>52</v>
      </c>
      <c r="D20" s="29">
        <v>187264385</v>
      </c>
      <c r="E20" s="30">
        <v>200841809</v>
      </c>
      <c r="F20" s="30">
        <v>102018607</v>
      </c>
      <c r="G20" s="31">
        <f t="shared" si="1"/>
        <v>0.5079550294231815</v>
      </c>
      <c r="H20" s="32">
        <v>95132</v>
      </c>
      <c r="I20" s="30">
        <v>2915325</v>
      </c>
      <c r="J20" s="33">
        <v>2145000</v>
      </c>
      <c r="K20" s="33">
        <v>5155457</v>
      </c>
      <c r="L20" s="32">
        <v>693371</v>
      </c>
      <c r="M20" s="30">
        <v>52731209</v>
      </c>
      <c r="N20" s="33">
        <v>706926</v>
      </c>
      <c r="O20" s="33">
        <v>54131506</v>
      </c>
      <c r="P20" s="32">
        <v>1124903</v>
      </c>
      <c r="Q20" s="30">
        <v>1537596</v>
      </c>
      <c r="R20" s="33">
        <v>40069145</v>
      </c>
      <c r="S20" s="33">
        <v>42731644</v>
      </c>
      <c r="T20" s="32">
        <v>0</v>
      </c>
      <c r="U20" s="30">
        <v>0</v>
      </c>
      <c r="V20" s="33">
        <v>0</v>
      </c>
      <c r="W20" s="33">
        <v>0</v>
      </c>
    </row>
    <row r="21" spans="1:23" s="10" customFormat="1" ht="12.75">
      <c r="A21" s="26" t="s">
        <v>26</v>
      </c>
      <c r="B21" s="27" t="s">
        <v>53</v>
      </c>
      <c r="C21" s="28" t="s">
        <v>54</v>
      </c>
      <c r="D21" s="29">
        <v>77924160</v>
      </c>
      <c r="E21" s="30">
        <v>52430300</v>
      </c>
      <c r="F21" s="30">
        <v>53837953</v>
      </c>
      <c r="G21" s="31">
        <f t="shared" si="1"/>
        <v>1.0268480821204533</v>
      </c>
      <c r="H21" s="32">
        <v>17041583</v>
      </c>
      <c r="I21" s="30">
        <v>3473668</v>
      </c>
      <c r="J21" s="33">
        <v>2610051</v>
      </c>
      <c r="K21" s="33">
        <v>23125302</v>
      </c>
      <c r="L21" s="32">
        <v>1895633</v>
      </c>
      <c r="M21" s="30">
        <v>12695389</v>
      </c>
      <c r="N21" s="33">
        <v>1844137</v>
      </c>
      <c r="O21" s="33">
        <v>16435159</v>
      </c>
      <c r="P21" s="32">
        <v>2331632</v>
      </c>
      <c r="Q21" s="30">
        <v>1859394</v>
      </c>
      <c r="R21" s="33">
        <v>10086466</v>
      </c>
      <c r="S21" s="33">
        <v>14277492</v>
      </c>
      <c r="T21" s="32">
        <v>0</v>
      </c>
      <c r="U21" s="30">
        <v>0</v>
      </c>
      <c r="V21" s="33">
        <v>0</v>
      </c>
      <c r="W21" s="33">
        <v>0</v>
      </c>
    </row>
    <row r="22" spans="1:23" s="10" customFormat="1" ht="12.75">
      <c r="A22" s="26" t="s">
        <v>26</v>
      </c>
      <c r="B22" s="27" t="s">
        <v>55</v>
      </c>
      <c r="C22" s="28" t="s">
        <v>56</v>
      </c>
      <c r="D22" s="29">
        <v>216066313</v>
      </c>
      <c r="E22" s="30">
        <v>216066313</v>
      </c>
      <c r="F22" s="30">
        <v>133288772</v>
      </c>
      <c r="G22" s="31">
        <f t="shared" si="1"/>
        <v>0.616888260596181</v>
      </c>
      <c r="H22" s="32">
        <v>51356501</v>
      </c>
      <c r="I22" s="30">
        <v>4840284</v>
      </c>
      <c r="J22" s="33">
        <v>4211026</v>
      </c>
      <c r="K22" s="33">
        <v>60407811</v>
      </c>
      <c r="L22" s="32">
        <v>3867734</v>
      </c>
      <c r="M22" s="30">
        <v>25998346</v>
      </c>
      <c r="N22" s="33">
        <v>3731290</v>
      </c>
      <c r="O22" s="33">
        <v>33597370</v>
      </c>
      <c r="P22" s="32">
        <v>3080340</v>
      </c>
      <c r="Q22" s="30">
        <v>3479667</v>
      </c>
      <c r="R22" s="33">
        <v>32723584</v>
      </c>
      <c r="S22" s="33">
        <v>39283591</v>
      </c>
      <c r="T22" s="32">
        <v>0</v>
      </c>
      <c r="U22" s="30">
        <v>0</v>
      </c>
      <c r="V22" s="33">
        <v>0</v>
      </c>
      <c r="W22" s="33">
        <v>0</v>
      </c>
    </row>
    <row r="23" spans="1:23" s="10" customFormat="1" ht="12.75">
      <c r="A23" s="26" t="s">
        <v>26</v>
      </c>
      <c r="B23" s="27" t="s">
        <v>57</v>
      </c>
      <c r="C23" s="28" t="s">
        <v>58</v>
      </c>
      <c r="D23" s="29">
        <v>81976053</v>
      </c>
      <c r="E23" s="30">
        <v>81976053</v>
      </c>
      <c r="F23" s="30">
        <v>76451519</v>
      </c>
      <c r="G23" s="31">
        <f t="shared" si="1"/>
        <v>0.9326079532031141</v>
      </c>
      <c r="H23" s="32">
        <v>28425525</v>
      </c>
      <c r="I23" s="30">
        <v>1848834</v>
      </c>
      <c r="J23" s="33">
        <v>915747</v>
      </c>
      <c r="K23" s="33">
        <v>31190106</v>
      </c>
      <c r="L23" s="32">
        <v>4069313</v>
      </c>
      <c r="M23" s="30">
        <v>22059590</v>
      </c>
      <c r="N23" s="33">
        <v>850376</v>
      </c>
      <c r="O23" s="33">
        <v>26979279</v>
      </c>
      <c r="P23" s="32">
        <v>850376</v>
      </c>
      <c r="Q23" s="30">
        <v>1129600</v>
      </c>
      <c r="R23" s="33">
        <v>16302158</v>
      </c>
      <c r="S23" s="33">
        <v>18282134</v>
      </c>
      <c r="T23" s="32">
        <v>0</v>
      </c>
      <c r="U23" s="30">
        <v>0</v>
      </c>
      <c r="V23" s="33">
        <v>0</v>
      </c>
      <c r="W23" s="33">
        <v>0</v>
      </c>
    </row>
    <row r="24" spans="1:23" s="10" customFormat="1" ht="12.75">
      <c r="A24" s="26" t="s">
        <v>26</v>
      </c>
      <c r="B24" s="27" t="s">
        <v>59</v>
      </c>
      <c r="C24" s="28" t="s">
        <v>60</v>
      </c>
      <c r="D24" s="29">
        <v>171908000</v>
      </c>
      <c r="E24" s="30">
        <v>171908000</v>
      </c>
      <c r="F24" s="30">
        <v>147844999</v>
      </c>
      <c r="G24" s="31">
        <f t="shared" si="1"/>
        <v>0.8600239604904949</v>
      </c>
      <c r="H24" s="32">
        <v>74821945</v>
      </c>
      <c r="I24" s="30">
        <v>3159111</v>
      </c>
      <c r="J24" s="33">
        <v>3157637</v>
      </c>
      <c r="K24" s="33">
        <v>81138693</v>
      </c>
      <c r="L24" s="32">
        <v>3238866</v>
      </c>
      <c r="M24" s="30">
        <v>31033368</v>
      </c>
      <c r="N24" s="33">
        <v>2786613</v>
      </c>
      <c r="O24" s="33">
        <v>37058847</v>
      </c>
      <c r="P24" s="32">
        <v>0</v>
      </c>
      <c r="Q24" s="30">
        <v>1935639</v>
      </c>
      <c r="R24" s="33">
        <v>27711820</v>
      </c>
      <c r="S24" s="33">
        <v>29647459</v>
      </c>
      <c r="T24" s="32">
        <v>0</v>
      </c>
      <c r="U24" s="30">
        <v>0</v>
      </c>
      <c r="V24" s="33">
        <v>0</v>
      </c>
      <c r="W24" s="33">
        <v>0</v>
      </c>
    </row>
    <row r="25" spans="1:23" s="10" customFormat="1" ht="12.75">
      <c r="A25" s="26" t="s">
        <v>26</v>
      </c>
      <c r="B25" s="27" t="s">
        <v>61</v>
      </c>
      <c r="C25" s="28" t="s">
        <v>62</v>
      </c>
      <c r="D25" s="29">
        <v>56343312</v>
      </c>
      <c r="E25" s="30">
        <v>56343312</v>
      </c>
      <c r="F25" s="30">
        <v>38069108</v>
      </c>
      <c r="G25" s="31">
        <f t="shared" si="1"/>
        <v>0.6756632978906174</v>
      </c>
      <c r="H25" s="32">
        <v>13406292</v>
      </c>
      <c r="I25" s="30">
        <v>1447728</v>
      </c>
      <c r="J25" s="33">
        <v>2665301</v>
      </c>
      <c r="K25" s="33">
        <v>17519321</v>
      </c>
      <c r="L25" s="32">
        <v>1586644</v>
      </c>
      <c r="M25" s="30">
        <v>4926511</v>
      </c>
      <c r="N25" s="33">
        <v>1051310</v>
      </c>
      <c r="O25" s="33">
        <v>7564465</v>
      </c>
      <c r="P25" s="32">
        <v>2484400</v>
      </c>
      <c r="Q25" s="30">
        <v>1946781</v>
      </c>
      <c r="R25" s="33">
        <v>8554141</v>
      </c>
      <c r="S25" s="33">
        <v>12985322</v>
      </c>
      <c r="T25" s="32">
        <v>0</v>
      </c>
      <c r="U25" s="30">
        <v>0</v>
      </c>
      <c r="V25" s="33">
        <v>0</v>
      </c>
      <c r="W25" s="33">
        <v>0</v>
      </c>
    </row>
    <row r="26" spans="1:23" s="10" customFormat="1" ht="12.75">
      <c r="A26" s="26" t="s">
        <v>45</v>
      </c>
      <c r="B26" s="27" t="s">
        <v>63</v>
      </c>
      <c r="C26" s="28" t="s">
        <v>64</v>
      </c>
      <c r="D26" s="29">
        <v>1524741226</v>
      </c>
      <c r="E26" s="30">
        <v>1524741226</v>
      </c>
      <c r="F26" s="30">
        <v>821594361</v>
      </c>
      <c r="G26" s="31">
        <f t="shared" si="1"/>
        <v>0.5388418355784655</v>
      </c>
      <c r="H26" s="32">
        <v>257137984</v>
      </c>
      <c r="I26" s="30">
        <v>26768794</v>
      </c>
      <c r="J26" s="33">
        <v>32746373</v>
      </c>
      <c r="K26" s="33">
        <v>316653151</v>
      </c>
      <c r="L26" s="32">
        <v>21111505</v>
      </c>
      <c r="M26" s="30">
        <v>184193392</v>
      </c>
      <c r="N26" s="33">
        <v>22766597</v>
      </c>
      <c r="O26" s="33">
        <v>228071494</v>
      </c>
      <c r="P26" s="32">
        <v>19196374</v>
      </c>
      <c r="Q26" s="30">
        <v>55164046</v>
      </c>
      <c r="R26" s="33">
        <v>202509296</v>
      </c>
      <c r="S26" s="33">
        <v>276869716</v>
      </c>
      <c r="T26" s="32">
        <v>0</v>
      </c>
      <c r="U26" s="30">
        <v>0</v>
      </c>
      <c r="V26" s="33">
        <v>0</v>
      </c>
      <c r="W26" s="33">
        <v>0</v>
      </c>
    </row>
    <row r="27" spans="1:23" s="10" customFormat="1" ht="12.75">
      <c r="A27" s="34"/>
      <c r="B27" s="35" t="s">
        <v>65</v>
      </c>
      <c r="C27" s="36"/>
      <c r="D27" s="37">
        <f>SUM(D19:D26)</f>
        <v>2460809894</v>
      </c>
      <c r="E27" s="38">
        <f>SUM(E19:E26)</f>
        <v>2448893458</v>
      </c>
      <c r="F27" s="38">
        <f>SUM(F19:F26)</f>
        <v>1483441803</v>
      </c>
      <c r="G27" s="39">
        <f t="shared" si="1"/>
        <v>0.6057600416032473</v>
      </c>
      <c r="H27" s="40">
        <f aca="true" t="shared" si="3" ref="H27:W27">SUM(H19:H26)</f>
        <v>442811347</v>
      </c>
      <c r="I27" s="38">
        <f t="shared" si="3"/>
        <v>98023528</v>
      </c>
      <c r="J27" s="41">
        <f t="shared" si="3"/>
        <v>48472337</v>
      </c>
      <c r="K27" s="41">
        <f t="shared" si="3"/>
        <v>589307212</v>
      </c>
      <c r="L27" s="40">
        <f t="shared" si="3"/>
        <v>42178800</v>
      </c>
      <c r="M27" s="38">
        <f t="shared" si="3"/>
        <v>335806556</v>
      </c>
      <c r="N27" s="41">
        <f t="shared" si="3"/>
        <v>75717959</v>
      </c>
      <c r="O27" s="41">
        <f t="shared" si="3"/>
        <v>453703315</v>
      </c>
      <c r="P27" s="40">
        <f t="shared" si="3"/>
        <v>34456806</v>
      </c>
      <c r="Q27" s="38">
        <f t="shared" si="3"/>
        <v>67586043</v>
      </c>
      <c r="R27" s="41">
        <f t="shared" si="3"/>
        <v>338388427</v>
      </c>
      <c r="S27" s="41">
        <f t="shared" si="3"/>
        <v>440431276</v>
      </c>
      <c r="T27" s="40">
        <f t="shared" si="3"/>
        <v>0</v>
      </c>
      <c r="U27" s="38">
        <f t="shared" si="3"/>
        <v>0</v>
      </c>
      <c r="V27" s="41">
        <f t="shared" si="3"/>
        <v>0</v>
      </c>
      <c r="W27" s="41">
        <f t="shared" si="3"/>
        <v>0</v>
      </c>
    </row>
    <row r="28" spans="1:23" s="10" customFormat="1" ht="12.75">
      <c r="A28" s="26" t="s">
        <v>26</v>
      </c>
      <c r="B28" s="27" t="s">
        <v>66</v>
      </c>
      <c r="C28" s="28" t="s">
        <v>67</v>
      </c>
      <c r="D28" s="29">
        <v>185142281</v>
      </c>
      <c r="E28" s="30">
        <v>185142281</v>
      </c>
      <c r="F28" s="30">
        <v>141859560</v>
      </c>
      <c r="G28" s="31">
        <f t="shared" si="1"/>
        <v>0.7662191436433691</v>
      </c>
      <c r="H28" s="32">
        <v>65986026</v>
      </c>
      <c r="I28" s="30">
        <v>13012672</v>
      </c>
      <c r="J28" s="33">
        <v>12729506</v>
      </c>
      <c r="K28" s="33">
        <v>91728204</v>
      </c>
      <c r="L28" s="32">
        <v>9024204</v>
      </c>
      <c r="M28" s="30">
        <v>24018506</v>
      </c>
      <c r="N28" s="33">
        <v>8269450</v>
      </c>
      <c r="O28" s="33">
        <v>41312160</v>
      </c>
      <c r="P28" s="32">
        <v>8819196</v>
      </c>
      <c r="Q28" s="30">
        <v>0</v>
      </c>
      <c r="R28" s="33">
        <v>0</v>
      </c>
      <c r="S28" s="33">
        <v>8819196</v>
      </c>
      <c r="T28" s="32">
        <v>0</v>
      </c>
      <c r="U28" s="30">
        <v>0</v>
      </c>
      <c r="V28" s="33">
        <v>0</v>
      </c>
      <c r="W28" s="33">
        <v>0</v>
      </c>
    </row>
    <row r="29" spans="1:23" s="10" customFormat="1" ht="12.75">
      <c r="A29" s="26" t="s">
        <v>26</v>
      </c>
      <c r="B29" s="27" t="s">
        <v>68</v>
      </c>
      <c r="C29" s="28" t="s">
        <v>69</v>
      </c>
      <c r="D29" s="29">
        <v>47225919</v>
      </c>
      <c r="E29" s="30">
        <v>47225919</v>
      </c>
      <c r="F29" s="30">
        <v>42250601</v>
      </c>
      <c r="G29" s="31">
        <f t="shared" si="1"/>
        <v>0.8946485721114289</v>
      </c>
      <c r="H29" s="32">
        <v>13279018</v>
      </c>
      <c r="I29" s="30">
        <v>2718548</v>
      </c>
      <c r="J29" s="33">
        <v>4190633</v>
      </c>
      <c r="K29" s="33">
        <v>20188199</v>
      </c>
      <c r="L29" s="32">
        <v>1735642</v>
      </c>
      <c r="M29" s="30">
        <v>8009092</v>
      </c>
      <c r="N29" s="33">
        <v>-2550816</v>
      </c>
      <c r="O29" s="33">
        <v>7193918</v>
      </c>
      <c r="P29" s="32">
        <v>3819341</v>
      </c>
      <c r="Q29" s="30">
        <v>2415740</v>
      </c>
      <c r="R29" s="33">
        <v>8633403</v>
      </c>
      <c r="S29" s="33">
        <v>14868484</v>
      </c>
      <c r="T29" s="32">
        <v>0</v>
      </c>
      <c r="U29" s="30">
        <v>0</v>
      </c>
      <c r="V29" s="33">
        <v>0</v>
      </c>
      <c r="W29" s="33">
        <v>0</v>
      </c>
    </row>
    <row r="30" spans="1:23" s="10" customFormat="1" ht="12.75">
      <c r="A30" s="26" t="s">
        <v>26</v>
      </c>
      <c r="B30" s="27" t="s">
        <v>70</v>
      </c>
      <c r="C30" s="28" t="s">
        <v>71</v>
      </c>
      <c r="D30" s="29">
        <v>42133238</v>
      </c>
      <c r="E30" s="30">
        <v>38007447</v>
      </c>
      <c r="F30" s="30">
        <v>28097016</v>
      </c>
      <c r="G30" s="31">
        <f t="shared" si="1"/>
        <v>0.7392502842929702</v>
      </c>
      <c r="H30" s="32">
        <v>10970310</v>
      </c>
      <c r="I30" s="30">
        <v>2697675</v>
      </c>
      <c r="J30" s="33">
        <v>2666580</v>
      </c>
      <c r="K30" s="33">
        <v>16334565</v>
      </c>
      <c r="L30" s="32">
        <v>2608894</v>
      </c>
      <c r="M30" s="30">
        <v>1547097</v>
      </c>
      <c r="N30" s="33">
        <v>2071435</v>
      </c>
      <c r="O30" s="33">
        <v>6227426</v>
      </c>
      <c r="P30" s="32">
        <v>1626533</v>
      </c>
      <c r="Q30" s="30">
        <v>1625369</v>
      </c>
      <c r="R30" s="33">
        <v>2283123</v>
      </c>
      <c r="S30" s="33">
        <v>5535025</v>
      </c>
      <c r="T30" s="32">
        <v>0</v>
      </c>
      <c r="U30" s="30">
        <v>0</v>
      </c>
      <c r="V30" s="33">
        <v>0</v>
      </c>
      <c r="W30" s="33">
        <v>0</v>
      </c>
    </row>
    <row r="31" spans="1:23" s="10" customFormat="1" ht="12.75">
      <c r="A31" s="26" t="s">
        <v>26</v>
      </c>
      <c r="B31" s="27" t="s">
        <v>72</v>
      </c>
      <c r="C31" s="28" t="s">
        <v>73</v>
      </c>
      <c r="D31" s="29">
        <v>486670886</v>
      </c>
      <c r="E31" s="30">
        <v>507525768</v>
      </c>
      <c r="F31" s="30">
        <v>375019476</v>
      </c>
      <c r="G31" s="31">
        <f t="shared" si="1"/>
        <v>0.7389171144508273</v>
      </c>
      <c r="H31" s="32">
        <v>150185676</v>
      </c>
      <c r="I31" s="30">
        <v>28330917</v>
      </c>
      <c r="J31" s="33">
        <v>20739531</v>
      </c>
      <c r="K31" s="33">
        <v>199256124</v>
      </c>
      <c r="L31" s="32">
        <v>16692806</v>
      </c>
      <c r="M31" s="30">
        <v>56116161</v>
      </c>
      <c r="N31" s="33">
        <v>9584444</v>
      </c>
      <c r="O31" s="33">
        <v>82393411</v>
      </c>
      <c r="P31" s="32">
        <v>35271406</v>
      </c>
      <c r="Q31" s="30">
        <v>18708122</v>
      </c>
      <c r="R31" s="33">
        <v>39390413</v>
      </c>
      <c r="S31" s="33">
        <v>93369941</v>
      </c>
      <c r="T31" s="32">
        <v>0</v>
      </c>
      <c r="U31" s="30">
        <v>0</v>
      </c>
      <c r="V31" s="33">
        <v>0</v>
      </c>
      <c r="W31" s="33">
        <v>0</v>
      </c>
    </row>
    <row r="32" spans="1:23" s="10" customFormat="1" ht="12.75">
      <c r="A32" s="26" t="s">
        <v>26</v>
      </c>
      <c r="B32" s="27" t="s">
        <v>74</v>
      </c>
      <c r="C32" s="28" t="s">
        <v>75</v>
      </c>
      <c r="D32" s="29">
        <v>203790000</v>
      </c>
      <c r="E32" s="30">
        <v>203790000</v>
      </c>
      <c r="F32" s="30">
        <v>97566344</v>
      </c>
      <c r="G32" s="31">
        <f t="shared" si="1"/>
        <v>0.4787592325433044</v>
      </c>
      <c r="H32" s="32">
        <v>35450207</v>
      </c>
      <c r="I32" s="30">
        <v>6338993</v>
      </c>
      <c r="J32" s="33">
        <v>6427392</v>
      </c>
      <c r="K32" s="33">
        <v>48216592</v>
      </c>
      <c r="L32" s="32">
        <v>1634832</v>
      </c>
      <c r="M32" s="30">
        <v>37966108</v>
      </c>
      <c r="N32" s="33">
        <v>6646035</v>
      </c>
      <c r="O32" s="33">
        <v>46246975</v>
      </c>
      <c r="P32" s="32">
        <v>3102777</v>
      </c>
      <c r="Q32" s="30">
        <v>0</v>
      </c>
      <c r="R32" s="33">
        <v>0</v>
      </c>
      <c r="S32" s="33">
        <v>3102777</v>
      </c>
      <c r="T32" s="32">
        <v>0</v>
      </c>
      <c r="U32" s="30">
        <v>0</v>
      </c>
      <c r="V32" s="33">
        <v>0</v>
      </c>
      <c r="W32" s="33">
        <v>0</v>
      </c>
    </row>
    <row r="33" spans="1:23" s="10" customFormat="1" ht="12.75">
      <c r="A33" s="26" t="s">
        <v>26</v>
      </c>
      <c r="B33" s="27" t="s">
        <v>76</v>
      </c>
      <c r="C33" s="28" t="s">
        <v>77</v>
      </c>
      <c r="D33" s="29">
        <v>120508459</v>
      </c>
      <c r="E33" s="30">
        <v>120508459</v>
      </c>
      <c r="F33" s="30">
        <v>116819819</v>
      </c>
      <c r="G33" s="31">
        <f t="shared" si="1"/>
        <v>0.9693910283924551</v>
      </c>
      <c r="H33" s="32">
        <v>40494990</v>
      </c>
      <c r="I33" s="30">
        <v>2796655</v>
      </c>
      <c r="J33" s="33">
        <v>4816880</v>
      </c>
      <c r="K33" s="33">
        <v>48108525</v>
      </c>
      <c r="L33" s="32">
        <v>5397116</v>
      </c>
      <c r="M33" s="30">
        <v>20405931</v>
      </c>
      <c r="N33" s="33">
        <v>8449301</v>
      </c>
      <c r="O33" s="33">
        <v>34252348</v>
      </c>
      <c r="P33" s="32">
        <v>2888344</v>
      </c>
      <c r="Q33" s="30">
        <v>2450270</v>
      </c>
      <c r="R33" s="33">
        <v>29120332</v>
      </c>
      <c r="S33" s="33">
        <v>34458946</v>
      </c>
      <c r="T33" s="32">
        <v>0</v>
      </c>
      <c r="U33" s="30">
        <v>0</v>
      </c>
      <c r="V33" s="33">
        <v>0</v>
      </c>
      <c r="W33" s="33">
        <v>0</v>
      </c>
    </row>
    <row r="34" spans="1:23" s="10" customFormat="1" ht="12.75">
      <c r="A34" s="26" t="s">
        <v>26</v>
      </c>
      <c r="B34" s="27" t="s">
        <v>78</v>
      </c>
      <c r="C34" s="28" t="s">
        <v>79</v>
      </c>
      <c r="D34" s="29">
        <v>115429790</v>
      </c>
      <c r="E34" s="30">
        <v>115429790</v>
      </c>
      <c r="F34" s="30">
        <v>87832101</v>
      </c>
      <c r="G34" s="31">
        <f t="shared" si="1"/>
        <v>0.7609136341667087</v>
      </c>
      <c r="H34" s="32">
        <v>34157203</v>
      </c>
      <c r="I34" s="30">
        <v>0</v>
      </c>
      <c r="J34" s="33">
        <v>2622967</v>
      </c>
      <c r="K34" s="33">
        <v>36780170</v>
      </c>
      <c r="L34" s="32">
        <v>3228005</v>
      </c>
      <c r="M34" s="30">
        <v>17936533</v>
      </c>
      <c r="N34" s="33">
        <v>1365188</v>
      </c>
      <c r="O34" s="33">
        <v>22529726</v>
      </c>
      <c r="P34" s="32">
        <v>1760396</v>
      </c>
      <c r="Q34" s="30">
        <v>6352301</v>
      </c>
      <c r="R34" s="33">
        <v>20409508</v>
      </c>
      <c r="S34" s="33">
        <v>28522205</v>
      </c>
      <c r="T34" s="32">
        <v>0</v>
      </c>
      <c r="U34" s="30">
        <v>0</v>
      </c>
      <c r="V34" s="33">
        <v>0</v>
      </c>
      <c r="W34" s="33">
        <v>0</v>
      </c>
    </row>
    <row r="35" spans="1:23" s="10" customFormat="1" ht="12.75">
      <c r="A35" s="26" t="s">
        <v>26</v>
      </c>
      <c r="B35" s="27" t="s">
        <v>80</v>
      </c>
      <c r="C35" s="28" t="s">
        <v>81</v>
      </c>
      <c r="D35" s="29">
        <v>0</v>
      </c>
      <c r="E35" s="30">
        <v>0</v>
      </c>
      <c r="F35" s="30">
        <v>73954830</v>
      </c>
      <c r="G35" s="31">
        <f t="shared" si="1"/>
        <v>0</v>
      </c>
      <c r="H35" s="32">
        <v>32001208</v>
      </c>
      <c r="I35" s="30">
        <v>2252866</v>
      </c>
      <c r="J35" s="33">
        <v>3393100</v>
      </c>
      <c r="K35" s="33">
        <v>37647174</v>
      </c>
      <c r="L35" s="32">
        <v>2954220</v>
      </c>
      <c r="M35" s="30">
        <v>8751450</v>
      </c>
      <c r="N35" s="33">
        <v>2718353</v>
      </c>
      <c r="O35" s="33">
        <v>14424023</v>
      </c>
      <c r="P35" s="32">
        <v>2056247</v>
      </c>
      <c r="Q35" s="30">
        <v>3942106</v>
      </c>
      <c r="R35" s="33">
        <v>15885280</v>
      </c>
      <c r="S35" s="33">
        <v>21883633</v>
      </c>
      <c r="T35" s="32">
        <v>0</v>
      </c>
      <c r="U35" s="30">
        <v>0</v>
      </c>
      <c r="V35" s="33">
        <v>0</v>
      </c>
      <c r="W35" s="33">
        <v>0</v>
      </c>
    </row>
    <row r="36" spans="1:23" s="10" customFormat="1" ht="12.75">
      <c r="A36" s="26" t="s">
        <v>45</v>
      </c>
      <c r="B36" s="27" t="s">
        <v>82</v>
      </c>
      <c r="C36" s="28" t="s">
        <v>83</v>
      </c>
      <c r="D36" s="29">
        <v>425341135</v>
      </c>
      <c r="E36" s="30">
        <v>695791327</v>
      </c>
      <c r="F36" s="30">
        <v>1149184921</v>
      </c>
      <c r="G36" s="31">
        <f t="shared" si="1"/>
        <v>1.6516229455674143</v>
      </c>
      <c r="H36" s="32">
        <v>334195322</v>
      </c>
      <c r="I36" s="30">
        <v>15041242</v>
      </c>
      <c r="J36" s="33">
        <v>11093468</v>
      </c>
      <c r="K36" s="33">
        <v>360330032</v>
      </c>
      <c r="L36" s="32">
        <v>27866323</v>
      </c>
      <c r="M36" s="30">
        <v>228216200</v>
      </c>
      <c r="N36" s="33">
        <v>12644601</v>
      </c>
      <c r="O36" s="33">
        <v>268727124</v>
      </c>
      <c r="P36" s="32">
        <v>308928035</v>
      </c>
      <c r="Q36" s="30">
        <v>12216228</v>
      </c>
      <c r="R36" s="33">
        <v>198983502</v>
      </c>
      <c r="S36" s="33">
        <v>520127765</v>
      </c>
      <c r="T36" s="32">
        <v>0</v>
      </c>
      <c r="U36" s="30">
        <v>0</v>
      </c>
      <c r="V36" s="33">
        <v>0</v>
      </c>
      <c r="W36" s="33">
        <v>0</v>
      </c>
    </row>
    <row r="37" spans="1:23" s="10" customFormat="1" ht="12.75">
      <c r="A37" s="34"/>
      <c r="B37" s="35" t="s">
        <v>84</v>
      </c>
      <c r="C37" s="36"/>
      <c r="D37" s="37">
        <f>SUM(D28:D36)</f>
        <v>1626241708</v>
      </c>
      <c r="E37" s="38">
        <f>SUM(E28:E36)</f>
        <v>1913420991</v>
      </c>
      <c r="F37" s="38">
        <f>SUM(F28:F36)</f>
        <v>2112584668</v>
      </c>
      <c r="G37" s="39">
        <f t="shared" si="1"/>
        <v>1.1040877454239237</v>
      </c>
      <c r="H37" s="40">
        <f aca="true" t="shared" si="4" ref="H37:W37">SUM(H28:H36)</f>
        <v>716719960</v>
      </c>
      <c r="I37" s="38">
        <f t="shared" si="4"/>
        <v>73189568</v>
      </c>
      <c r="J37" s="41">
        <f t="shared" si="4"/>
        <v>68680057</v>
      </c>
      <c r="K37" s="41">
        <f t="shared" si="4"/>
        <v>858589585</v>
      </c>
      <c r="L37" s="40">
        <f t="shared" si="4"/>
        <v>71142042</v>
      </c>
      <c r="M37" s="38">
        <f t="shared" si="4"/>
        <v>402967078</v>
      </c>
      <c r="N37" s="41">
        <f t="shared" si="4"/>
        <v>49197991</v>
      </c>
      <c r="O37" s="41">
        <f t="shared" si="4"/>
        <v>523307111</v>
      </c>
      <c r="P37" s="40">
        <f t="shared" si="4"/>
        <v>368272275</v>
      </c>
      <c r="Q37" s="38">
        <f t="shared" si="4"/>
        <v>47710136</v>
      </c>
      <c r="R37" s="41">
        <f t="shared" si="4"/>
        <v>314705561</v>
      </c>
      <c r="S37" s="41">
        <f t="shared" si="4"/>
        <v>730687972</v>
      </c>
      <c r="T37" s="40">
        <f t="shared" si="4"/>
        <v>0</v>
      </c>
      <c r="U37" s="38">
        <f t="shared" si="4"/>
        <v>0</v>
      </c>
      <c r="V37" s="41">
        <f t="shared" si="4"/>
        <v>0</v>
      </c>
      <c r="W37" s="41">
        <f t="shared" si="4"/>
        <v>0</v>
      </c>
    </row>
    <row r="38" spans="1:23" s="10" customFormat="1" ht="12.75">
      <c r="A38" s="26" t="s">
        <v>26</v>
      </c>
      <c r="B38" s="27" t="s">
        <v>85</v>
      </c>
      <c r="C38" s="28" t="s">
        <v>86</v>
      </c>
      <c r="D38" s="29">
        <v>176437977</v>
      </c>
      <c r="E38" s="30">
        <v>166038530</v>
      </c>
      <c r="F38" s="30">
        <v>99962635</v>
      </c>
      <c r="G38" s="31">
        <f t="shared" si="1"/>
        <v>0.6020448085152283</v>
      </c>
      <c r="H38" s="32">
        <v>49289367</v>
      </c>
      <c r="I38" s="30">
        <v>3217961</v>
      </c>
      <c r="J38" s="33">
        <v>2823900</v>
      </c>
      <c r="K38" s="33">
        <v>55331228</v>
      </c>
      <c r="L38" s="32">
        <v>2814168</v>
      </c>
      <c r="M38" s="30">
        <v>4080582</v>
      </c>
      <c r="N38" s="33">
        <v>27638799</v>
      </c>
      <c r="O38" s="33">
        <v>34533549</v>
      </c>
      <c r="P38" s="32">
        <v>1178484</v>
      </c>
      <c r="Q38" s="30">
        <v>6144878</v>
      </c>
      <c r="R38" s="33">
        <v>2774496</v>
      </c>
      <c r="S38" s="33">
        <v>10097858</v>
      </c>
      <c r="T38" s="32">
        <v>0</v>
      </c>
      <c r="U38" s="30">
        <v>0</v>
      </c>
      <c r="V38" s="33">
        <v>0</v>
      </c>
      <c r="W38" s="33">
        <v>0</v>
      </c>
    </row>
    <row r="39" spans="1:23" s="10" customFormat="1" ht="12.75">
      <c r="A39" s="26" t="s">
        <v>26</v>
      </c>
      <c r="B39" s="27" t="s">
        <v>87</v>
      </c>
      <c r="C39" s="28" t="s">
        <v>88</v>
      </c>
      <c r="D39" s="29">
        <v>148166646</v>
      </c>
      <c r="E39" s="30">
        <v>164676326</v>
      </c>
      <c r="F39" s="30">
        <v>118181045</v>
      </c>
      <c r="G39" s="31">
        <f t="shared" si="1"/>
        <v>0.7176565561706787</v>
      </c>
      <c r="H39" s="32">
        <v>49508443</v>
      </c>
      <c r="I39" s="30">
        <v>7207526</v>
      </c>
      <c r="J39" s="33">
        <v>4404186</v>
      </c>
      <c r="K39" s="33">
        <v>61120155</v>
      </c>
      <c r="L39" s="32">
        <v>2655485</v>
      </c>
      <c r="M39" s="30">
        <v>35451748</v>
      </c>
      <c r="N39" s="33">
        <v>2354559</v>
      </c>
      <c r="O39" s="33">
        <v>40461792</v>
      </c>
      <c r="P39" s="32">
        <v>4771188</v>
      </c>
      <c r="Q39" s="30">
        <v>11827910</v>
      </c>
      <c r="R39" s="33">
        <v>0</v>
      </c>
      <c r="S39" s="33">
        <v>16599098</v>
      </c>
      <c r="T39" s="32">
        <v>0</v>
      </c>
      <c r="U39" s="30">
        <v>0</v>
      </c>
      <c r="V39" s="33">
        <v>0</v>
      </c>
      <c r="W39" s="33">
        <v>0</v>
      </c>
    </row>
    <row r="40" spans="1:23" s="10" customFormat="1" ht="12.75">
      <c r="A40" s="26" t="s">
        <v>26</v>
      </c>
      <c r="B40" s="27" t="s">
        <v>89</v>
      </c>
      <c r="C40" s="28" t="s">
        <v>90</v>
      </c>
      <c r="D40" s="29">
        <v>128862938</v>
      </c>
      <c r="E40" s="30">
        <v>128862938</v>
      </c>
      <c r="F40" s="30">
        <v>97986840</v>
      </c>
      <c r="G40" s="31">
        <f t="shared" si="1"/>
        <v>0.7603958245931037</v>
      </c>
      <c r="H40" s="32">
        <v>25898448</v>
      </c>
      <c r="I40" s="30">
        <v>8555559</v>
      </c>
      <c r="J40" s="33">
        <v>7403688</v>
      </c>
      <c r="K40" s="33">
        <v>41857695</v>
      </c>
      <c r="L40" s="32">
        <v>6697802</v>
      </c>
      <c r="M40" s="30">
        <v>14815127</v>
      </c>
      <c r="N40" s="33">
        <v>8340858</v>
      </c>
      <c r="O40" s="33">
        <v>29853787</v>
      </c>
      <c r="P40" s="32">
        <v>8052333</v>
      </c>
      <c r="Q40" s="30">
        <v>7736481</v>
      </c>
      <c r="R40" s="33">
        <v>10486544</v>
      </c>
      <c r="S40" s="33">
        <v>26275358</v>
      </c>
      <c r="T40" s="32">
        <v>0</v>
      </c>
      <c r="U40" s="30">
        <v>0</v>
      </c>
      <c r="V40" s="33">
        <v>0</v>
      </c>
      <c r="W40" s="33">
        <v>0</v>
      </c>
    </row>
    <row r="41" spans="1:23" s="10" customFormat="1" ht="12.75">
      <c r="A41" s="26" t="s">
        <v>26</v>
      </c>
      <c r="B41" s="27" t="s">
        <v>91</v>
      </c>
      <c r="C41" s="28" t="s">
        <v>92</v>
      </c>
      <c r="D41" s="29">
        <v>100211413</v>
      </c>
      <c r="E41" s="30">
        <v>99993637</v>
      </c>
      <c r="F41" s="30">
        <v>37419665</v>
      </c>
      <c r="G41" s="31">
        <f aca="true" t="shared" si="5" ref="G41:G57">IF($E41=0,0,$F41/$E41)</f>
        <v>0.3742204616479747</v>
      </c>
      <c r="H41" s="32">
        <v>2290782</v>
      </c>
      <c r="I41" s="30">
        <v>4974753</v>
      </c>
      <c r="J41" s="33">
        <v>6108784</v>
      </c>
      <c r="K41" s="33">
        <v>13374319</v>
      </c>
      <c r="L41" s="32">
        <v>2654973</v>
      </c>
      <c r="M41" s="30">
        <v>4271141</v>
      </c>
      <c r="N41" s="33">
        <v>5021380</v>
      </c>
      <c r="O41" s="33">
        <v>11947494</v>
      </c>
      <c r="P41" s="32">
        <v>9290653</v>
      </c>
      <c r="Q41" s="30">
        <v>1418844</v>
      </c>
      <c r="R41" s="33">
        <v>1388355</v>
      </c>
      <c r="S41" s="33">
        <v>12097852</v>
      </c>
      <c r="T41" s="32">
        <v>0</v>
      </c>
      <c r="U41" s="30">
        <v>0</v>
      </c>
      <c r="V41" s="33">
        <v>0</v>
      </c>
      <c r="W41" s="33">
        <v>0</v>
      </c>
    </row>
    <row r="42" spans="1:23" s="10" customFormat="1" ht="12.75">
      <c r="A42" s="26" t="s">
        <v>45</v>
      </c>
      <c r="B42" s="27" t="s">
        <v>93</v>
      </c>
      <c r="C42" s="28" t="s">
        <v>94</v>
      </c>
      <c r="D42" s="29">
        <v>282317204</v>
      </c>
      <c r="E42" s="30">
        <v>282317204</v>
      </c>
      <c r="F42" s="30">
        <v>245394587</v>
      </c>
      <c r="G42" s="31">
        <f t="shared" si="5"/>
        <v>0.8692158448834737</v>
      </c>
      <c r="H42" s="32">
        <v>70582132</v>
      </c>
      <c r="I42" s="30">
        <v>931125</v>
      </c>
      <c r="J42" s="33">
        <v>1499159</v>
      </c>
      <c r="K42" s="33">
        <v>73012416</v>
      </c>
      <c r="L42" s="32">
        <v>1731861</v>
      </c>
      <c r="M42" s="30">
        <v>82766839</v>
      </c>
      <c r="N42" s="33">
        <v>5898318</v>
      </c>
      <c r="O42" s="33">
        <v>90397018</v>
      </c>
      <c r="P42" s="32">
        <v>8158550</v>
      </c>
      <c r="Q42" s="30">
        <v>29044407</v>
      </c>
      <c r="R42" s="33">
        <v>44782196</v>
      </c>
      <c r="S42" s="33">
        <v>81985153</v>
      </c>
      <c r="T42" s="32">
        <v>0</v>
      </c>
      <c r="U42" s="30">
        <v>0</v>
      </c>
      <c r="V42" s="33">
        <v>0</v>
      </c>
      <c r="W42" s="33">
        <v>0</v>
      </c>
    </row>
    <row r="43" spans="1:23" s="10" customFormat="1" ht="12.75">
      <c r="A43" s="34"/>
      <c r="B43" s="35" t="s">
        <v>95</v>
      </c>
      <c r="C43" s="36"/>
      <c r="D43" s="37">
        <f>SUM(D38:D42)</f>
        <v>835996178</v>
      </c>
      <c r="E43" s="38">
        <f>SUM(E38:E42)</f>
        <v>841888635</v>
      </c>
      <c r="F43" s="38">
        <f>SUM(F38:F42)</f>
        <v>598944772</v>
      </c>
      <c r="G43" s="39">
        <f t="shared" si="5"/>
        <v>0.711429929209105</v>
      </c>
      <c r="H43" s="40">
        <f aca="true" t="shared" si="6" ref="H43:W43">SUM(H38:H42)</f>
        <v>197569172</v>
      </c>
      <c r="I43" s="38">
        <f t="shared" si="6"/>
        <v>24886924</v>
      </c>
      <c r="J43" s="41">
        <f t="shared" si="6"/>
        <v>22239717</v>
      </c>
      <c r="K43" s="41">
        <f t="shared" si="6"/>
        <v>244695813</v>
      </c>
      <c r="L43" s="40">
        <f t="shared" si="6"/>
        <v>16554289</v>
      </c>
      <c r="M43" s="38">
        <f t="shared" si="6"/>
        <v>141385437</v>
      </c>
      <c r="N43" s="41">
        <f t="shared" si="6"/>
        <v>49253914</v>
      </c>
      <c r="O43" s="41">
        <f t="shared" si="6"/>
        <v>207193640</v>
      </c>
      <c r="P43" s="40">
        <f t="shared" si="6"/>
        <v>31451208</v>
      </c>
      <c r="Q43" s="38">
        <f t="shared" si="6"/>
        <v>56172520</v>
      </c>
      <c r="R43" s="41">
        <f t="shared" si="6"/>
        <v>59431591</v>
      </c>
      <c r="S43" s="41">
        <f t="shared" si="6"/>
        <v>147055319</v>
      </c>
      <c r="T43" s="40">
        <f t="shared" si="6"/>
        <v>0</v>
      </c>
      <c r="U43" s="38">
        <f t="shared" si="6"/>
        <v>0</v>
      </c>
      <c r="V43" s="41">
        <f t="shared" si="6"/>
        <v>0</v>
      </c>
      <c r="W43" s="41">
        <f t="shared" si="6"/>
        <v>0</v>
      </c>
    </row>
    <row r="44" spans="1:23" s="10" customFormat="1" ht="12.75">
      <c r="A44" s="26" t="s">
        <v>26</v>
      </c>
      <c r="B44" s="27" t="s">
        <v>96</v>
      </c>
      <c r="C44" s="28" t="s">
        <v>97</v>
      </c>
      <c r="D44" s="29">
        <v>160864367</v>
      </c>
      <c r="E44" s="30">
        <v>160864367</v>
      </c>
      <c r="F44" s="30">
        <v>285461029</v>
      </c>
      <c r="G44" s="31">
        <f t="shared" si="5"/>
        <v>1.7745448188659456</v>
      </c>
      <c r="H44" s="32">
        <v>46857510</v>
      </c>
      <c r="I44" s="30">
        <v>48300773</v>
      </c>
      <c r="J44" s="33">
        <v>49516947</v>
      </c>
      <c r="K44" s="33">
        <v>144675230</v>
      </c>
      <c r="L44" s="32">
        <v>9844048</v>
      </c>
      <c r="M44" s="30">
        <v>61198</v>
      </c>
      <c r="N44" s="33">
        <v>35300231</v>
      </c>
      <c r="O44" s="33">
        <v>45205477</v>
      </c>
      <c r="P44" s="32">
        <v>95580322</v>
      </c>
      <c r="Q44" s="30">
        <v>0</v>
      </c>
      <c r="R44" s="33">
        <v>0</v>
      </c>
      <c r="S44" s="33">
        <v>95580322</v>
      </c>
      <c r="T44" s="32">
        <v>0</v>
      </c>
      <c r="U44" s="30">
        <v>0</v>
      </c>
      <c r="V44" s="33">
        <v>0</v>
      </c>
      <c r="W44" s="33">
        <v>0</v>
      </c>
    </row>
    <row r="45" spans="1:23" s="10" customFormat="1" ht="12.75">
      <c r="A45" s="26" t="s">
        <v>26</v>
      </c>
      <c r="B45" s="27" t="s">
        <v>98</v>
      </c>
      <c r="C45" s="28" t="s">
        <v>99</v>
      </c>
      <c r="D45" s="29">
        <v>77334194</v>
      </c>
      <c r="E45" s="30">
        <v>77334194</v>
      </c>
      <c r="F45" s="30">
        <v>61981991</v>
      </c>
      <c r="G45" s="31">
        <f t="shared" si="5"/>
        <v>0.8014823429853035</v>
      </c>
      <c r="H45" s="32">
        <v>1753915</v>
      </c>
      <c r="I45" s="30">
        <v>30470808</v>
      </c>
      <c r="J45" s="33">
        <v>1195049</v>
      </c>
      <c r="K45" s="33">
        <v>33419772</v>
      </c>
      <c r="L45" s="32">
        <v>2902140</v>
      </c>
      <c r="M45" s="30">
        <v>24575977</v>
      </c>
      <c r="N45" s="33">
        <v>126386</v>
      </c>
      <c r="O45" s="33">
        <v>27604503</v>
      </c>
      <c r="P45" s="32">
        <v>158109</v>
      </c>
      <c r="Q45" s="30">
        <v>799607</v>
      </c>
      <c r="R45" s="33">
        <v>0</v>
      </c>
      <c r="S45" s="33">
        <v>957716</v>
      </c>
      <c r="T45" s="32">
        <v>0</v>
      </c>
      <c r="U45" s="30">
        <v>0</v>
      </c>
      <c r="V45" s="33">
        <v>0</v>
      </c>
      <c r="W45" s="33">
        <v>0</v>
      </c>
    </row>
    <row r="46" spans="1:23" s="10" customFormat="1" ht="12.75">
      <c r="A46" s="26" t="s">
        <v>26</v>
      </c>
      <c r="B46" s="27" t="s">
        <v>100</v>
      </c>
      <c r="C46" s="28" t="s">
        <v>101</v>
      </c>
      <c r="D46" s="29">
        <v>145428000</v>
      </c>
      <c r="E46" s="30">
        <v>152330000</v>
      </c>
      <c r="F46" s="30">
        <v>162638830</v>
      </c>
      <c r="G46" s="31">
        <f t="shared" si="5"/>
        <v>1.0676743254775816</v>
      </c>
      <c r="H46" s="32">
        <v>54986813</v>
      </c>
      <c r="I46" s="30">
        <v>991677</v>
      </c>
      <c r="J46" s="33">
        <v>0</v>
      </c>
      <c r="K46" s="33">
        <v>55978490</v>
      </c>
      <c r="L46" s="32">
        <v>532355</v>
      </c>
      <c r="M46" s="30">
        <v>43726257</v>
      </c>
      <c r="N46" s="33">
        <v>18852435</v>
      </c>
      <c r="O46" s="33">
        <v>63111047</v>
      </c>
      <c r="P46" s="32">
        <v>733820</v>
      </c>
      <c r="Q46" s="30">
        <v>1161320</v>
      </c>
      <c r="R46" s="33">
        <v>41654153</v>
      </c>
      <c r="S46" s="33">
        <v>43549293</v>
      </c>
      <c r="T46" s="32">
        <v>0</v>
      </c>
      <c r="U46" s="30">
        <v>0</v>
      </c>
      <c r="V46" s="33">
        <v>0</v>
      </c>
      <c r="W46" s="33">
        <v>0</v>
      </c>
    </row>
    <row r="47" spans="1:23" s="10" customFormat="1" ht="12.75">
      <c r="A47" s="26" t="s">
        <v>26</v>
      </c>
      <c r="B47" s="27" t="s">
        <v>102</v>
      </c>
      <c r="C47" s="28" t="s">
        <v>103</v>
      </c>
      <c r="D47" s="29">
        <v>138865284</v>
      </c>
      <c r="E47" s="30">
        <v>138865284</v>
      </c>
      <c r="F47" s="30">
        <v>31522773</v>
      </c>
      <c r="G47" s="31">
        <f t="shared" si="5"/>
        <v>0.22700254586308266</v>
      </c>
      <c r="H47" s="32">
        <v>1249425</v>
      </c>
      <c r="I47" s="30">
        <v>1134556</v>
      </c>
      <c r="J47" s="33">
        <v>468675</v>
      </c>
      <c r="K47" s="33">
        <v>2852656</v>
      </c>
      <c r="L47" s="32">
        <v>935608</v>
      </c>
      <c r="M47" s="30">
        <v>846726</v>
      </c>
      <c r="N47" s="33">
        <v>351488</v>
      </c>
      <c r="O47" s="33">
        <v>2133822</v>
      </c>
      <c r="P47" s="32">
        <v>552269</v>
      </c>
      <c r="Q47" s="30">
        <v>547832</v>
      </c>
      <c r="R47" s="33">
        <v>25436194</v>
      </c>
      <c r="S47" s="33">
        <v>26536295</v>
      </c>
      <c r="T47" s="32">
        <v>0</v>
      </c>
      <c r="U47" s="30">
        <v>0</v>
      </c>
      <c r="V47" s="33">
        <v>0</v>
      </c>
      <c r="W47" s="33">
        <v>0</v>
      </c>
    </row>
    <row r="48" spans="1:23" s="10" customFormat="1" ht="12.75">
      <c r="A48" s="26" t="s">
        <v>26</v>
      </c>
      <c r="B48" s="27" t="s">
        <v>104</v>
      </c>
      <c r="C48" s="28" t="s">
        <v>105</v>
      </c>
      <c r="D48" s="29">
        <v>651725709</v>
      </c>
      <c r="E48" s="30">
        <v>710939909</v>
      </c>
      <c r="F48" s="30">
        <v>462502706</v>
      </c>
      <c r="G48" s="31">
        <f t="shared" si="5"/>
        <v>0.650551052409691</v>
      </c>
      <c r="H48" s="32">
        <v>184438516</v>
      </c>
      <c r="I48" s="30">
        <v>27671949</v>
      </c>
      <c r="J48" s="33">
        <v>23972932</v>
      </c>
      <c r="K48" s="33">
        <v>236083397</v>
      </c>
      <c r="L48" s="32">
        <v>25898886</v>
      </c>
      <c r="M48" s="30">
        <v>67817803</v>
      </c>
      <c r="N48" s="33">
        <v>10044444</v>
      </c>
      <c r="O48" s="33">
        <v>103761133</v>
      </c>
      <c r="P48" s="32">
        <v>24082851</v>
      </c>
      <c r="Q48" s="30">
        <v>27654138</v>
      </c>
      <c r="R48" s="33">
        <v>70921187</v>
      </c>
      <c r="S48" s="33">
        <v>122658176</v>
      </c>
      <c r="T48" s="32">
        <v>0</v>
      </c>
      <c r="U48" s="30">
        <v>0</v>
      </c>
      <c r="V48" s="33">
        <v>0</v>
      </c>
      <c r="W48" s="33">
        <v>0</v>
      </c>
    </row>
    <row r="49" spans="1:23" s="10" customFormat="1" ht="12.75">
      <c r="A49" s="26" t="s">
        <v>45</v>
      </c>
      <c r="B49" s="27" t="s">
        <v>106</v>
      </c>
      <c r="C49" s="28" t="s">
        <v>107</v>
      </c>
      <c r="D49" s="29">
        <v>663048301</v>
      </c>
      <c r="E49" s="30">
        <v>663048301</v>
      </c>
      <c r="F49" s="30">
        <v>680331939</v>
      </c>
      <c r="G49" s="31">
        <f t="shared" si="5"/>
        <v>1.026066936562439</v>
      </c>
      <c r="H49" s="32">
        <v>213256088</v>
      </c>
      <c r="I49" s="30">
        <v>25859082</v>
      </c>
      <c r="J49" s="33">
        <v>27398324</v>
      </c>
      <c r="K49" s="33">
        <v>266513494</v>
      </c>
      <c r="L49" s="32">
        <v>30232927</v>
      </c>
      <c r="M49" s="30">
        <v>169887018</v>
      </c>
      <c r="N49" s="33">
        <v>15463233</v>
      </c>
      <c r="O49" s="33">
        <v>215583178</v>
      </c>
      <c r="P49" s="32">
        <v>23627543</v>
      </c>
      <c r="Q49" s="30">
        <v>27867842</v>
      </c>
      <c r="R49" s="33">
        <v>146739882</v>
      </c>
      <c r="S49" s="33">
        <v>198235267</v>
      </c>
      <c r="T49" s="32">
        <v>0</v>
      </c>
      <c r="U49" s="30">
        <v>0</v>
      </c>
      <c r="V49" s="33">
        <v>0</v>
      </c>
      <c r="W49" s="33">
        <v>0</v>
      </c>
    </row>
    <row r="50" spans="1:23" s="10" customFormat="1" ht="12.75">
      <c r="A50" s="34"/>
      <c r="B50" s="35" t="s">
        <v>108</v>
      </c>
      <c r="C50" s="36"/>
      <c r="D50" s="37">
        <f>SUM(D44:D49)</f>
        <v>1837265855</v>
      </c>
      <c r="E50" s="38">
        <f>SUM(E44:E49)</f>
        <v>1903382055</v>
      </c>
      <c r="F50" s="38">
        <f>SUM(F44:F49)</f>
        <v>1684439268</v>
      </c>
      <c r="G50" s="39">
        <f t="shared" si="5"/>
        <v>0.8849717079002303</v>
      </c>
      <c r="H50" s="40">
        <f aca="true" t="shared" si="7" ref="H50:W50">SUM(H44:H49)</f>
        <v>502542267</v>
      </c>
      <c r="I50" s="38">
        <f t="shared" si="7"/>
        <v>134428845</v>
      </c>
      <c r="J50" s="41">
        <f t="shared" si="7"/>
        <v>102551927</v>
      </c>
      <c r="K50" s="41">
        <f t="shared" si="7"/>
        <v>739523039</v>
      </c>
      <c r="L50" s="40">
        <f t="shared" si="7"/>
        <v>70345964</v>
      </c>
      <c r="M50" s="38">
        <f t="shared" si="7"/>
        <v>306914979</v>
      </c>
      <c r="N50" s="41">
        <f t="shared" si="7"/>
        <v>80138217</v>
      </c>
      <c r="O50" s="41">
        <f t="shared" si="7"/>
        <v>457399160</v>
      </c>
      <c r="P50" s="40">
        <f t="shared" si="7"/>
        <v>144734914</v>
      </c>
      <c r="Q50" s="38">
        <f t="shared" si="7"/>
        <v>58030739</v>
      </c>
      <c r="R50" s="41">
        <f t="shared" si="7"/>
        <v>284751416</v>
      </c>
      <c r="S50" s="41">
        <f t="shared" si="7"/>
        <v>487517069</v>
      </c>
      <c r="T50" s="40">
        <f t="shared" si="7"/>
        <v>0</v>
      </c>
      <c r="U50" s="38">
        <f t="shared" si="7"/>
        <v>0</v>
      </c>
      <c r="V50" s="41">
        <f t="shared" si="7"/>
        <v>0</v>
      </c>
      <c r="W50" s="41">
        <f t="shared" si="7"/>
        <v>0</v>
      </c>
    </row>
    <row r="51" spans="1:23" s="10" customFormat="1" ht="12.75">
      <c r="A51" s="26" t="s">
        <v>26</v>
      </c>
      <c r="B51" s="27" t="s">
        <v>109</v>
      </c>
      <c r="C51" s="28" t="s">
        <v>110</v>
      </c>
      <c r="D51" s="29">
        <v>249443572</v>
      </c>
      <c r="E51" s="30">
        <v>205247036</v>
      </c>
      <c r="F51" s="30">
        <v>184406974</v>
      </c>
      <c r="G51" s="31">
        <f t="shared" si="5"/>
        <v>0.8984635178848576</v>
      </c>
      <c r="H51" s="32">
        <v>71928800</v>
      </c>
      <c r="I51" s="30">
        <v>8554147</v>
      </c>
      <c r="J51" s="33">
        <v>6680442</v>
      </c>
      <c r="K51" s="33">
        <v>87163389</v>
      </c>
      <c r="L51" s="32">
        <v>5186711</v>
      </c>
      <c r="M51" s="30">
        <v>7008366</v>
      </c>
      <c r="N51" s="33">
        <v>36072653</v>
      </c>
      <c r="O51" s="33">
        <v>48267730</v>
      </c>
      <c r="P51" s="32">
        <v>6814764</v>
      </c>
      <c r="Q51" s="30">
        <v>5728831</v>
      </c>
      <c r="R51" s="33">
        <v>36432260</v>
      </c>
      <c r="S51" s="33">
        <v>48975855</v>
      </c>
      <c r="T51" s="32">
        <v>0</v>
      </c>
      <c r="U51" s="30">
        <v>0</v>
      </c>
      <c r="V51" s="33">
        <v>0</v>
      </c>
      <c r="W51" s="33">
        <v>0</v>
      </c>
    </row>
    <row r="52" spans="1:23" s="10" customFormat="1" ht="12.75">
      <c r="A52" s="26" t="s">
        <v>26</v>
      </c>
      <c r="B52" s="27" t="s">
        <v>111</v>
      </c>
      <c r="C52" s="28" t="s">
        <v>112</v>
      </c>
      <c r="D52" s="29">
        <v>145147735</v>
      </c>
      <c r="E52" s="30">
        <v>145147735</v>
      </c>
      <c r="F52" s="30">
        <v>133615387</v>
      </c>
      <c r="G52" s="31">
        <f t="shared" si="5"/>
        <v>0.9205475166388232</v>
      </c>
      <c r="H52" s="32">
        <v>541340</v>
      </c>
      <c r="I52" s="30">
        <v>6422655</v>
      </c>
      <c r="J52" s="33">
        <v>6422655</v>
      </c>
      <c r="K52" s="33">
        <v>13386650</v>
      </c>
      <c r="L52" s="32">
        <v>6422655</v>
      </c>
      <c r="M52" s="30">
        <v>6422655</v>
      </c>
      <c r="N52" s="33">
        <v>6422655</v>
      </c>
      <c r="O52" s="33">
        <v>19267965</v>
      </c>
      <c r="P52" s="32">
        <v>6422655</v>
      </c>
      <c r="Q52" s="30">
        <v>0</v>
      </c>
      <c r="R52" s="33">
        <v>94538117</v>
      </c>
      <c r="S52" s="33">
        <v>100960772</v>
      </c>
      <c r="T52" s="32">
        <v>0</v>
      </c>
      <c r="U52" s="30">
        <v>0</v>
      </c>
      <c r="V52" s="33">
        <v>0</v>
      </c>
      <c r="W52" s="33">
        <v>0</v>
      </c>
    </row>
    <row r="53" spans="1:23" s="10" customFormat="1" ht="12.75">
      <c r="A53" s="26" t="s">
        <v>26</v>
      </c>
      <c r="B53" s="27" t="s">
        <v>113</v>
      </c>
      <c r="C53" s="28" t="s">
        <v>114</v>
      </c>
      <c r="D53" s="29">
        <v>121380958</v>
      </c>
      <c r="E53" s="30">
        <v>121380958</v>
      </c>
      <c r="F53" s="30">
        <v>578869072</v>
      </c>
      <c r="G53" s="31">
        <f t="shared" si="5"/>
        <v>4.769027049531114</v>
      </c>
      <c r="H53" s="32">
        <v>50824569</v>
      </c>
      <c r="I53" s="30">
        <v>8663103</v>
      </c>
      <c r="J53" s="33">
        <v>11424506</v>
      </c>
      <c r="K53" s="33">
        <v>70912178</v>
      </c>
      <c r="L53" s="32">
        <v>151188621</v>
      </c>
      <c r="M53" s="30">
        <v>151545356</v>
      </c>
      <c r="N53" s="33">
        <v>9130411</v>
      </c>
      <c r="O53" s="33">
        <v>311864388</v>
      </c>
      <c r="P53" s="32">
        <v>153329324</v>
      </c>
      <c r="Q53" s="30">
        <v>8374396</v>
      </c>
      <c r="R53" s="33">
        <v>34388786</v>
      </c>
      <c r="S53" s="33">
        <v>196092506</v>
      </c>
      <c r="T53" s="32">
        <v>0</v>
      </c>
      <c r="U53" s="30">
        <v>0</v>
      </c>
      <c r="V53" s="33">
        <v>0</v>
      </c>
      <c r="W53" s="33">
        <v>0</v>
      </c>
    </row>
    <row r="54" spans="1:23" s="10" customFormat="1" ht="12.75">
      <c r="A54" s="26" t="s">
        <v>26</v>
      </c>
      <c r="B54" s="27" t="s">
        <v>115</v>
      </c>
      <c r="C54" s="28" t="s">
        <v>116</v>
      </c>
      <c r="D54" s="29">
        <v>69803960</v>
      </c>
      <c r="E54" s="30">
        <v>69803960</v>
      </c>
      <c r="F54" s="30">
        <v>73773550</v>
      </c>
      <c r="G54" s="31">
        <f t="shared" si="5"/>
        <v>1.0568676906009344</v>
      </c>
      <c r="H54" s="32">
        <v>26212049</v>
      </c>
      <c r="I54" s="30">
        <v>2845022</v>
      </c>
      <c r="J54" s="33">
        <v>562233</v>
      </c>
      <c r="K54" s="33">
        <v>29619304</v>
      </c>
      <c r="L54" s="32">
        <v>2093937</v>
      </c>
      <c r="M54" s="30">
        <v>21638410</v>
      </c>
      <c r="N54" s="33">
        <v>677840</v>
      </c>
      <c r="O54" s="33">
        <v>24410187</v>
      </c>
      <c r="P54" s="32">
        <v>142120</v>
      </c>
      <c r="Q54" s="30">
        <v>2078197</v>
      </c>
      <c r="R54" s="33">
        <v>17523742</v>
      </c>
      <c r="S54" s="33">
        <v>19744059</v>
      </c>
      <c r="T54" s="32">
        <v>0</v>
      </c>
      <c r="U54" s="30">
        <v>0</v>
      </c>
      <c r="V54" s="33">
        <v>0</v>
      </c>
      <c r="W54" s="33">
        <v>0</v>
      </c>
    </row>
    <row r="55" spans="1:23" s="10" customFormat="1" ht="12.75">
      <c r="A55" s="26" t="s">
        <v>45</v>
      </c>
      <c r="B55" s="27" t="s">
        <v>117</v>
      </c>
      <c r="C55" s="28" t="s">
        <v>118</v>
      </c>
      <c r="D55" s="29">
        <v>361461765</v>
      </c>
      <c r="E55" s="30">
        <v>361461765</v>
      </c>
      <c r="F55" s="30">
        <v>193309435</v>
      </c>
      <c r="G55" s="31">
        <f t="shared" si="5"/>
        <v>0.5347991232212348</v>
      </c>
      <c r="H55" s="32">
        <v>6202628</v>
      </c>
      <c r="I55" s="30">
        <v>2954767</v>
      </c>
      <c r="J55" s="33">
        <v>2772674</v>
      </c>
      <c r="K55" s="33">
        <v>11930069</v>
      </c>
      <c r="L55" s="32">
        <v>2239155</v>
      </c>
      <c r="M55" s="30">
        <v>101810752</v>
      </c>
      <c r="N55" s="33">
        <v>3634756</v>
      </c>
      <c r="O55" s="33">
        <v>107684663</v>
      </c>
      <c r="P55" s="32">
        <v>-1962446</v>
      </c>
      <c r="Q55" s="30">
        <v>-204845</v>
      </c>
      <c r="R55" s="33">
        <v>75861994</v>
      </c>
      <c r="S55" s="33">
        <v>73694703</v>
      </c>
      <c r="T55" s="32">
        <v>0</v>
      </c>
      <c r="U55" s="30">
        <v>0</v>
      </c>
      <c r="V55" s="33">
        <v>0</v>
      </c>
      <c r="W55" s="33">
        <v>0</v>
      </c>
    </row>
    <row r="56" spans="1:23" s="10" customFormat="1" ht="12.75">
      <c r="A56" s="34"/>
      <c r="B56" s="35" t="s">
        <v>119</v>
      </c>
      <c r="C56" s="36"/>
      <c r="D56" s="37">
        <f>SUM(D51:D55)</f>
        <v>947237990</v>
      </c>
      <c r="E56" s="38">
        <f>SUM(E51:E55)</f>
        <v>903041454</v>
      </c>
      <c r="F56" s="38">
        <f>SUM(F51:F55)</f>
        <v>1163974418</v>
      </c>
      <c r="G56" s="39">
        <f t="shared" si="5"/>
        <v>1.2889490430856787</v>
      </c>
      <c r="H56" s="40">
        <f aca="true" t="shared" si="8" ref="H56:W56">SUM(H51:H55)</f>
        <v>155709386</v>
      </c>
      <c r="I56" s="38">
        <f t="shared" si="8"/>
        <v>29439694</v>
      </c>
      <c r="J56" s="41">
        <f t="shared" si="8"/>
        <v>27862510</v>
      </c>
      <c r="K56" s="41">
        <f t="shared" si="8"/>
        <v>213011590</v>
      </c>
      <c r="L56" s="40">
        <f t="shared" si="8"/>
        <v>167131079</v>
      </c>
      <c r="M56" s="38">
        <f t="shared" si="8"/>
        <v>288425539</v>
      </c>
      <c r="N56" s="41">
        <f t="shared" si="8"/>
        <v>55938315</v>
      </c>
      <c r="O56" s="41">
        <f t="shared" si="8"/>
        <v>511494933</v>
      </c>
      <c r="P56" s="40">
        <f t="shared" si="8"/>
        <v>164746417</v>
      </c>
      <c r="Q56" s="38">
        <f t="shared" si="8"/>
        <v>15976579</v>
      </c>
      <c r="R56" s="41">
        <f t="shared" si="8"/>
        <v>258744899</v>
      </c>
      <c r="S56" s="41">
        <f t="shared" si="8"/>
        <v>439467895</v>
      </c>
      <c r="T56" s="40">
        <f t="shared" si="8"/>
        <v>0</v>
      </c>
      <c r="U56" s="38">
        <f t="shared" si="8"/>
        <v>0</v>
      </c>
      <c r="V56" s="41">
        <f t="shared" si="8"/>
        <v>0</v>
      </c>
      <c r="W56" s="41">
        <f t="shared" si="8"/>
        <v>0</v>
      </c>
    </row>
    <row r="57" spans="1:23" s="10" customFormat="1" ht="12.75">
      <c r="A57" s="42"/>
      <c r="B57" s="43" t="s">
        <v>120</v>
      </c>
      <c r="C57" s="44"/>
      <c r="D57" s="45">
        <f>SUM(D5:D6,D8:D17,D19:D26,D28:D36,D38:D42,D44:D49,D51:D55)</f>
        <v>20796877199</v>
      </c>
      <c r="E57" s="46">
        <f>SUM(E5:E6,E8:E17,E19:E26,E28:E36,E38:E42,E44:E49,E51:E55)</f>
        <v>21282764114</v>
      </c>
      <c r="F57" s="46">
        <f>SUM(F5:F6,F8:F17,F19:F26,F28:F36,F38:F42,F44:F49,F51:F55)</f>
        <v>17356471750</v>
      </c>
      <c r="G57" s="47">
        <f t="shared" si="5"/>
        <v>0.8155177427626871</v>
      </c>
      <c r="H57" s="48">
        <f aca="true" t="shared" si="9" ref="H57:W57">SUM(H5:H6,H8:H17,H19:H26,H28:H36,H38:H42,H44:H49,H51:H55)</f>
        <v>4531320258</v>
      </c>
      <c r="I57" s="46">
        <f t="shared" si="9"/>
        <v>1409581311</v>
      </c>
      <c r="J57" s="49">
        <f t="shared" si="9"/>
        <v>1014318041</v>
      </c>
      <c r="K57" s="49">
        <f t="shared" si="9"/>
        <v>6955219610</v>
      </c>
      <c r="L57" s="48">
        <f t="shared" si="9"/>
        <v>1086923610</v>
      </c>
      <c r="M57" s="46">
        <f t="shared" si="9"/>
        <v>2266348581</v>
      </c>
      <c r="N57" s="49">
        <f t="shared" si="9"/>
        <v>1785098375</v>
      </c>
      <c r="O57" s="49">
        <f t="shared" si="9"/>
        <v>5138370566</v>
      </c>
      <c r="P57" s="48">
        <f t="shared" si="9"/>
        <v>1474199897</v>
      </c>
      <c r="Q57" s="46">
        <f t="shared" si="9"/>
        <v>1053557176</v>
      </c>
      <c r="R57" s="49">
        <f t="shared" si="9"/>
        <v>2735124501</v>
      </c>
      <c r="S57" s="49">
        <f t="shared" si="9"/>
        <v>5262881574</v>
      </c>
      <c r="T57" s="48">
        <f t="shared" si="9"/>
        <v>0</v>
      </c>
      <c r="U57" s="46">
        <f t="shared" si="9"/>
        <v>0</v>
      </c>
      <c r="V57" s="49">
        <f t="shared" si="9"/>
        <v>0</v>
      </c>
      <c r="W57" s="49">
        <f t="shared" si="9"/>
        <v>0</v>
      </c>
    </row>
    <row r="58" spans="1:23" s="10" customFormat="1" ht="12.75">
      <c r="A58" s="18"/>
      <c r="B58" s="50"/>
      <c r="C58" s="51"/>
      <c r="D58" s="52"/>
      <c r="E58" s="53"/>
      <c r="F58" s="53"/>
      <c r="G58" s="23"/>
      <c r="H58" s="32"/>
      <c r="I58" s="30"/>
      <c r="J58" s="54"/>
      <c r="K58" s="54"/>
      <c r="L58" s="32"/>
      <c r="M58" s="30"/>
      <c r="N58" s="54"/>
      <c r="O58" s="54"/>
      <c r="P58" s="32"/>
      <c r="Q58" s="30"/>
      <c r="R58" s="54"/>
      <c r="S58" s="54"/>
      <c r="T58" s="32"/>
      <c r="U58" s="30"/>
      <c r="V58" s="54"/>
      <c r="W58" s="54"/>
    </row>
    <row r="59" spans="1:23" s="10" customFormat="1" ht="12.75">
      <c r="A59" s="18"/>
      <c r="B59" s="19" t="s">
        <v>121</v>
      </c>
      <c r="C59" s="20"/>
      <c r="D59" s="55"/>
      <c r="E59" s="53"/>
      <c r="F59" s="53"/>
      <c r="G59" s="23"/>
      <c r="H59" s="32"/>
      <c r="I59" s="30"/>
      <c r="J59" s="54"/>
      <c r="K59" s="54"/>
      <c r="L59" s="32"/>
      <c r="M59" s="30"/>
      <c r="N59" s="54"/>
      <c r="O59" s="54"/>
      <c r="P59" s="32"/>
      <c r="Q59" s="30"/>
      <c r="R59" s="54"/>
      <c r="S59" s="54"/>
      <c r="T59" s="32"/>
      <c r="U59" s="30"/>
      <c r="V59" s="54"/>
      <c r="W59" s="54"/>
    </row>
    <row r="60" spans="1:23" s="10" customFormat="1" ht="12.75">
      <c r="A60" s="26" t="s">
        <v>20</v>
      </c>
      <c r="B60" s="27" t="s">
        <v>122</v>
      </c>
      <c r="C60" s="28" t="s">
        <v>123</v>
      </c>
      <c r="D60" s="29">
        <v>4374348503</v>
      </c>
      <c r="E60" s="30">
        <v>4374348503</v>
      </c>
      <c r="F60" s="30">
        <v>3453367395</v>
      </c>
      <c r="G60" s="31">
        <f aca="true" t="shared" si="10" ref="G60:G89">IF($E60=0,0,$F60/$E60)</f>
        <v>0.7894586799912316</v>
      </c>
      <c r="H60" s="32">
        <v>496545707</v>
      </c>
      <c r="I60" s="30">
        <v>549724580</v>
      </c>
      <c r="J60" s="33">
        <v>310323505</v>
      </c>
      <c r="K60" s="33">
        <v>1356593792</v>
      </c>
      <c r="L60" s="32">
        <v>291894526</v>
      </c>
      <c r="M60" s="30">
        <v>162413648</v>
      </c>
      <c r="N60" s="33">
        <v>535098648</v>
      </c>
      <c r="O60" s="33">
        <v>989406822</v>
      </c>
      <c r="P60" s="32">
        <v>282963503</v>
      </c>
      <c r="Q60" s="30">
        <v>315671866</v>
      </c>
      <c r="R60" s="33">
        <v>508731412</v>
      </c>
      <c r="S60" s="33">
        <v>1107366781</v>
      </c>
      <c r="T60" s="32">
        <v>0</v>
      </c>
      <c r="U60" s="30">
        <v>0</v>
      </c>
      <c r="V60" s="33">
        <v>0</v>
      </c>
      <c r="W60" s="33">
        <v>0</v>
      </c>
    </row>
    <row r="61" spans="1:23" s="10" customFormat="1" ht="12.75">
      <c r="A61" s="34"/>
      <c r="B61" s="35" t="s">
        <v>25</v>
      </c>
      <c r="C61" s="36"/>
      <c r="D61" s="37">
        <f>D60</f>
        <v>4374348503</v>
      </c>
      <c r="E61" s="38">
        <f>E60</f>
        <v>4374348503</v>
      </c>
      <c r="F61" s="38">
        <f>F60</f>
        <v>3453367395</v>
      </c>
      <c r="G61" s="39">
        <f t="shared" si="10"/>
        <v>0.7894586799912316</v>
      </c>
      <c r="H61" s="40">
        <f aca="true" t="shared" si="11" ref="H61:W61">H60</f>
        <v>496545707</v>
      </c>
      <c r="I61" s="38">
        <f t="shared" si="11"/>
        <v>549724580</v>
      </c>
      <c r="J61" s="41">
        <f t="shared" si="11"/>
        <v>310323505</v>
      </c>
      <c r="K61" s="41">
        <f t="shared" si="11"/>
        <v>1356593792</v>
      </c>
      <c r="L61" s="40">
        <f t="shared" si="11"/>
        <v>291894526</v>
      </c>
      <c r="M61" s="38">
        <f t="shared" si="11"/>
        <v>162413648</v>
      </c>
      <c r="N61" s="41">
        <f t="shared" si="11"/>
        <v>535098648</v>
      </c>
      <c r="O61" s="41">
        <f t="shared" si="11"/>
        <v>989406822</v>
      </c>
      <c r="P61" s="40">
        <f t="shared" si="11"/>
        <v>282963503</v>
      </c>
      <c r="Q61" s="38">
        <f t="shared" si="11"/>
        <v>315671866</v>
      </c>
      <c r="R61" s="41">
        <f t="shared" si="11"/>
        <v>508731412</v>
      </c>
      <c r="S61" s="41">
        <f t="shared" si="11"/>
        <v>1107366781</v>
      </c>
      <c r="T61" s="40">
        <f t="shared" si="11"/>
        <v>0</v>
      </c>
      <c r="U61" s="38">
        <f t="shared" si="11"/>
        <v>0</v>
      </c>
      <c r="V61" s="41">
        <f t="shared" si="11"/>
        <v>0</v>
      </c>
      <c r="W61" s="41">
        <f t="shared" si="11"/>
        <v>0</v>
      </c>
    </row>
    <row r="62" spans="1:23" s="10" customFormat="1" ht="12.75">
      <c r="A62" s="26" t="s">
        <v>26</v>
      </c>
      <c r="B62" s="27" t="s">
        <v>124</v>
      </c>
      <c r="C62" s="28" t="s">
        <v>125</v>
      </c>
      <c r="D62" s="29">
        <v>102259325</v>
      </c>
      <c r="E62" s="30">
        <v>105507000</v>
      </c>
      <c r="F62" s="30">
        <v>88422992</v>
      </c>
      <c r="G62" s="31">
        <f t="shared" si="10"/>
        <v>0.8380770185864445</v>
      </c>
      <c r="H62" s="32">
        <v>26670959</v>
      </c>
      <c r="I62" s="30">
        <v>5273249</v>
      </c>
      <c r="J62" s="33">
        <v>4371948</v>
      </c>
      <c r="K62" s="33">
        <v>36316156</v>
      </c>
      <c r="L62" s="32">
        <v>4148745</v>
      </c>
      <c r="M62" s="30">
        <v>3884370</v>
      </c>
      <c r="N62" s="33">
        <v>20504192</v>
      </c>
      <c r="O62" s="33">
        <v>28537307</v>
      </c>
      <c r="P62" s="32">
        <v>3790484</v>
      </c>
      <c r="Q62" s="30">
        <v>3586423</v>
      </c>
      <c r="R62" s="33">
        <v>16192622</v>
      </c>
      <c r="S62" s="33">
        <v>23569529</v>
      </c>
      <c r="T62" s="32">
        <v>0</v>
      </c>
      <c r="U62" s="30">
        <v>0</v>
      </c>
      <c r="V62" s="33">
        <v>0</v>
      </c>
      <c r="W62" s="33">
        <v>0</v>
      </c>
    </row>
    <row r="63" spans="1:23" s="10" customFormat="1" ht="12.75">
      <c r="A63" s="26" t="s">
        <v>26</v>
      </c>
      <c r="B63" s="27" t="s">
        <v>126</v>
      </c>
      <c r="C63" s="28" t="s">
        <v>127</v>
      </c>
      <c r="D63" s="29">
        <v>193047835</v>
      </c>
      <c r="E63" s="30">
        <v>193047835</v>
      </c>
      <c r="F63" s="30">
        <v>191032644</v>
      </c>
      <c r="G63" s="31">
        <f t="shared" si="10"/>
        <v>0.9895611831129834</v>
      </c>
      <c r="H63" s="32">
        <v>40036968</v>
      </c>
      <c r="I63" s="30">
        <v>19230464</v>
      </c>
      <c r="J63" s="33">
        <v>11084172</v>
      </c>
      <c r="K63" s="33">
        <v>70351604</v>
      </c>
      <c r="L63" s="32">
        <v>8077421</v>
      </c>
      <c r="M63" s="30">
        <v>37908940</v>
      </c>
      <c r="N63" s="33">
        <v>9151647</v>
      </c>
      <c r="O63" s="33">
        <v>55138008</v>
      </c>
      <c r="P63" s="32">
        <v>8393200</v>
      </c>
      <c r="Q63" s="30">
        <v>17010827</v>
      </c>
      <c r="R63" s="33">
        <v>40139005</v>
      </c>
      <c r="S63" s="33">
        <v>65543032</v>
      </c>
      <c r="T63" s="32">
        <v>0</v>
      </c>
      <c r="U63" s="30">
        <v>0</v>
      </c>
      <c r="V63" s="33">
        <v>0</v>
      </c>
      <c r="W63" s="33">
        <v>0</v>
      </c>
    </row>
    <row r="64" spans="1:23" s="10" customFormat="1" ht="12.75">
      <c r="A64" s="26" t="s">
        <v>26</v>
      </c>
      <c r="B64" s="27" t="s">
        <v>128</v>
      </c>
      <c r="C64" s="28" t="s">
        <v>129</v>
      </c>
      <c r="D64" s="29">
        <v>89807738</v>
      </c>
      <c r="E64" s="30">
        <v>89807738</v>
      </c>
      <c r="F64" s="30">
        <v>98214058</v>
      </c>
      <c r="G64" s="31">
        <f t="shared" si="10"/>
        <v>1.0936035155456203</v>
      </c>
      <c r="H64" s="32">
        <v>31828593</v>
      </c>
      <c r="I64" s="30">
        <v>1535291</v>
      </c>
      <c r="J64" s="33">
        <v>2169860</v>
      </c>
      <c r="K64" s="33">
        <v>35533744</v>
      </c>
      <c r="L64" s="32">
        <v>1831743</v>
      </c>
      <c r="M64" s="30">
        <v>19019561</v>
      </c>
      <c r="N64" s="33">
        <v>3894329</v>
      </c>
      <c r="O64" s="33">
        <v>24745633</v>
      </c>
      <c r="P64" s="32">
        <v>4042479</v>
      </c>
      <c r="Q64" s="30">
        <v>7054923</v>
      </c>
      <c r="R64" s="33">
        <v>26837279</v>
      </c>
      <c r="S64" s="33">
        <v>37934681</v>
      </c>
      <c r="T64" s="32">
        <v>0</v>
      </c>
      <c r="U64" s="30">
        <v>0</v>
      </c>
      <c r="V64" s="33">
        <v>0</v>
      </c>
      <c r="W64" s="33">
        <v>0</v>
      </c>
    </row>
    <row r="65" spans="1:23" s="10" customFormat="1" ht="12.75">
      <c r="A65" s="26" t="s">
        <v>26</v>
      </c>
      <c r="B65" s="27" t="s">
        <v>130</v>
      </c>
      <c r="C65" s="28" t="s">
        <v>131</v>
      </c>
      <c r="D65" s="29">
        <v>81890607</v>
      </c>
      <c r="E65" s="30">
        <v>81890607</v>
      </c>
      <c r="F65" s="30">
        <v>7323405</v>
      </c>
      <c r="G65" s="31">
        <f t="shared" si="10"/>
        <v>0.08942912097354462</v>
      </c>
      <c r="H65" s="32">
        <v>0</v>
      </c>
      <c r="I65" s="30">
        <v>0</v>
      </c>
      <c r="J65" s="33">
        <v>0</v>
      </c>
      <c r="K65" s="33">
        <v>0</v>
      </c>
      <c r="L65" s="32">
        <v>0</v>
      </c>
      <c r="M65" s="30">
        <v>0</v>
      </c>
      <c r="N65" s="33">
        <v>3589575</v>
      </c>
      <c r="O65" s="33">
        <v>3589575</v>
      </c>
      <c r="P65" s="32">
        <v>3733830</v>
      </c>
      <c r="Q65" s="30">
        <v>0</v>
      </c>
      <c r="R65" s="33">
        <v>0</v>
      </c>
      <c r="S65" s="33">
        <v>3733830</v>
      </c>
      <c r="T65" s="32">
        <v>0</v>
      </c>
      <c r="U65" s="30">
        <v>0</v>
      </c>
      <c r="V65" s="33">
        <v>0</v>
      </c>
      <c r="W65" s="33">
        <v>0</v>
      </c>
    </row>
    <row r="66" spans="1:23" s="10" customFormat="1" ht="12.75">
      <c r="A66" s="26" t="s">
        <v>45</v>
      </c>
      <c r="B66" s="27" t="s">
        <v>132</v>
      </c>
      <c r="C66" s="28" t="s">
        <v>133</v>
      </c>
      <c r="D66" s="29">
        <v>66546210</v>
      </c>
      <c r="E66" s="30">
        <v>73486643</v>
      </c>
      <c r="F66" s="30">
        <v>34880675</v>
      </c>
      <c r="G66" s="31">
        <f t="shared" si="10"/>
        <v>0.4746532645395164</v>
      </c>
      <c r="H66" s="32">
        <v>10908370</v>
      </c>
      <c r="I66" s="30">
        <v>1475601</v>
      </c>
      <c r="J66" s="33">
        <v>5648400</v>
      </c>
      <c r="K66" s="33">
        <v>18032371</v>
      </c>
      <c r="L66" s="32">
        <v>183034</v>
      </c>
      <c r="M66" s="30">
        <v>7806183</v>
      </c>
      <c r="N66" s="33">
        <v>1619458</v>
      </c>
      <c r="O66" s="33">
        <v>9608675</v>
      </c>
      <c r="P66" s="32">
        <v>964453</v>
      </c>
      <c r="Q66" s="30">
        <v>365740</v>
      </c>
      <c r="R66" s="33">
        <v>5909436</v>
      </c>
      <c r="S66" s="33">
        <v>7239629</v>
      </c>
      <c r="T66" s="32">
        <v>0</v>
      </c>
      <c r="U66" s="30">
        <v>0</v>
      </c>
      <c r="V66" s="33">
        <v>0</v>
      </c>
      <c r="W66" s="33">
        <v>0</v>
      </c>
    </row>
    <row r="67" spans="1:23" s="10" customFormat="1" ht="12.75">
      <c r="A67" s="34"/>
      <c r="B67" s="35" t="s">
        <v>134</v>
      </c>
      <c r="C67" s="36"/>
      <c r="D67" s="37">
        <f>SUM(D62:D66)</f>
        <v>533551715</v>
      </c>
      <c r="E67" s="38">
        <f>SUM(E62:E66)</f>
        <v>543739823</v>
      </c>
      <c r="F67" s="38">
        <f>SUM(F62:F66)</f>
        <v>419873774</v>
      </c>
      <c r="G67" s="39">
        <f t="shared" si="10"/>
        <v>0.7721961060041762</v>
      </c>
      <c r="H67" s="40">
        <f aca="true" t="shared" si="12" ref="H67:W67">SUM(H62:H66)</f>
        <v>109444890</v>
      </c>
      <c r="I67" s="38">
        <f t="shared" si="12"/>
        <v>27514605</v>
      </c>
      <c r="J67" s="41">
        <f t="shared" si="12"/>
        <v>23274380</v>
      </c>
      <c r="K67" s="41">
        <f t="shared" si="12"/>
        <v>160233875</v>
      </c>
      <c r="L67" s="40">
        <f t="shared" si="12"/>
        <v>14240943</v>
      </c>
      <c r="M67" s="38">
        <f t="shared" si="12"/>
        <v>68619054</v>
      </c>
      <c r="N67" s="41">
        <f t="shared" si="12"/>
        <v>38759201</v>
      </c>
      <c r="O67" s="41">
        <f t="shared" si="12"/>
        <v>121619198</v>
      </c>
      <c r="P67" s="40">
        <f t="shared" si="12"/>
        <v>20924446</v>
      </c>
      <c r="Q67" s="38">
        <f t="shared" si="12"/>
        <v>28017913</v>
      </c>
      <c r="R67" s="41">
        <f t="shared" si="12"/>
        <v>89078342</v>
      </c>
      <c r="S67" s="41">
        <f t="shared" si="12"/>
        <v>138020701</v>
      </c>
      <c r="T67" s="40">
        <f t="shared" si="12"/>
        <v>0</v>
      </c>
      <c r="U67" s="38">
        <f t="shared" si="12"/>
        <v>0</v>
      </c>
      <c r="V67" s="41">
        <f t="shared" si="12"/>
        <v>0</v>
      </c>
      <c r="W67" s="41">
        <f t="shared" si="12"/>
        <v>0</v>
      </c>
    </row>
    <row r="68" spans="1:23" s="10" customFormat="1" ht="12.75">
      <c r="A68" s="26" t="s">
        <v>26</v>
      </c>
      <c r="B68" s="27" t="s">
        <v>135</v>
      </c>
      <c r="C68" s="28" t="s">
        <v>136</v>
      </c>
      <c r="D68" s="29">
        <v>161884548</v>
      </c>
      <c r="E68" s="30">
        <v>161884548</v>
      </c>
      <c r="F68" s="30">
        <v>92223532</v>
      </c>
      <c r="G68" s="31">
        <f t="shared" si="10"/>
        <v>0.5696870587055659</v>
      </c>
      <c r="H68" s="32">
        <v>7969722</v>
      </c>
      <c r="I68" s="30">
        <v>7969722</v>
      </c>
      <c r="J68" s="33">
        <v>7969722</v>
      </c>
      <c r="K68" s="33">
        <v>23909166</v>
      </c>
      <c r="L68" s="32">
        <v>7969722</v>
      </c>
      <c r="M68" s="30">
        <v>7969722</v>
      </c>
      <c r="N68" s="33">
        <v>7969722</v>
      </c>
      <c r="O68" s="33">
        <v>23909166</v>
      </c>
      <c r="P68" s="32">
        <v>8273377</v>
      </c>
      <c r="Q68" s="30">
        <v>6834847</v>
      </c>
      <c r="R68" s="33">
        <v>29296976</v>
      </c>
      <c r="S68" s="33">
        <v>44405200</v>
      </c>
      <c r="T68" s="32">
        <v>0</v>
      </c>
      <c r="U68" s="30">
        <v>0</v>
      </c>
      <c r="V68" s="33">
        <v>0</v>
      </c>
      <c r="W68" s="33">
        <v>0</v>
      </c>
    </row>
    <row r="69" spans="1:23" s="10" customFormat="1" ht="12.75">
      <c r="A69" s="26" t="s">
        <v>26</v>
      </c>
      <c r="B69" s="27" t="s">
        <v>137</v>
      </c>
      <c r="C69" s="28" t="s">
        <v>138</v>
      </c>
      <c r="D69" s="29">
        <v>70884108</v>
      </c>
      <c r="E69" s="30">
        <v>70884108</v>
      </c>
      <c r="F69" s="30">
        <v>87253611</v>
      </c>
      <c r="G69" s="31">
        <f t="shared" si="10"/>
        <v>1.2309333285254855</v>
      </c>
      <c r="H69" s="32">
        <v>21558726</v>
      </c>
      <c r="I69" s="30">
        <v>3357724</v>
      </c>
      <c r="J69" s="33">
        <v>1645176</v>
      </c>
      <c r="K69" s="33">
        <v>26561626</v>
      </c>
      <c r="L69" s="32">
        <v>26364109</v>
      </c>
      <c r="M69" s="30">
        <v>16003852</v>
      </c>
      <c r="N69" s="33">
        <v>3198520</v>
      </c>
      <c r="O69" s="33">
        <v>45566481</v>
      </c>
      <c r="P69" s="32">
        <v>3167850</v>
      </c>
      <c r="Q69" s="30">
        <v>1705667</v>
      </c>
      <c r="R69" s="33">
        <v>10251987</v>
      </c>
      <c r="S69" s="33">
        <v>15125504</v>
      </c>
      <c r="T69" s="32">
        <v>0</v>
      </c>
      <c r="U69" s="30">
        <v>0</v>
      </c>
      <c r="V69" s="33">
        <v>0</v>
      </c>
      <c r="W69" s="33">
        <v>0</v>
      </c>
    </row>
    <row r="70" spans="1:23" s="10" customFormat="1" ht="12.75">
      <c r="A70" s="26" t="s">
        <v>26</v>
      </c>
      <c r="B70" s="27" t="s">
        <v>139</v>
      </c>
      <c r="C70" s="28" t="s">
        <v>140</v>
      </c>
      <c r="D70" s="29">
        <v>105154182</v>
      </c>
      <c r="E70" s="30">
        <v>122145358</v>
      </c>
      <c r="F70" s="30">
        <v>79621332</v>
      </c>
      <c r="G70" s="31">
        <f t="shared" si="10"/>
        <v>0.6518572077049379</v>
      </c>
      <c r="H70" s="32">
        <v>36423162</v>
      </c>
      <c r="I70" s="30">
        <v>3986364</v>
      </c>
      <c r="J70" s="33">
        <v>3584993</v>
      </c>
      <c r="K70" s="33">
        <v>43994519</v>
      </c>
      <c r="L70" s="32">
        <v>3977110</v>
      </c>
      <c r="M70" s="30">
        <v>23384631</v>
      </c>
      <c r="N70" s="33">
        <v>3007563</v>
      </c>
      <c r="O70" s="33">
        <v>30369304</v>
      </c>
      <c r="P70" s="32">
        <v>338429</v>
      </c>
      <c r="Q70" s="30">
        <v>1738485</v>
      </c>
      <c r="R70" s="33">
        <v>3180595</v>
      </c>
      <c r="S70" s="33">
        <v>5257509</v>
      </c>
      <c r="T70" s="32">
        <v>0</v>
      </c>
      <c r="U70" s="30">
        <v>0</v>
      </c>
      <c r="V70" s="33">
        <v>0</v>
      </c>
      <c r="W70" s="33">
        <v>0</v>
      </c>
    </row>
    <row r="71" spans="1:23" s="10" customFormat="1" ht="12.75">
      <c r="A71" s="26" t="s">
        <v>26</v>
      </c>
      <c r="B71" s="27" t="s">
        <v>141</v>
      </c>
      <c r="C71" s="28" t="s">
        <v>142</v>
      </c>
      <c r="D71" s="29">
        <v>1617397184</v>
      </c>
      <c r="E71" s="30">
        <v>1617317571</v>
      </c>
      <c r="F71" s="30">
        <v>1472414534</v>
      </c>
      <c r="G71" s="31">
        <f t="shared" si="10"/>
        <v>0.9104053281815239</v>
      </c>
      <c r="H71" s="32">
        <v>295142548</v>
      </c>
      <c r="I71" s="30">
        <v>124615671</v>
      </c>
      <c r="J71" s="33">
        <v>109896797</v>
      </c>
      <c r="K71" s="33">
        <v>529655016</v>
      </c>
      <c r="L71" s="32">
        <v>112111561</v>
      </c>
      <c r="M71" s="30">
        <v>120810873</v>
      </c>
      <c r="N71" s="33">
        <v>254920160</v>
      </c>
      <c r="O71" s="33">
        <v>487842594</v>
      </c>
      <c r="P71" s="32">
        <v>112104222</v>
      </c>
      <c r="Q71" s="30">
        <v>116276230</v>
      </c>
      <c r="R71" s="33">
        <v>226536472</v>
      </c>
      <c r="S71" s="33">
        <v>454916924</v>
      </c>
      <c r="T71" s="32">
        <v>0</v>
      </c>
      <c r="U71" s="30">
        <v>0</v>
      </c>
      <c r="V71" s="33">
        <v>0</v>
      </c>
      <c r="W71" s="33">
        <v>0</v>
      </c>
    </row>
    <row r="72" spans="1:23" s="10" customFormat="1" ht="12.75">
      <c r="A72" s="26" t="s">
        <v>26</v>
      </c>
      <c r="B72" s="27" t="s">
        <v>143</v>
      </c>
      <c r="C72" s="28" t="s">
        <v>144</v>
      </c>
      <c r="D72" s="29">
        <v>388791</v>
      </c>
      <c r="E72" s="30">
        <v>388791</v>
      </c>
      <c r="F72" s="30">
        <v>57200572</v>
      </c>
      <c r="G72" s="31">
        <f t="shared" si="10"/>
        <v>147.1242184104056</v>
      </c>
      <c r="H72" s="32">
        <v>14971277</v>
      </c>
      <c r="I72" s="30">
        <v>13541338</v>
      </c>
      <c r="J72" s="33">
        <v>13453418</v>
      </c>
      <c r="K72" s="33">
        <v>41966033</v>
      </c>
      <c r="L72" s="32">
        <v>1542818</v>
      </c>
      <c r="M72" s="30">
        <v>0</v>
      </c>
      <c r="N72" s="33">
        <v>0</v>
      </c>
      <c r="O72" s="33">
        <v>1542818</v>
      </c>
      <c r="P72" s="32">
        <v>0</v>
      </c>
      <c r="Q72" s="30">
        <v>0</v>
      </c>
      <c r="R72" s="33">
        <v>13691721</v>
      </c>
      <c r="S72" s="33">
        <v>13691721</v>
      </c>
      <c r="T72" s="32">
        <v>0</v>
      </c>
      <c r="U72" s="30">
        <v>0</v>
      </c>
      <c r="V72" s="33">
        <v>0</v>
      </c>
      <c r="W72" s="33">
        <v>0</v>
      </c>
    </row>
    <row r="73" spans="1:23" s="10" customFormat="1" ht="12.75">
      <c r="A73" s="26" t="s">
        <v>45</v>
      </c>
      <c r="B73" s="27" t="s">
        <v>145</v>
      </c>
      <c r="C73" s="28" t="s">
        <v>146</v>
      </c>
      <c r="D73" s="29">
        <v>102752260</v>
      </c>
      <c r="E73" s="30">
        <v>102802260</v>
      </c>
      <c r="F73" s="30">
        <v>100996196</v>
      </c>
      <c r="G73" s="31">
        <f t="shared" si="10"/>
        <v>0.9824316702765095</v>
      </c>
      <c r="H73" s="32">
        <v>40732074</v>
      </c>
      <c r="I73" s="30">
        <v>192779</v>
      </c>
      <c r="J73" s="33">
        <v>607635</v>
      </c>
      <c r="K73" s="33">
        <v>41532488</v>
      </c>
      <c r="L73" s="32">
        <v>704492</v>
      </c>
      <c r="M73" s="30">
        <v>525133</v>
      </c>
      <c r="N73" s="33">
        <v>32513423</v>
      </c>
      <c r="O73" s="33">
        <v>33743048</v>
      </c>
      <c r="P73" s="32">
        <v>474927</v>
      </c>
      <c r="Q73" s="30">
        <v>265825</v>
      </c>
      <c r="R73" s="33">
        <v>24979908</v>
      </c>
      <c r="S73" s="33">
        <v>25720660</v>
      </c>
      <c r="T73" s="32">
        <v>0</v>
      </c>
      <c r="U73" s="30">
        <v>0</v>
      </c>
      <c r="V73" s="33">
        <v>0</v>
      </c>
      <c r="W73" s="33">
        <v>0</v>
      </c>
    </row>
    <row r="74" spans="1:23" s="10" customFormat="1" ht="12.75">
      <c r="A74" s="34"/>
      <c r="B74" s="35" t="s">
        <v>147</v>
      </c>
      <c r="C74" s="36"/>
      <c r="D74" s="37">
        <f>SUM(D68:D73)</f>
        <v>2058461073</v>
      </c>
      <c r="E74" s="38">
        <f>SUM(E68:E73)</f>
        <v>2075422636</v>
      </c>
      <c r="F74" s="38">
        <f>SUM(F68:F73)</f>
        <v>1889709777</v>
      </c>
      <c r="G74" s="39">
        <f t="shared" si="10"/>
        <v>0.9105180526709837</v>
      </c>
      <c r="H74" s="40">
        <f aca="true" t="shared" si="13" ref="H74:W74">SUM(H68:H73)</f>
        <v>416797509</v>
      </c>
      <c r="I74" s="38">
        <f t="shared" si="13"/>
        <v>153663598</v>
      </c>
      <c r="J74" s="41">
        <f t="shared" si="13"/>
        <v>137157741</v>
      </c>
      <c r="K74" s="41">
        <f t="shared" si="13"/>
        <v>707618848</v>
      </c>
      <c r="L74" s="40">
        <f t="shared" si="13"/>
        <v>152669812</v>
      </c>
      <c r="M74" s="38">
        <f t="shared" si="13"/>
        <v>168694211</v>
      </c>
      <c r="N74" s="41">
        <f t="shared" si="13"/>
        <v>301609388</v>
      </c>
      <c r="O74" s="41">
        <f t="shared" si="13"/>
        <v>622973411</v>
      </c>
      <c r="P74" s="40">
        <f t="shared" si="13"/>
        <v>124358805</v>
      </c>
      <c r="Q74" s="38">
        <f t="shared" si="13"/>
        <v>126821054</v>
      </c>
      <c r="R74" s="41">
        <f t="shared" si="13"/>
        <v>307937659</v>
      </c>
      <c r="S74" s="41">
        <f t="shared" si="13"/>
        <v>559117518</v>
      </c>
      <c r="T74" s="40">
        <f t="shared" si="13"/>
        <v>0</v>
      </c>
      <c r="U74" s="38">
        <f t="shared" si="13"/>
        <v>0</v>
      </c>
      <c r="V74" s="41">
        <f t="shared" si="13"/>
        <v>0</v>
      </c>
      <c r="W74" s="41">
        <f t="shared" si="13"/>
        <v>0</v>
      </c>
    </row>
    <row r="75" spans="1:23" s="10" customFormat="1" ht="12.75">
      <c r="A75" s="26" t="s">
        <v>26</v>
      </c>
      <c r="B75" s="27" t="s">
        <v>148</v>
      </c>
      <c r="C75" s="28" t="s">
        <v>149</v>
      </c>
      <c r="D75" s="29">
        <v>339822414</v>
      </c>
      <c r="E75" s="30">
        <v>339822414</v>
      </c>
      <c r="F75" s="30">
        <v>305868879</v>
      </c>
      <c r="G75" s="31">
        <f t="shared" si="10"/>
        <v>0.9000844747103703</v>
      </c>
      <c r="H75" s="32">
        <v>115786774</v>
      </c>
      <c r="I75" s="30">
        <v>14055043</v>
      </c>
      <c r="J75" s="33">
        <v>17396494</v>
      </c>
      <c r="K75" s="33">
        <v>147238311</v>
      </c>
      <c r="L75" s="32">
        <v>11044128</v>
      </c>
      <c r="M75" s="30">
        <v>63131053</v>
      </c>
      <c r="N75" s="33">
        <v>10775053</v>
      </c>
      <c r="O75" s="33">
        <v>84950234</v>
      </c>
      <c r="P75" s="32">
        <v>11619202</v>
      </c>
      <c r="Q75" s="30">
        <v>9549700</v>
      </c>
      <c r="R75" s="33">
        <v>52511432</v>
      </c>
      <c r="S75" s="33">
        <v>73680334</v>
      </c>
      <c r="T75" s="32">
        <v>0</v>
      </c>
      <c r="U75" s="30">
        <v>0</v>
      </c>
      <c r="V75" s="33">
        <v>0</v>
      </c>
      <c r="W75" s="33">
        <v>0</v>
      </c>
    </row>
    <row r="76" spans="1:23" s="10" customFormat="1" ht="12.75">
      <c r="A76" s="26" t="s">
        <v>26</v>
      </c>
      <c r="B76" s="27" t="s">
        <v>150</v>
      </c>
      <c r="C76" s="28" t="s">
        <v>151</v>
      </c>
      <c r="D76" s="29">
        <v>512250000</v>
      </c>
      <c r="E76" s="30">
        <v>512250000</v>
      </c>
      <c r="F76" s="30">
        <v>413730815</v>
      </c>
      <c r="G76" s="31">
        <f t="shared" si="10"/>
        <v>0.807673626159102</v>
      </c>
      <c r="H76" s="32">
        <v>93600601</v>
      </c>
      <c r="I76" s="30">
        <v>36102575</v>
      </c>
      <c r="J76" s="33">
        <v>25024471</v>
      </c>
      <c r="K76" s="33">
        <v>154727647</v>
      </c>
      <c r="L76" s="32">
        <v>31493859</v>
      </c>
      <c r="M76" s="30">
        <v>30764344</v>
      </c>
      <c r="N76" s="33">
        <v>73182631</v>
      </c>
      <c r="O76" s="33">
        <v>135440834</v>
      </c>
      <c r="P76" s="32">
        <v>31841658</v>
      </c>
      <c r="Q76" s="30">
        <v>30268973</v>
      </c>
      <c r="R76" s="33">
        <v>61451703</v>
      </c>
      <c r="S76" s="33">
        <v>123562334</v>
      </c>
      <c r="T76" s="32">
        <v>0</v>
      </c>
      <c r="U76" s="30">
        <v>0</v>
      </c>
      <c r="V76" s="33">
        <v>0</v>
      </c>
      <c r="W76" s="33">
        <v>0</v>
      </c>
    </row>
    <row r="77" spans="1:23" s="10" customFormat="1" ht="12.75">
      <c r="A77" s="26" t="s">
        <v>26</v>
      </c>
      <c r="B77" s="27" t="s">
        <v>152</v>
      </c>
      <c r="C77" s="28" t="s">
        <v>153</v>
      </c>
      <c r="D77" s="29">
        <v>203633000</v>
      </c>
      <c r="E77" s="30">
        <v>214758543</v>
      </c>
      <c r="F77" s="30">
        <v>154458771</v>
      </c>
      <c r="G77" s="31">
        <f t="shared" si="10"/>
        <v>0.7192206132633336</v>
      </c>
      <c r="H77" s="32">
        <v>51610297</v>
      </c>
      <c r="I77" s="30">
        <v>10002938</v>
      </c>
      <c r="J77" s="33">
        <v>10235233</v>
      </c>
      <c r="K77" s="33">
        <v>71848468</v>
      </c>
      <c r="L77" s="32">
        <v>8844221</v>
      </c>
      <c r="M77" s="30">
        <v>35664369</v>
      </c>
      <c r="N77" s="33">
        <v>9067635</v>
      </c>
      <c r="O77" s="33">
        <v>53576225</v>
      </c>
      <c r="P77" s="32">
        <v>0</v>
      </c>
      <c r="Q77" s="30">
        <v>0</v>
      </c>
      <c r="R77" s="33">
        <v>29034078</v>
      </c>
      <c r="S77" s="33">
        <v>29034078</v>
      </c>
      <c r="T77" s="32">
        <v>0</v>
      </c>
      <c r="U77" s="30">
        <v>0</v>
      </c>
      <c r="V77" s="33">
        <v>0</v>
      </c>
      <c r="W77" s="33">
        <v>0</v>
      </c>
    </row>
    <row r="78" spans="1:23" s="10" customFormat="1" ht="12.75">
      <c r="A78" s="26" t="s">
        <v>26</v>
      </c>
      <c r="B78" s="27" t="s">
        <v>154</v>
      </c>
      <c r="C78" s="28" t="s">
        <v>155</v>
      </c>
      <c r="D78" s="29">
        <v>1153765952</v>
      </c>
      <c r="E78" s="30">
        <v>1590454291</v>
      </c>
      <c r="F78" s="30">
        <v>772559037</v>
      </c>
      <c r="G78" s="31">
        <f t="shared" si="10"/>
        <v>0.4857474002061717</v>
      </c>
      <c r="H78" s="32">
        <v>197638068</v>
      </c>
      <c r="I78" s="30">
        <v>44325878</v>
      </c>
      <c r="J78" s="33">
        <v>56952873</v>
      </c>
      <c r="K78" s="33">
        <v>298916819</v>
      </c>
      <c r="L78" s="32">
        <v>50683931</v>
      </c>
      <c r="M78" s="30">
        <v>146404367</v>
      </c>
      <c r="N78" s="33">
        <v>52574714</v>
      </c>
      <c r="O78" s="33">
        <v>249663012</v>
      </c>
      <c r="P78" s="32">
        <v>42294446</v>
      </c>
      <c r="Q78" s="30">
        <v>52506020</v>
      </c>
      <c r="R78" s="33">
        <v>129178740</v>
      </c>
      <c r="S78" s="33">
        <v>223979206</v>
      </c>
      <c r="T78" s="32">
        <v>0</v>
      </c>
      <c r="U78" s="30">
        <v>0</v>
      </c>
      <c r="V78" s="33">
        <v>0</v>
      </c>
      <c r="W78" s="33">
        <v>0</v>
      </c>
    </row>
    <row r="79" spans="1:23" s="10" customFormat="1" ht="12.75">
      <c r="A79" s="26" t="s">
        <v>26</v>
      </c>
      <c r="B79" s="27" t="s">
        <v>156</v>
      </c>
      <c r="C79" s="28" t="s">
        <v>157</v>
      </c>
      <c r="D79" s="29">
        <v>103613747</v>
      </c>
      <c r="E79" s="30">
        <v>104416391</v>
      </c>
      <c r="F79" s="30">
        <v>71531318</v>
      </c>
      <c r="G79" s="31">
        <f t="shared" si="10"/>
        <v>0.6850583257565376</v>
      </c>
      <c r="H79" s="32">
        <v>6776442</v>
      </c>
      <c r="I79" s="30">
        <v>3294893</v>
      </c>
      <c r="J79" s="33">
        <v>2974449</v>
      </c>
      <c r="K79" s="33">
        <v>13045784</v>
      </c>
      <c r="L79" s="32">
        <v>3010178</v>
      </c>
      <c r="M79" s="30">
        <v>21063093</v>
      </c>
      <c r="N79" s="33">
        <v>2236037</v>
      </c>
      <c r="O79" s="33">
        <v>26309308</v>
      </c>
      <c r="P79" s="32">
        <v>3906054</v>
      </c>
      <c r="Q79" s="30">
        <v>2739255</v>
      </c>
      <c r="R79" s="33">
        <v>25530917</v>
      </c>
      <c r="S79" s="33">
        <v>32176226</v>
      </c>
      <c r="T79" s="32">
        <v>0</v>
      </c>
      <c r="U79" s="30">
        <v>0</v>
      </c>
      <c r="V79" s="33">
        <v>0</v>
      </c>
      <c r="W79" s="33">
        <v>0</v>
      </c>
    </row>
    <row r="80" spans="1:23" s="10" customFormat="1" ht="12.75">
      <c r="A80" s="26" t="s">
        <v>26</v>
      </c>
      <c r="B80" s="27" t="s">
        <v>158</v>
      </c>
      <c r="C80" s="28" t="s">
        <v>159</v>
      </c>
      <c r="D80" s="29">
        <v>178419593</v>
      </c>
      <c r="E80" s="30">
        <v>178419593</v>
      </c>
      <c r="F80" s="30">
        <v>66158001</v>
      </c>
      <c r="G80" s="31">
        <f t="shared" si="10"/>
        <v>0.3708000892032076</v>
      </c>
      <c r="H80" s="32">
        <v>7780277</v>
      </c>
      <c r="I80" s="30">
        <v>9290996</v>
      </c>
      <c r="J80" s="33">
        <v>8763408</v>
      </c>
      <c r="K80" s="33">
        <v>25834681</v>
      </c>
      <c r="L80" s="32">
        <v>11151828</v>
      </c>
      <c r="M80" s="30">
        <v>32450584</v>
      </c>
      <c r="N80" s="33">
        <v>-5411786</v>
      </c>
      <c r="O80" s="33">
        <v>38190626</v>
      </c>
      <c r="P80" s="32">
        <v>5744250</v>
      </c>
      <c r="Q80" s="30">
        <v>-9810348</v>
      </c>
      <c r="R80" s="33">
        <v>6198792</v>
      </c>
      <c r="S80" s="33">
        <v>2132694</v>
      </c>
      <c r="T80" s="32">
        <v>0</v>
      </c>
      <c r="U80" s="30">
        <v>0</v>
      </c>
      <c r="V80" s="33">
        <v>0</v>
      </c>
      <c r="W80" s="33">
        <v>0</v>
      </c>
    </row>
    <row r="81" spans="1:23" s="10" customFormat="1" ht="12.75">
      <c r="A81" s="26" t="s">
        <v>45</v>
      </c>
      <c r="B81" s="27" t="s">
        <v>160</v>
      </c>
      <c r="C81" s="28" t="s">
        <v>161</v>
      </c>
      <c r="D81" s="29">
        <v>84491457</v>
      </c>
      <c r="E81" s="30">
        <v>122092434</v>
      </c>
      <c r="F81" s="30">
        <v>85838663</v>
      </c>
      <c r="G81" s="31">
        <f t="shared" si="10"/>
        <v>0.7030629187063303</v>
      </c>
      <c r="H81" s="32">
        <v>33378738</v>
      </c>
      <c r="I81" s="30">
        <v>2348786</v>
      </c>
      <c r="J81" s="33">
        <v>1357297</v>
      </c>
      <c r="K81" s="33">
        <v>37084821</v>
      </c>
      <c r="L81" s="32">
        <v>214069</v>
      </c>
      <c r="M81" s="30">
        <v>27187702</v>
      </c>
      <c r="N81" s="33">
        <v>219744</v>
      </c>
      <c r="O81" s="33">
        <v>27621515</v>
      </c>
      <c r="P81" s="32">
        <v>816435</v>
      </c>
      <c r="Q81" s="30">
        <v>751399</v>
      </c>
      <c r="R81" s="33">
        <v>19564493</v>
      </c>
      <c r="S81" s="33">
        <v>21132327</v>
      </c>
      <c r="T81" s="32">
        <v>0</v>
      </c>
      <c r="U81" s="30">
        <v>0</v>
      </c>
      <c r="V81" s="33">
        <v>0</v>
      </c>
      <c r="W81" s="33">
        <v>0</v>
      </c>
    </row>
    <row r="82" spans="1:23" s="10" customFormat="1" ht="12.75">
      <c r="A82" s="34"/>
      <c r="B82" s="35" t="s">
        <v>162</v>
      </c>
      <c r="C82" s="36"/>
      <c r="D82" s="37">
        <f>SUM(D75:D81)</f>
        <v>2575996163</v>
      </c>
      <c r="E82" s="38">
        <f>SUM(E75:E81)</f>
        <v>3062213666</v>
      </c>
      <c r="F82" s="38">
        <f>SUM(F75:F81)</f>
        <v>1870145484</v>
      </c>
      <c r="G82" s="39">
        <f t="shared" si="10"/>
        <v>0.6107168499586991</v>
      </c>
      <c r="H82" s="40">
        <f aca="true" t="shared" si="14" ref="H82:W82">SUM(H75:H81)</f>
        <v>506571197</v>
      </c>
      <c r="I82" s="38">
        <f t="shared" si="14"/>
        <v>119421109</v>
      </c>
      <c r="J82" s="41">
        <f t="shared" si="14"/>
        <v>122704225</v>
      </c>
      <c r="K82" s="41">
        <f t="shared" si="14"/>
        <v>748696531</v>
      </c>
      <c r="L82" s="40">
        <f t="shared" si="14"/>
        <v>116442214</v>
      </c>
      <c r="M82" s="38">
        <f t="shared" si="14"/>
        <v>356665512</v>
      </c>
      <c r="N82" s="41">
        <f t="shared" si="14"/>
        <v>142644028</v>
      </c>
      <c r="O82" s="41">
        <f t="shared" si="14"/>
        <v>615751754</v>
      </c>
      <c r="P82" s="40">
        <f t="shared" si="14"/>
        <v>96222045</v>
      </c>
      <c r="Q82" s="38">
        <f t="shared" si="14"/>
        <v>86004999</v>
      </c>
      <c r="R82" s="41">
        <f t="shared" si="14"/>
        <v>323470155</v>
      </c>
      <c r="S82" s="41">
        <f t="shared" si="14"/>
        <v>505697199</v>
      </c>
      <c r="T82" s="40">
        <f t="shared" si="14"/>
        <v>0</v>
      </c>
      <c r="U82" s="38">
        <f t="shared" si="14"/>
        <v>0</v>
      </c>
      <c r="V82" s="41">
        <f t="shared" si="14"/>
        <v>0</v>
      </c>
      <c r="W82" s="41">
        <f t="shared" si="14"/>
        <v>0</v>
      </c>
    </row>
    <row r="83" spans="1:23" s="10" customFormat="1" ht="12.75">
      <c r="A83" s="26" t="s">
        <v>26</v>
      </c>
      <c r="B83" s="27" t="s">
        <v>163</v>
      </c>
      <c r="C83" s="28" t="s">
        <v>164</v>
      </c>
      <c r="D83" s="29">
        <v>520373000</v>
      </c>
      <c r="E83" s="30">
        <v>520373000</v>
      </c>
      <c r="F83" s="30">
        <v>446377519</v>
      </c>
      <c r="G83" s="31">
        <f t="shared" si="10"/>
        <v>0.85780299708094</v>
      </c>
      <c r="H83" s="32">
        <v>102558597</v>
      </c>
      <c r="I83" s="30">
        <v>33598956</v>
      </c>
      <c r="J83" s="33">
        <v>32060454</v>
      </c>
      <c r="K83" s="33">
        <v>168218007</v>
      </c>
      <c r="L83" s="32">
        <v>29552447</v>
      </c>
      <c r="M83" s="30">
        <v>31276999</v>
      </c>
      <c r="N83" s="33">
        <v>83592110</v>
      </c>
      <c r="O83" s="33">
        <v>144421556</v>
      </c>
      <c r="P83" s="32">
        <v>31396811</v>
      </c>
      <c r="Q83" s="30">
        <v>28567577</v>
      </c>
      <c r="R83" s="33">
        <v>73773568</v>
      </c>
      <c r="S83" s="33">
        <v>133737956</v>
      </c>
      <c r="T83" s="32">
        <v>0</v>
      </c>
      <c r="U83" s="30">
        <v>0</v>
      </c>
      <c r="V83" s="33">
        <v>0</v>
      </c>
      <c r="W83" s="33">
        <v>0</v>
      </c>
    </row>
    <row r="84" spans="1:23" s="10" customFormat="1" ht="12.75">
      <c r="A84" s="26" t="s">
        <v>26</v>
      </c>
      <c r="B84" s="27" t="s">
        <v>165</v>
      </c>
      <c r="C84" s="28" t="s">
        <v>166</v>
      </c>
      <c r="D84" s="29">
        <v>416552721</v>
      </c>
      <c r="E84" s="30">
        <v>411950594</v>
      </c>
      <c r="F84" s="30">
        <v>380998541</v>
      </c>
      <c r="G84" s="31">
        <f t="shared" si="10"/>
        <v>0.9248646477252076</v>
      </c>
      <c r="H84" s="32">
        <v>89898961</v>
      </c>
      <c r="I84" s="30">
        <v>33732171</v>
      </c>
      <c r="J84" s="33">
        <v>23970407</v>
      </c>
      <c r="K84" s="33">
        <v>147601539</v>
      </c>
      <c r="L84" s="32">
        <v>21722889</v>
      </c>
      <c r="M84" s="30">
        <v>45928677</v>
      </c>
      <c r="N84" s="33">
        <v>19788364</v>
      </c>
      <c r="O84" s="33">
        <v>87439930</v>
      </c>
      <c r="P84" s="32">
        <v>23863406</v>
      </c>
      <c r="Q84" s="30">
        <v>17279797</v>
      </c>
      <c r="R84" s="33">
        <v>104813869</v>
      </c>
      <c r="S84" s="33">
        <v>145957072</v>
      </c>
      <c r="T84" s="32">
        <v>0</v>
      </c>
      <c r="U84" s="30">
        <v>0</v>
      </c>
      <c r="V84" s="33">
        <v>0</v>
      </c>
      <c r="W84" s="33">
        <v>0</v>
      </c>
    </row>
    <row r="85" spans="1:23" s="10" customFormat="1" ht="12.75">
      <c r="A85" s="26" t="s">
        <v>26</v>
      </c>
      <c r="B85" s="27" t="s">
        <v>167</v>
      </c>
      <c r="C85" s="28" t="s">
        <v>168</v>
      </c>
      <c r="D85" s="29">
        <v>682024130</v>
      </c>
      <c r="E85" s="30">
        <v>680280470</v>
      </c>
      <c r="F85" s="30">
        <v>465884163</v>
      </c>
      <c r="G85" s="31">
        <f t="shared" si="10"/>
        <v>0.6848413022940376</v>
      </c>
      <c r="H85" s="32">
        <v>88689098</v>
      </c>
      <c r="I85" s="30">
        <v>39269832</v>
      </c>
      <c r="J85" s="33">
        <v>47547579</v>
      </c>
      <c r="K85" s="33">
        <v>175506509</v>
      </c>
      <c r="L85" s="32">
        <v>37690442</v>
      </c>
      <c r="M85" s="30">
        <v>77448279</v>
      </c>
      <c r="N85" s="33">
        <v>35878717</v>
      </c>
      <c r="O85" s="33">
        <v>151017438</v>
      </c>
      <c r="P85" s="32">
        <v>33909406</v>
      </c>
      <c r="Q85" s="30">
        <v>39714957</v>
      </c>
      <c r="R85" s="33">
        <v>65735853</v>
      </c>
      <c r="S85" s="33">
        <v>139360216</v>
      </c>
      <c r="T85" s="32">
        <v>0</v>
      </c>
      <c r="U85" s="30">
        <v>0</v>
      </c>
      <c r="V85" s="33">
        <v>0</v>
      </c>
      <c r="W85" s="33">
        <v>0</v>
      </c>
    </row>
    <row r="86" spans="1:23" s="10" customFormat="1" ht="12.75">
      <c r="A86" s="26" t="s">
        <v>26</v>
      </c>
      <c r="B86" s="27" t="s">
        <v>169</v>
      </c>
      <c r="C86" s="28" t="s">
        <v>170</v>
      </c>
      <c r="D86" s="29">
        <v>133086683</v>
      </c>
      <c r="E86" s="30">
        <v>129683394</v>
      </c>
      <c r="F86" s="30">
        <v>65524817</v>
      </c>
      <c r="G86" s="31">
        <f t="shared" si="10"/>
        <v>0.505267598101265</v>
      </c>
      <c r="H86" s="32">
        <v>0</v>
      </c>
      <c r="I86" s="30">
        <v>3173080</v>
      </c>
      <c r="J86" s="33">
        <v>1727957</v>
      </c>
      <c r="K86" s="33">
        <v>4901037</v>
      </c>
      <c r="L86" s="32">
        <v>2385958</v>
      </c>
      <c r="M86" s="30">
        <v>25103466</v>
      </c>
      <c r="N86" s="33">
        <v>4641941</v>
      </c>
      <c r="O86" s="33">
        <v>32131365</v>
      </c>
      <c r="P86" s="32">
        <v>2839830</v>
      </c>
      <c r="Q86" s="30">
        <v>4857465</v>
      </c>
      <c r="R86" s="33">
        <v>20795120</v>
      </c>
      <c r="S86" s="33">
        <v>28492415</v>
      </c>
      <c r="T86" s="32">
        <v>0</v>
      </c>
      <c r="U86" s="30">
        <v>0</v>
      </c>
      <c r="V86" s="33">
        <v>0</v>
      </c>
      <c r="W86" s="33">
        <v>0</v>
      </c>
    </row>
    <row r="87" spans="1:23" s="10" customFormat="1" ht="12.75">
      <c r="A87" s="26" t="s">
        <v>45</v>
      </c>
      <c r="B87" s="27" t="s">
        <v>171</v>
      </c>
      <c r="C87" s="28" t="s">
        <v>172</v>
      </c>
      <c r="D87" s="29">
        <v>145209100</v>
      </c>
      <c r="E87" s="30">
        <v>145209100</v>
      </c>
      <c r="F87" s="30">
        <v>142094345</v>
      </c>
      <c r="G87" s="31">
        <f t="shared" si="10"/>
        <v>0.9785498636104762</v>
      </c>
      <c r="H87" s="32">
        <v>56254917</v>
      </c>
      <c r="I87" s="30">
        <v>1992392</v>
      </c>
      <c r="J87" s="33">
        <v>1650772</v>
      </c>
      <c r="K87" s="33">
        <v>59898081</v>
      </c>
      <c r="L87" s="32">
        <v>904078</v>
      </c>
      <c r="M87" s="30">
        <v>45344478</v>
      </c>
      <c r="N87" s="33">
        <v>911144</v>
      </c>
      <c r="O87" s="33">
        <v>47159700</v>
      </c>
      <c r="P87" s="32">
        <v>851599</v>
      </c>
      <c r="Q87" s="30">
        <v>849006</v>
      </c>
      <c r="R87" s="33">
        <v>33335959</v>
      </c>
      <c r="S87" s="33">
        <v>35036564</v>
      </c>
      <c r="T87" s="32">
        <v>0</v>
      </c>
      <c r="U87" s="30">
        <v>0</v>
      </c>
      <c r="V87" s="33">
        <v>0</v>
      </c>
      <c r="W87" s="33">
        <v>0</v>
      </c>
    </row>
    <row r="88" spans="1:23" s="10" customFormat="1" ht="12.75">
      <c r="A88" s="34"/>
      <c r="B88" s="35" t="s">
        <v>173</v>
      </c>
      <c r="C88" s="36"/>
      <c r="D88" s="37">
        <f>SUM(D83:D87)</f>
        <v>1897245634</v>
      </c>
      <c r="E88" s="38">
        <f>SUM(E83:E87)</f>
        <v>1887496558</v>
      </c>
      <c r="F88" s="38">
        <f>SUM(F83:F87)</f>
        <v>1500879385</v>
      </c>
      <c r="G88" s="39">
        <f t="shared" si="10"/>
        <v>0.795169336144559</v>
      </c>
      <c r="H88" s="40">
        <f aca="true" t="shared" si="15" ref="H88:W88">SUM(H83:H87)</f>
        <v>337401573</v>
      </c>
      <c r="I88" s="38">
        <f t="shared" si="15"/>
        <v>111766431</v>
      </c>
      <c r="J88" s="41">
        <f t="shared" si="15"/>
        <v>106957169</v>
      </c>
      <c r="K88" s="41">
        <f t="shared" si="15"/>
        <v>556125173</v>
      </c>
      <c r="L88" s="40">
        <f t="shared" si="15"/>
        <v>92255814</v>
      </c>
      <c r="M88" s="38">
        <f t="shared" si="15"/>
        <v>225101899</v>
      </c>
      <c r="N88" s="41">
        <f t="shared" si="15"/>
        <v>144812276</v>
      </c>
      <c r="O88" s="41">
        <f t="shared" si="15"/>
        <v>462169989</v>
      </c>
      <c r="P88" s="40">
        <f t="shared" si="15"/>
        <v>92861052</v>
      </c>
      <c r="Q88" s="38">
        <f t="shared" si="15"/>
        <v>91268802</v>
      </c>
      <c r="R88" s="41">
        <f t="shared" si="15"/>
        <v>298454369</v>
      </c>
      <c r="S88" s="41">
        <f t="shared" si="15"/>
        <v>482584223</v>
      </c>
      <c r="T88" s="40">
        <f t="shared" si="15"/>
        <v>0</v>
      </c>
      <c r="U88" s="38">
        <f t="shared" si="15"/>
        <v>0</v>
      </c>
      <c r="V88" s="41">
        <f t="shared" si="15"/>
        <v>0</v>
      </c>
      <c r="W88" s="41">
        <f t="shared" si="15"/>
        <v>0</v>
      </c>
    </row>
    <row r="89" spans="1:23" s="10" customFormat="1" ht="12.75">
      <c r="A89" s="42"/>
      <c r="B89" s="43" t="s">
        <v>174</v>
      </c>
      <c r="C89" s="44"/>
      <c r="D89" s="45">
        <f>SUM(D60,D62:D66,D68:D73,D75:D81,D83:D87)</f>
        <v>11439603088</v>
      </c>
      <c r="E89" s="46">
        <f>SUM(E60,E62:E66,E68:E73,E75:E81,E83:E87)</f>
        <v>11943221186</v>
      </c>
      <c r="F89" s="46">
        <f>SUM(F60,F62:F66,F68:F73,F75:F81,F83:F87)</f>
        <v>9133975815</v>
      </c>
      <c r="G89" s="47">
        <f t="shared" si="10"/>
        <v>0.764783275194381</v>
      </c>
      <c r="H89" s="48">
        <f aca="true" t="shared" si="16" ref="H89:W89">SUM(H60,H62:H66,H68:H73,H75:H81,H83:H87)</f>
        <v>1866760876</v>
      </c>
      <c r="I89" s="46">
        <f t="shared" si="16"/>
        <v>962090323</v>
      </c>
      <c r="J89" s="49">
        <f t="shared" si="16"/>
        <v>700417020</v>
      </c>
      <c r="K89" s="49">
        <f t="shared" si="16"/>
        <v>3529268219</v>
      </c>
      <c r="L89" s="48">
        <f t="shared" si="16"/>
        <v>667503309</v>
      </c>
      <c r="M89" s="46">
        <f t="shared" si="16"/>
        <v>981494324</v>
      </c>
      <c r="N89" s="49">
        <f t="shared" si="16"/>
        <v>1162923541</v>
      </c>
      <c r="O89" s="49">
        <f t="shared" si="16"/>
        <v>2811921174</v>
      </c>
      <c r="P89" s="48">
        <f t="shared" si="16"/>
        <v>617329851</v>
      </c>
      <c r="Q89" s="46">
        <f t="shared" si="16"/>
        <v>647784634</v>
      </c>
      <c r="R89" s="49">
        <f t="shared" si="16"/>
        <v>1527671937</v>
      </c>
      <c r="S89" s="49">
        <f t="shared" si="16"/>
        <v>2792786422</v>
      </c>
      <c r="T89" s="48">
        <f t="shared" si="16"/>
        <v>0</v>
      </c>
      <c r="U89" s="46">
        <f t="shared" si="16"/>
        <v>0</v>
      </c>
      <c r="V89" s="49">
        <f t="shared" si="16"/>
        <v>0</v>
      </c>
      <c r="W89" s="49">
        <f t="shared" si="16"/>
        <v>0</v>
      </c>
    </row>
    <row r="90" spans="1:23" s="10" customFormat="1" ht="12.75">
      <c r="A90" s="18"/>
      <c r="B90" s="50"/>
      <c r="C90" s="51"/>
      <c r="D90" s="52"/>
      <c r="E90" s="53"/>
      <c r="F90" s="53"/>
      <c r="G90" s="23"/>
      <c r="H90" s="32"/>
      <c r="I90" s="30"/>
      <c r="J90" s="33"/>
      <c r="K90" s="33"/>
      <c r="L90" s="32"/>
      <c r="M90" s="30"/>
      <c r="N90" s="33"/>
      <c r="O90" s="33"/>
      <c r="P90" s="32"/>
      <c r="Q90" s="30"/>
      <c r="R90" s="33"/>
      <c r="S90" s="33"/>
      <c r="T90" s="32"/>
      <c r="U90" s="30"/>
      <c r="V90" s="33"/>
      <c r="W90" s="33"/>
    </row>
    <row r="91" spans="1:23" s="10" customFormat="1" ht="12.75">
      <c r="A91" s="18"/>
      <c r="B91" s="19" t="s">
        <v>175</v>
      </c>
      <c r="C91" s="20"/>
      <c r="D91" s="55"/>
      <c r="E91" s="53"/>
      <c r="F91" s="53"/>
      <c r="G91" s="23"/>
      <c r="H91" s="32"/>
      <c r="I91" s="30"/>
      <c r="J91" s="33"/>
      <c r="K91" s="33"/>
      <c r="L91" s="32"/>
      <c r="M91" s="30"/>
      <c r="N91" s="33"/>
      <c r="O91" s="33"/>
      <c r="P91" s="32"/>
      <c r="Q91" s="30"/>
      <c r="R91" s="33"/>
      <c r="S91" s="33"/>
      <c r="T91" s="32"/>
      <c r="U91" s="30"/>
      <c r="V91" s="33"/>
      <c r="W91" s="33"/>
    </row>
    <row r="92" spans="1:23" s="10" customFormat="1" ht="12.75">
      <c r="A92" s="26" t="s">
        <v>20</v>
      </c>
      <c r="B92" s="27" t="s">
        <v>176</v>
      </c>
      <c r="C92" s="28" t="s">
        <v>177</v>
      </c>
      <c r="D92" s="29">
        <v>22368169184</v>
      </c>
      <c r="E92" s="30">
        <v>22587094007</v>
      </c>
      <c r="F92" s="30">
        <v>17222608281</v>
      </c>
      <c r="G92" s="31">
        <f aca="true" t="shared" si="17" ref="G92:G98">IF($E92=0,0,$F92/$E92)</f>
        <v>0.7624977465300545</v>
      </c>
      <c r="H92" s="32">
        <v>2457371110</v>
      </c>
      <c r="I92" s="30">
        <v>1252090611</v>
      </c>
      <c r="J92" s="33">
        <v>2816658098</v>
      </c>
      <c r="K92" s="33">
        <v>6526119819</v>
      </c>
      <c r="L92" s="32">
        <v>1432570839</v>
      </c>
      <c r="M92" s="30">
        <v>2107254374</v>
      </c>
      <c r="N92" s="33">
        <v>2676950278</v>
      </c>
      <c r="O92" s="33">
        <v>6216775491</v>
      </c>
      <c r="P92" s="32">
        <v>646952098</v>
      </c>
      <c r="Q92" s="30">
        <v>1480415162</v>
      </c>
      <c r="R92" s="33">
        <v>2352345711</v>
      </c>
      <c r="S92" s="33">
        <v>4479712971</v>
      </c>
      <c r="T92" s="32">
        <v>0</v>
      </c>
      <c r="U92" s="30">
        <v>0</v>
      </c>
      <c r="V92" s="33">
        <v>0</v>
      </c>
      <c r="W92" s="33">
        <v>0</v>
      </c>
    </row>
    <row r="93" spans="1:23" s="10" customFormat="1" ht="12.75">
      <c r="A93" s="26" t="s">
        <v>20</v>
      </c>
      <c r="B93" s="27" t="s">
        <v>178</v>
      </c>
      <c r="C93" s="28" t="s">
        <v>179</v>
      </c>
      <c r="D93" s="29">
        <v>33414387000</v>
      </c>
      <c r="E93" s="30">
        <v>33563118000</v>
      </c>
      <c r="F93" s="30">
        <v>24317159739</v>
      </c>
      <c r="G93" s="31">
        <f t="shared" si="17"/>
        <v>0.7245202826209413</v>
      </c>
      <c r="H93" s="32">
        <v>4542319879</v>
      </c>
      <c r="I93" s="30">
        <v>3222084939</v>
      </c>
      <c r="J93" s="33">
        <v>1197444150</v>
      </c>
      <c r="K93" s="33">
        <v>8961848968</v>
      </c>
      <c r="L93" s="32">
        <v>2428778882</v>
      </c>
      <c r="M93" s="30">
        <v>2582267027</v>
      </c>
      <c r="N93" s="33">
        <v>2694078173</v>
      </c>
      <c r="O93" s="33">
        <v>7705124082</v>
      </c>
      <c r="P93" s="32">
        <v>2453889559</v>
      </c>
      <c r="Q93" s="30">
        <v>2636569170</v>
      </c>
      <c r="R93" s="33">
        <v>2559727960</v>
      </c>
      <c r="S93" s="33">
        <v>7650186689</v>
      </c>
      <c r="T93" s="32">
        <v>0</v>
      </c>
      <c r="U93" s="30">
        <v>0</v>
      </c>
      <c r="V93" s="33">
        <v>0</v>
      </c>
      <c r="W93" s="33">
        <v>0</v>
      </c>
    </row>
    <row r="94" spans="1:23" s="10" customFormat="1" ht="12.75">
      <c r="A94" s="26" t="s">
        <v>20</v>
      </c>
      <c r="B94" s="27" t="s">
        <v>180</v>
      </c>
      <c r="C94" s="28" t="s">
        <v>181</v>
      </c>
      <c r="D94" s="29">
        <v>20795034547</v>
      </c>
      <c r="E94" s="30">
        <v>21029150982</v>
      </c>
      <c r="F94" s="30">
        <v>15180709983</v>
      </c>
      <c r="G94" s="31">
        <f t="shared" si="17"/>
        <v>0.7218888673153757</v>
      </c>
      <c r="H94" s="32">
        <v>1861563481</v>
      </c>
      <c r="I94" s="30">
        <v>1986433738</v>
      </c>
      <c r="J94" s="33">
        <v>1376466569</v>
      </c>
      <c r="K94" s="33">
        <v>5224463788</v>
      </c>
      <c r="L94" s="32">
        <v>1532648894</v>
      </c>
      <c r="M94" s="30">
        <v>1358156453</v>
      </c>
      <c r="N94" s="33">
        <v>2228707538</v>
      </c>
      <c r="O94" s="33">
        <v>5119512885</v>
      </c>
      <c r="P94" s="32">
        <v>1409381325</v>
      </c>
      <c r="Q94" s="30">
        <v>1370292908</v>
      </c>
      <c r="R94" s="33">
        <v>2057059077</v>
      </c>
      <c r="S94" s="33">
        <v>4836733310</v>
      </c>
      <c r="T94" s="32">
        <v>0</v>
      </c>
      <c r="U94" s="30">
        <v>0</v>
      </c>
      <c r="V94" s="33">
        <v>0</v>
      </c>
      <c r="W94" s="33">
        <v>0</v>
      </c>
    </row>
    <row r="95" spans="1:23" s="10" customFormat="1" ht="12.75">
      <c r="A95" s="34"/>
      <c r="B95" s="35" t="s">
        <v>25</v>
      </c>
      <c r="C95" s="36"/>
      <c r="D95" s="37">
        <f>SUM(D92:D94)</f>
        <v>76577590731</v>
      </c>
      <c r="E95" s="38">
        <f>SUM(E92:E94)</f>
        <v>77179362989</v>
      </c>
      <c r="F95" s="38">
        <f>SUM(F92:F94)</f>
        <v>56720478003</v>
      </c>
      <c r="G95" s="39">
        <f t="shared" si="17"/>
        <v>0.7349176749629832</v>
      </c>
      <c r="H95" s="40">
        <f aca="true" t="shared" si="18" ref="H95:W95">SUM(H92:H94)</f>
        <v>8861254470</v>
      </c>
      <c r="I95" s="38">
        <f t="shared" si="18"/>
        <v>6460609288</v>
      </c>
      <c r="J95" s="41">
        <f t="shared" si="18"/>
        <v>5390568817</v>
      </c>
      <c r="K95" s="41">
        <f t="shared" si="18"/>
        <v>20712432575</v>
      </c>
      <c r="L95" s="40">
        <f t="shared" si="18"/>
        <v>5393998615</v>
      </c>
      <c r="M95" s="38">
        <f t="shared" si="18"/>
        <v>6047677854</v>
      </c>
      <c r="N95" s="41">
        <f t="shared" si="18"/>
        <v>7599735989</v>
      </c>
      <c r="O95" s="41">
        <f t="shared" si="18"/>
        <v>19041412458</v>
      </c>
      <c r="P95" s="40">
        <f t="shared" si="18"/>
        <v>4510222982</v>
      </c>
      <c r="Q95" s="38">
        <f t="shared" si="18"/>
        <v>5487277240</v>
      </c>
      <c r="R95" s="41">
        <f t="shared" si="18"/>
        <v>6969132748</v>
      </c>
      <c r="S95" s="41">
        <f t="shared" si="18"/>
        <v>16966632970</v>
      </c>
      <c r="T95" s="40">
        <f t="shared" si="18"/>
        <v>0</v>
      </c>
      <c r="U95" s="38">
        <f t="shared" si="18"/>
        <v>0</v>
      </c>
      <c r="V95" s="41">
        <f t="shared" si="18"/>
        <v>0</v>
      </c>
      <c r="W95" s="41">
        <f t="shared" si="18"/>
        <v>0</v>
      </c>
    </row>
    <row r="96" spans="1:23" s="10" customFormat="1" ht="12.75">
      <c r="A96" s="26" t="s">
        <v>26</v>
      </c>
      <c r="B96" s="27" t="s">
        <v>182</v>
      </c>
      <c r="C96" s="28" t="s">
        <v>183</v>
      </c>
      <c r="D96" s="29">
        <v>3619271231</v>
      </c>
      <c r="E96" s="30">
        <v>4054788640</v>
      </c>
      <c r="F96" s="30">
        <v>3032335400</v>
      </c>
      <c r="G96" s="31">
        <f t="shared" si="17"/>
        <v>0.7478405582195772</v>
      </c>
      <c r="H96" s="32">
        <v>551168541</v>
      </c>
      <c r="I96" s="30">
        <v>294389315</v>
      </c>
      <c r="J96" s="33">
        <v>304763542</v>
      </c>
      <c r="K96" s="33">
        <v>1150321398</v>
      </c>
      <c r="L96" s="32">
        <v>243794935</v>
      </c>
      <c r="M96" s="30">
        <v>509141197</v>
      </c>
      <c r="N96" s="33">
        <v>243242888</v>
      </c>
      <c r="O96" s="33">
        <v>996179020</v>
      </c>
      <c r="P96" s="32">
        <v>230170678</v>
      </c>
      <c r="Q96" s="30">
        <v>251158270</v>
      </c>
      <c r="R96" s="33">
        <v>404506034</v>
      </c>
      <c r="S96" s="33">
        <v>885834982</v>
      </c>
      <c r="T96" s="32">
        <v>0</v>
      </c>
      <c r="U96" s="30">
        <v>0</v>
      </c>
      <c r="V96" s="33">
        <v>0</v>
      </c>
      <c r="W96" s="33">
        <v>0</v>
      </c>
    </row>
    <row r="97" spans="1:23" s="10" customFormat="1" ht="12.75">
      <c r="A97" s="26" t="s">
        <v>26</v>
      </c>
      <c r="B97" s="27" t="s">
        <v>184</v>
      </c>
      <c r="C97" s="28" t="s">
        <v>185</v>
      </c>
      <c r="D97" s="29">
        <v>609637440</v>
      </c>
      <c r="E97" s="30">
        <v>609637440</v>
      </c>
      <c r="F97" s="30">
        <v>484785886</v>
      </c>
      <c r="G97" s="31">
        <f t="shared" si="17"/>
        <v>0.7952035983879205</v>
      </c>
      <c r="H97" s="32">
        <v>70093606</v>
      </c>
      <c r="I97" s="30">
        <v>52725959</v>
      </c>
      <c r="J97" s="33">
        <v>50508702</v>
      </c>
      <c r="K97" s="33">
        <v>173328267</v>
      </c>
      <c r="L97" s="32">
        <v>46442929</v>
      </c>
      <c r="M97" s="30">
        <v>63385556</v>
      </c>
      <c r="N97" s="33">
        <v>46809737</v>
      </c>
      <c r="O97" s="33">
        <v>156638222</v>
      </c>
      <c r="P97" s="32">
        <v>43693531</v>
      </c>
      <c r="Q97" s="30">
        <v>47887871</v>
      </c>
      <c r="R97" s="33">
        <v>63237995</v>
      </c>
      <c r="S97" s="33">
        <v>154819397</v>
      </c>
      <c r="T97" s="32">
        <v>0</v>
      </c>
      <c r="U97" s="30">
        <v>0</v>
      </c>
      <c r="V97" s="33">
        <v>0</v>
      </c>
      <c r="W97" s="33">
        <v>0</v>
      </c>
    </row>
    <row r="98" spans="1:23" s="10" customFormat="1" ht="12.75">
      <c r="A98" s="26" t="s">
        <v>26</v>
      </c>
      <c r="B98" s="27" t="s">
        <v>186</v>
      </c>
      <c r="C98" s="28" t="s">
        <v>187</v>
      </c>
      <c r="D98" s="29">
        <v>510817597</v>
      </c>
      <c r="E98" s="30">
        <v>516250604</v>
      </c>
      <c r="F98" s="30">
        <v>326036839</v>
      </c>
      <c r="G98" s="31">
        <f t="shared" si="17"/>
        <v>0.631547617521044</v>
      </c>
      <c r="H98" s="32">
        <v>35540457</v>
      </c>
      <c r="I98" s="30">
        <v>39721130</v>
      </c>
      <c r="J98" s="33">
        <v>37173724</v>
      </c>
      <c r="K98" s="33">
        <v>112435311</v>
      </c>
      <c r="L98" s="32">
        <v>33900862</v>
      </c>
      <c r="M98" s="30">
        <v>31664453</v>
      </c>
      <c r="N98" s="33">
        <v>41475656</v>
      </c>
      <c r="O98" s="33">
        <v>107040971</v>
      </c>
      <c r="P98" s="32">
        <v>34109515</v>
      </c>
      <c r="Q98" s="30">
        <v>36551252</v>
      </c>
      <c r="R98" s="33">
        <v>35899790</v>
      </c>
      <c r="S98" s="33">
        <v>106560557</v>
      </c>
      <c r="T98" s="32">
        <v>0</v>
      </c>
      <c r="U98" s="30">
        <v>0</v>
      </c>
      <c r="V98" s="33">
        <v>0</v>
      </c>
      <c r="W98" s="33">
        <v>0</v>
      </c>
    </row>
    <row r="99" spans="1:23" s="10" customFormat="1" ht="12.75">
      <c r="A99" s="26" t="s">
        <v>45</v>
      </c>
      <c r="B99" s="27" t="s">
        <v>188</v>
      </c>
      <c r="C99" s="28" t="s">
        <v>189</v>
      </c>
      <c r="D99" s="29">
        <v>379325566</v>
      </c>
      <c r="E99" s="30">
        <v>356392310</v>
      </c>
      <c r="F99" s="30">
        <v>300460439</v>
      </c>
      <c r="G99" s="31">
        <f aca="true" t="shared" si="19" ref="G99:G107">IF($E99=0,0,$F99/$E99)</f>
        <v>0.8430609487617732</v>
      </c>
      <c r="H99" s="32">
        <v>96051686</v>
      </c>
      <c r="I99" s="30">
        <v>7416905</v>
      </c>
      <c r="J99" s="33">
        <v>25421486</v>
      </c>
      <c r="K99" s="33">
        <v>128890077</v>
      </c>
      <c r="L99" s="32">
        <v>1007738</v>
      </c>
      <c r="M99" s="30">
        <v>82549402</v>
      </c>
      <c r="N99" s="33">
        <v>1065593</v>
      </c>
      <c r="O99" s="33">
        <v>84622733</v>
      </c>
      <c r="P99" s="32">
        <v>16362094</v>
      </c>
      <c r="Q99" s="30">
        <v>1411237</v>
      </c>
      <c r="R99" s="33">
        <v>69174298</v>
      </c>
      <c r="S99" s="33">
        <v>86947629</v>
      </c>
      <c r="T99" s="32">
        <v>0</v>
      </c>
      <c r="U99" s="30">
        <v>0</v>
      </c>
      <c r="V99" s="33">
        <v>0</v>
      </c>
      <c r="W99" s="33">
        <v>0</v>
      </c>
    </row>
    <row r="100" spans="1:23" s="10" customFormat="1" ht="12.75">
      <c r="A100" s="34"/>
      <c r="B100" s="35" t="s">
        <v>190</v>
      </c>
      <c r="C100" s="36"/>
      <c r="D100" s="37">
        <f>SUM(D96:D99)</f>
        <v>5119051834</v>
      </c>
      <c r="E100" s="38">
        <f>SUM(E96:E99)</f>
        <v>5537068994</v>
      </c>
      <c r="F100" s="38">
        <f>SUM(F96:F99)</f>
        <v>4143618564</v>
      </c>
      <c r="G100" s="39">
        <f t="shared" si="19"/>
        <v>0.7483415085652805</v>
      </c>
      <c r="H100" s="40">
        <f aca="true" t="shared" si="20" ref="H100:W100">SUM(H96:H99)</f>
        <v>752854290</v>
      </c>
      <c r="I100" s="38">
        <f t="shared" si="20"/>
        <v>394253309</v>
      </c>
      <c r="J100" s="41">
        <f t="shared" si="20"/>
        <v>417867454</v>
      </c>
      <c r="K100" s="41">
        <f t="shared" si="20"/>
        <v>1564975053</v>
      </c>
      <c r="L100" s="40">
        <f t="shared" si="20"/>
        <v>325146464</v>
      </c>
      <c r="M100" s="38">
        <f t="shared" si="20"/>
        <v>686740608</v>
      </c>
      <c r="N100" s="41">
        <f t="shared" si="20"/>
        <v>332593874</v>
      </c>
      <c r="O100" s="41">
        <f t="shared" si="20"/>
        <v>1344480946</v>
      </c>
      <c r="P100" s="40">
        <f t="shared" si="20"/>
        <v>324335818</v>
      </c>
      <c r="Q100" s="38">
        <f t="shared" si="20"/>
        <v>337008630</v>
      </c>
      <c r="R100" s="41">
        <f t="shared" si="20"/>
        <v>572818117</v>
      </c>
      <c r="S100" s="41">
        <f t="shared" si="20"/>
        <v>1234162565</v>
      </c>
      <c r="T100" s="40">
        <f t="shared" si="20"/>
        <v>0</v>
      </c>
      <c r="U100" s="38">
        <f t="shared" si="20"/>
        <v>0</v>
      </c>
      <c r="V100" s="41">
        <f t="shared" si="20"/>
        <v>0</v>
      </c>
      <c r="W100" s="41">
        <f t="shared" si="20"/>
        <v>0</v>
      </c>
    </row>
    <row r="101" spans="1:23" s="10" customFormat="1" ht="12.75">
      <c r="A101" s="26" t="s">
        <v>26</v>
      </c>
      <c r="B101" s="27" t="s">
        <v>191</v>
      </c>
      <c r="C101" s="28" t="s">
        <v>192</v>
      </c>
      <c r="D101" s="29">
        <v>1762640488</v>
      </c>
      <c r="E101" s="30">
        <v>1700259790</v>
      </c>
      <c r="F101" s="30">
        <v>1327849061</v>
      </c>
      <c r="G101" s="31">
        <f t="shared" si="19"/>
        <v>0.7809683371974585</v>
      </c>
      <c r="H101" s="32">
        <v>211716709</v>
      </c>
      <c r="I101" s="30">
        <v>134232645</v>
      </c>
      <c r="J101" s="33">
        <v>134165739</v>
      </c>
      <c r="K101" s="33">
        <v>480115093</v>
      </c>
      <c r="L101" s="32">
        <v>117521817</v>
      </c>
      <c r="M101" s="30">
        <v>173648489</v>
      </c>
      <c r="N101" s="33">
        <v>125790750</v>
      </c>
      <c r="O101" s="33">
        <v>416961056</v>
      </c>
      <c r="P101" s="32">
        <v>129962362</v>
      </c>
      <c r="Q101" s="30">
        <v>110866988</v>
      </c>
      <c r="R101" s="33">
        <v>189943562</v>
      </c>
      <c r="S101" s="33">
        <v>430772912</v>
      </c>
      <c r="T101" s="32">
        <v>0</v>
      </c>
      <c r="U101" s="30">
        <v>0</v>
      </c>
      <c r="V101" s="33">
        <v>0</v>
      </c>
      <c r="W101" s="33">
        <v>0</v>
      </c>
    </row>
    <row r="102" spans="1:23" s="10" customFormat="1" ht="12.75">
      <c r="A102" s="26" t="s">
        <v>26</v>
      </c>
      <c r="B102" s="27" t="s">
        <v>193</v>
      </c>
      <c r="C102" s="28" t="s">
        <v>194</v>
      </c>
      <c r="D102" s="29">
        <v>794943298</v>
      </c>
      <c r="E102" s="30">
        <v>794943298</v>
      </c>
      <c r="F102" s="30">
        <v>486720188</v>
      </c>
      <c r="G102" s="31">
        <f t="shared" si="19"/>
        <v>0.6122703206939925</v>
      </c>
      <c r="H102" s="32">
        <v>88318189</v>
      </c>
      <c r="I102" s="30">
        <v>55082507</v>
      </c>
      <c r="J102" s="33">
        <v>54118039</v>
      </c>
      <c r="K102" s="33">
        <v>197518735</v>
      </c>
      <c r="L102" s="32">
        <v>51952929</v>
      </c>
      <c r="M102" s="30">
        <v>85035009</v>
      </c>
      <c r="N102" s="33">
        <v>50546727</v>
      </c>
      <c r="O102" s="33">
        <v>187534665</v>
      </c>
      <c r="P102" s="32">
        <v>50952891</v>
      </c>
      <c r="Q102" s="30">
        <v>50713897</v>
      </c>
      <c r="R102" s="33">
        <v>0</v>
      </c>
      <c r="S102" s="33">
        <v>101666788</v>
      </c>
      <c r="T102" s="32">
        <v>0</v>
      </c>
      <c r="U102" s="30">
        <v>0</v>
      </c>
      <c r="V102" s="33">
        <v>0</v>
      </c>
      <c r="W102" s="33">
        <v>0</v>
      </c>
    </row>
    <row r="103" spans="1:23" s="10" customFormat="1" ht="12.75">
      <c r="A103" s="26" t="s">
        <v>26</v>
      </c>
      <c r="B103" s="27" t="s">
        <v>195</v>
      </c>
      <c r="C103" s="28" t="s">
        <v>196</v>
      </c>
      <c r="D103" s="29">
        <v>416430000</v>
      </c>
      <c r="E103" s="30">
        <v>416430000</v>
      </c>
      <c r="F103" s="30">
        <v>255322529</v>
      </c>
      <c r="G103" s="31">
        <f t="shared" si="19"/>
        <v>0.6131223230795092</v>
      </c>
      <c r="H103" s="32">
        <v>62300141</v>
      </c>
      <c r="I103" s="30">
        <v>16917421</v>
      </c>
      <c r="J103" s="33">
        <v>14120871</v>
      </c>
      <c r="K103" s="33">
        <v>93338433</v>
      </c>
      <c r="L103" s="32">
        <v>15092232</v>
      </c>
      <c r="M103" s="30">
        <v>50291557</v>
      </c>
      <c r="N103" s="33">
        <v>35179960</v>
      </c>
      <c r="O103" s="33">
        <v>100563749</v>
      </c>
      <c r="P103" s="32">
        <v>16674618</v>
      </c>
      <c r="Q103" s="30">
        <v>9946214</v>
      </c>
      <c r="R103" s="33">
        <v>34799515</v>
      </c>
      <c r="S103" s="33">
        <v>61420347</v>
      </c>
      <c r="T103" s="32">
        <v>0</v>
      </c>
      <c r="U103" s="30">
        <v>0</v>
      </c>
      <c r="V103" s="33">
        <v>0</v>
      </c>
      <c r="W103" s="33">
        <v>0</v>
      </c>
    </row>
    <row r="104" spans="1:23" s="10" customFormat="1" ht="12.75">
      <c r="A104" s="26" t="s">
        <v>26</v>
      </c>
      <c r="B104" s="27" t="s">
        <v>197</v>
      </c>
      <c r="C104" s="28" t="s">
        <v>198</v>
      </c>
      <c r="D104" s="29">
        <v>1170373742</v>
      </c>
      <c r="E104" s="30">
        <v>1170373742</v>
      </c>
      <c r="F104" s="30">
        <v>812496378</v>
      </c>
      <c r="G104" s="31">
        <f t="shared" si="19"/>
        <v>0.694219588873859</v>
      </c>
      <c r="H104" s="32">
        <v>62972683</v>
      </c>
      <c r="I104" s="30">
        <v>141420637</v>
      </c>
      <c r="J104" s="33">
        <v>56612414</v>
      </c>
      <c r="K104" s="33">
        <v>261005734</v>
      </c>
      <c r="L104" s="32">
        <v>51618004</v>
      </c>
      <c r="M104" s="30">
        <v>48973346</v>
      </c>
      <c r="N104" s="33">
        <v>258894827</v>
      </c>
      <c r="O104" s="33">
        <v>359486177</v>
      </c>
      <c r="P104" s="32">
        <v>107062017</v>
      </c>
      <c r="Q104" s="30">
        <v>54648831</v>
      </c>
      <c r="R104" s="33">
        <v>30293619</v>
      </c>
      <c r="S104" s="33">
        <v>192004467</v>
      </c>
      <c r="T104" s="32">
        <v>0</v>
      </c>
      <c r="U104" s="30">
        <v>0</v>
      </c>
      <c r="V104" s="33">
        <v>0</v>
      </c>
      <c r="W104" s="33">
        <v>0</v>
      </c>
    </row>
    <row r="105" spans="1:23" s="10" customFormat="1" ht="12.75">
      <c r="A105" s="26" t="s">
        <v>45</v>
      </c>
      <c r="B105" s="27" t="s">
        <v>199</v>
      </c>
      <c r="C105" s="28" t="s">
        <v>200</v>
      </c>
      <c r="D105" s="29">
        <v>261899400</v>
      </c>
      <c r="E105" s="30">
        <v>261899400</v>
      </c>
      <c r="F105" s="30">
        <v>161719196</v>
      </c>
      <c r="G105" s="31">
        <f t="shared" si="19"/>
        <v>0.6174859354393328</v>
      </c>
      <c r="H105" s="32">
        <v>73075950</v>
      </c>
      <c r="I105" s="30">
        <v>1721745</v>
      </c>
      <c r="J105" s="33">
        <v>10098061</v>
      </c>
      <c r="K105" s="33">
        <v>84895756</v>
      </c>
      <c r="L105" s="32">
        <v>473725</v>
      </c>
      <c r="M105" s="30">
        <v>58816066</v>
      </c>
      <c r="N105" s="33">
        <v>15200830</v>
      </c>
      <c r="O105" s="33">
        <v>74490621</v>
      </c>
      <c r="P105" s="32">
        <v>1369045</v>
      </c>
      <c r="Q105" s="30">
        <v>963774</v>
      </c>
      <c r="R105" s="33">
        <v>0</v>
      </c>
      <c r="S105" s="33">
        <v>2332819</v>
      </c>
      <c r="T105" s="32">
        <v>0</v>
      </c>
      <c r="U105" s="30">
        <v>0</v>
      </c>
      <c r="V105" s="33">
        <v>0</v>
      </c>
      <c r="W105" s="33">
        <v>0</v>
      </c>
    </row>
    <row r="106" spans="1:23" s="10" customFormat="1" ht="12.75">
      <c r="A106" s="34"/>
      <c r="B106" s="35" t="s">
        <v>201</v>
      </c>
      <c r="C106" s="36"/>
      <c r="D106" s="37">
        <f>SUM(D101:D105)</f>
        <v>4406286928</v>
      </c>
      <c r="E106" s="38">
        <f>SUM(E101:E105)</f>
        <v>4343906230</v>
      </c>
      <c r="F106" s="38">
        <f>SUM(F101:F105)</f>
        <v>3044107352</v>
      </c>
      <c r="G106" s="39">
        <f t="shared" si="19"/>
        <v>0.7007764879860218</v>
      </c>
      <c r="H106" s="40">
        <f aca="true" t="shared" si="21" ref="H106:W106">SUM(H101:H105)</f>
        <v>498383672</v>
      </c>
      <c r="I106" s="38">
        <f t="shared" si="21"/>
        <v>349374955</v>
      </c>
      <c r="J106" s="41">
        <f t="shared" si="21"/>
        <v>269115124</v>
      </c>
      <c r="K106" s="41">
        <f t="shared" si="21"/>
        <v>1116873751</v>
      </c>
      <c r="L106" s="40">
        <f t="shared" si="21"/>
        <v>236658707</v>
      </c>
      <c r="M106" s="38">
        <f t="shared" si="21"/>
        <v>416764467</v>
      </c>
      <c r="N106" s="41">
        <f t="shared" si="21"/>
        <v>485613094</v>
      </c>
      <c r="O106" s="41">
        <f t="shared" si="21"/>
        <v>1139036268</v>
      </c>
      <c r="P106" s="40">
        <f t="shared" si="21"/>
        <v>306020933</v>
      </c>
      <c r="Q106" s="38">
        <f t="shared" si="21"/>
        <v>227139704</v>
      </c>
      <c r="R106" s="41">
        <f t="shared" si="21"/>
        <v>255036696</v>
      </c>
      <c r="S106" s="41">
        <f t="shared" si="21"/>
        <v>788197333</v>
      </c>
      <c r="T106" s="40">
        <f t="shared" si="21"/>
        <v>0</v>
      </c>
      <c r="U106" s="38">
        <f t="shared" si="21"/>
        <v>0</v>
      </c>
      <c r="V106" s="41">
        <f t="shared" si="21"/>
        <v>0</v>
      </c>
      <c r="W106" s="41">
        <f t="shared" si="21"/>
        <v>0</v>
      </c>
    </row>
    <row r="107" spans="1:23" s="10" customFormat="1" ht="12.75">
      <c r="A107" s="42"/>
      <c r="B107" s="43" t="s">
        <v>202</v>
      </c>
      <c r="C107" s="44"/>
      <c r="D107" s="45">
        <f>SUM(D92:D94,D96:D99,D101:D105)</f>
        <v>86102929493</v>
      </c>
      <c r="E107" s="46">
        <f>SUM(E92:E94,E96:E99,E101:E105)</f>
        <v>87060338213</v>
      </c>
      <c r="F107" s="46">
        <f>SUM(F92:F94,F96:F99,F101:F105)</f>
        <v>63908203919</v>
      </c>
      <c r="G107" s="47">
        <f t="shared" si="19"/>
        <v>0.7340679490888667</v>
      </c>
      <c r="H107" s="48">
        <f aca="true" t="shared" si="22" ref="H107:W107">SUM(H92:H94,H96:H99,H101:H105)</f>
        <v>10112492432</v>
      </c>
      <c r="I107" s="46">
        <f t="shared" si="22"/>
        <v>7204237552</v>
      </c>
      <c r="J107" s="49">
        <f t="shared" si="22"/>
        <v>6077551395</v>
      </c>
      <c r="K107" s="49">
        <f t="shared" si="22"/>
        <v>23394281379</v>
      </c>
      <c r="L107" s="48">
        <f t="shared" si="22"/>
        <v>5955803786</v>
      </c>
      <c r="M107" s="46">
        <f t="shared" si="22"/>
        <v>7151182929</v>
      </c>
      <c r="N107" s="49">
        <f t="shared" si="22"/>
        <v>8417942957</v>
      </c>
      <c r="O107" s="49">
        <f t="shared" si="22"/>
        <v>21524929672</v>
      </c>
      <c r="P107" s="48">
        <f t="shared" si="22"/>
        <v>5140579733</v>
      </c>
      <c r="Q107" s="46">
        <f t="shared" si="22"/>
        <v>6051425574</v>
      </c>
      <c r="R107" s="49">
        <f t="shared" si="22"/>
        <v>7796987561</v>
      </c>
      <c r="S107" s="49">
        <f t="shared" si="22"/>
        <v>18988992868</v>
      </c>
      <c r="T107" s="48">
        <f t="shared" si="22"/>
        <v>0</v>
      </c>
      <c r="U107" s="46">
        <f t="shared" si="22"/>
        <v>0</v>
      </c>
      <c r="V107" s="49">
        <f t="shared" si="22"/>
        <v>0</v>
      </c>
      <c r="W107" s="49">
        <f t="shared" si="22"/>
        <v>0</v>
      </c>
    </row>
    <row r="108" spans="1:23" s="10" customFormat="1" ht="12.75">
      <c r="A108" s="18"/>
      <c r="B108" s="50"/>
      <c r="C108" s="51"/>
      <c r="D108" s="52"/>
      <c r="E108" s="53"/>
      <c r="F108" s="53"/>
      <c r="G108" s="23"/>
      <c r="H108" s="32"/>
      <c r="I108" s="30"/>
      <c r="J108" s="33"/>
      <c r="K108" s="33"/>
      <c r="L108" s="32"/>
      <c r="M108" s="30"/>
      <c r="N108" s="33"/>
      <c r="O108" s="33"/>
      <c r="P108" s="32"/>
      <c r="Q108" s="30"/>
      <c r="R108" s="33"/>
      <c r="S108" s="33"/>
      <c r="T108" s="32"/>
      <c r="U108" s="30"/>
      <c r="V108" s="33"/>
      <c r="W108" s="33"/>
    </row>
    <row r="109" spans="1:23" s="10" customFormat="1" ht="12.75">
      <c r="A109" s="18"/>
      <c r="B109" s="19" t="s">
        <v>203</v>
      </c>
      <c r="C109" s="20"/>
      <c r="D109" s="55"/>
      <c r="E109" s="53"/>
      <c r="F109" s="53"/>
      <c r="G109" s="23"/>
      <c r="H109" s="32"/>
      <c r="I109" s="30"/>
      <c r="J109" s="33"/>
      <c r="K109" s="33"/>
      <c r="L109" s="32"/>
      <c r="M109" s="30"/>
      <c r="N109" s="33"/>
      <c r="O109" s="33"/>
      <c r="P109" s="32"/>
      <c r="Q109" s="30"/>
      <c r="R109" s="33"/>
      <c r="S109" s="33"/>
      <c r="T109" s="32"/>
      <c r="U109" s="30"/>
      <c r="V109" s="33"/>
      <c r="W109" s="33"/>
    </row>
    <row r="110" spans="1:23" s="10" customFormat="1" ht="12.75">
      <c r="A110" s="26" t="s">
        <v>20</v>
      </c>
      <c r="B110" s="27" t="s">
        <v>204</v>
      </c>
      <c r="C110" s="28" t="s">
        <v>205</v>
      </c>
      <c r="D110" s="29">
        <v>23662217745</v>
      </c>
      <c r="E110" s="30">
        <v>23873492745</v>
      </c>
      <c r="F110" s="30">
        <v>18354307145</v>
      </c>
      <c r="G110" s="31">
        <f aca="true" t="shared" si="23" ref="G110:G141">IF($E110=0,0,$F110/$E110)</f>
        <v>0.7688153275705364</v>
      </c>
      <c r="H110" s="32">
        <v>2437574310</v>
      </c>
      <c r="I110" s="30">
        <v>2084261081</v>
      </c>
      <c r="J110" s="33">
        <v>1637478531</v>
      </c>
      <c r="K110" s="33">
        <v>6159313922</v>
      </c>
      <c r="L110" s="32">
        <v>1926137635</v>
      </c>
      <c r="M110" s="30">
        <v>1273342695</v>
      </c>
      <c r="N110" s="33">
        <v>3156163617</v>
      </c>
      <c r="O110" s="33">
        <v>6355643947</v>
      </c>
      <c r="P110" s="32">
        <v>1616726720</v>
      </c>
      <c r="Q110" s="30">
        <v>1585306910</v>
      </c>
      <c r="R110" s="33">
        <v>2637315646</v>
      </c>
      <c r="S110" s="33">
        <v>5839349276</v>
      </c>
      <c r="T110" s="32">
        <v>0</v>
      </c>
      <c r="U110" s="30">
        <v>0</v>
      </c>
      <c r="V110" s="33">
        <v>0</v>
      </c>
      <c r="W110" s="33">
        <v>0</v>
      </c>
    </row>
    <row r="111" spans="1:23" s="10" customFormat="1" ht="12.75">
      <c r="A111" s="34"/>
      <c r="B111" s="35" t="s">
        <v>25</v>
      </c>
      <c r="C111" s="36"/>
      <c r="D111" s="37">
        <f>D110</f>
        <v>23662217745</v>
      </c>
      <c r="E111" s="38">
        <f>E110</f>
        <v>23873492745</v>
      </c>
      <c r="F111" s="38">
        <f>F110</f>
        <v>18354307145</v>
      </c>
      <c r="G111" s="39">
        <f t="shared" si="23"/>
        <v>0.7688153275705364</v>
      </c>
      <c r="H111" s="40">
        <f aca="true" t="shared" si="24" ref="H111:W111">H110</f>
        <v>2437574310</v>
      </c>
      <c r="I111" s="38">
        <f t="shared" si="24"/>
        <v>2084261081</v>
      </c>
      <c r="J111" s="41">
        <f t="shared" si="24"/>
        <v>1637478531</v>
      </c>
      <c r="K111" s="41">
        <f t="shared" si="24"/>
        <v>6159313922</v>
      </c>
      <c r="L111" s="40">
        <f t="shared" si="24"/>
        <v>1926137635</v>
      </c>
      <c r="M111" s="38">
        <f t="shared" si="24"/>
        <v>1273342695</v>
      </c>
      <c r="N111" s="41">
        <f t="shared" si="24"/>
        <v>3156163617</v>
      </c>
      <c r="O111" s="41">
        <f t="shared" si="24"/>
        <v>6355643947</v>
      </c>
      <c r="P111" s="40">
        <f t="shared" si="24"/>
        <v>1616726720</v>
      </c>
      <c r="Q111" s="38">
        <f t="shared" si="24"/>
        <v>1585306910</v>
      </c>
      <c r="R111" s="41">
        <f t="shared" si="24"/>
        <v>2637315646</v>
      </c>
      <c r="S111" s="41">
        <f t="shared" si="24"/>
        <v>5839349276</v>
      </c>
      <c r="T111" s="40">
        <f t="shared" si="24"/>
        <v>0</v>
      </c>
      <c r="U111" s="38">
        <f t="shared" si="24"/>
        <v>0</v>
      </c>
      <c r="V111" s="41">
        <f t="shared" si="24"/>
        <v>0</v>
      </c>
      <c r="W111" s="41">
        <f t="shared" si="24"/>
        <v>0</v>
      </c>
    </row>
    <row r="112" spans="1:23" s="10" customFormat="1" ht="12.75">
      <c r="A112" s="26" t="s">
        <v>26</v>
      </c>
      <c r="B112" s="27" t="s">
        <v>206</v>
      </c>
      <c r="C112" s="28" t="s">
        <v>207</v>
      </c>
      <c r="D112" s="29">
        <v>37602000</v>
      </c>
      <c r="E112" s="30">
        <v>40040100</v>
      </c>
      <c r="F112" s="30">
        <v>35639108</v>
      </c>
      <c r="G112" s="31">
        <f t="shared" si="23"/>
        <v>0.8900853893971293</v>
      </c>
      <c r="H112" s="32">
        <v>16527326</v>
      </c>
      <c r="I112" s="30">
        <v>2764355</v>
      </c>
      <c r="J112" s="33">
        <v>529928</v>
      </c>
      <c r="K112" s="33">
        <v>19821609</v>
      </c>
      <c r="L112" s="32">
        <v>183970</v>
      </c>
      <c r="M112" s="30">
        <v>11351963</v>
      </c>
      <c r="N112" s="33">
        <v>1425315</v>
      </c>
      <c r="O112" s="33">
        <v>12961248</v>
      </c>
      <c r="P112" s="32">
        <v>248160</v>
      </c>
      <c r="Q112" s="30">
        <v>2608091</v>
      </c>
      <c r="R112" s="33">
        <v>0</v>
      </c>
      <c r="S112" s="33">
        <v>2856251</v>
      </c>
      <c r="T112" s="32">
        <v>0</v>
      </c>
      <c r="U112" s="30">
        <v>0</v>
      </c>
      <c r="V112" s="33">
        <v>0</v>
      </c>
      <c r="W112" s="33">
        <v>0</v>
      </c>
    </row>
    <row r="113" spans="1:23" s="10" customFormat="1" ht="12.75">
      <c r="A113" s="26" t="s">
        <v>26</v>
      </c>
      <c r="B113" s="27" t="s">
        <v>208</v>
      </c>
      <c r="C113" s="28" t="s">
        <v>209</v>
      </c>
      <c r="D113" s="29">
        <v>127261370</v>
      </c>
      <c r="E113" s="30">
        <v>144472116</v>
      </c>
      <c r="F113" s="30">
        <v>101116897</v>
      </c>
      <c r="G113" s="31">
        <f t="shared" si="23"/>
        <v>0.6999059735513253</v>
      </c>
      <c r="H113" s="32">
        <v>76243552</v>
      </c>
      <c r="I113" s="30">
        <v>899559</v>
      </c>
      <c r="J113" s="33">
        <v>923416</v>
      </c>
      <c r="K113" s="33">
        <v>78066527</v>
      </c>
      <c r="L113" s="32">
        <v>923416</v>
      </c>
      <c r="M113" s="30">
        <v>10811271</v>
      </c>
      <c r="N113" s="33">
        <v>358852</v>
      </c>
      <c r="O113" s="33">
        <v>12093539</v>
      </c>
      <c r="P113" s="32">
        <v>-505341</v>
      </c>
      <c r="Q113" s="30">
        <v>4101166</v>
      </c>
      <c r="R113" s="33">
        <v>7361006</v>
      </c>
      <c r="S113" s="33">
        <v>10956831</v>
      </c>
      <c r="T113" s="32">
        <v>0</v>
      </c>
      <c r="U113" s="30">
        <v>0</v>
      </c>
      <c r="V113" s="33">
        <v>0</v>
      </c>
      <c r="W113" s="33">
        <v>0</v>
      </c>
    </row>
    <row r="114" spans="1:23" s="10" customFormat="1" ht="12.75">
      <c r="A114" s="26" t="s">
        <v>26</v>
      </c>
      <c r="B114" s="27" t="s">
        <v>210</v>
      </c>
      <c r="C114" s="28" t="s">
        <v>211</v>
      </c>
      <c r="D114" s="29">
        <v>99559291</v>
      </c>
      <c r="E114" s="30">
        <v>99559291</v>
      </c>
      <c r="F114" s="30">
        <v>53275115</v>
      </c>
      <c r="G114" s="31">
        <f t="shared" si="23"/>
        <v>0.5351094253975754</v>
      </c>
      <c r="H114" s="32">
        <v>4766576</v>
      </c>
      <c r="I114" s="30">
        <v>8655419</v>
      </c>
      <c r="J114" s="33">
        <v>5803433</v>
      </c>
      <c r="K114" s="33">
        <v>19225428</v>
      </c>
      <c r="L114" s="32">
        <v>5766945</v>
      </c>
      <c r="M114" s="30">
        <v>6946809</v>
      </c>
      <c r="N114" s="33">
        <v>4734581</v>
      </c>
      <c r="O114" s="33">
        <v>17448335</v>
      </c>
      <c r="P114" s="32">
        <v>5530010</v>
      </c>
      <c r="Q114" s="30">
        <v>6313823</v>
      </c>
      <c r="R114" s="33">
        <v>4757519</v>
      </c>
      <c r="S114" s="33">
        <v>16601352</v>
      </c>
      <c r="T114" s="32">
        <v>0</v>
      </c>
      <c r="U114" s="30">
        <v>0</v>
      </c>
      <c r="V114" s="33">
        <v>0</v>
      </c>
      <c r="W114" s="33">
        <v>0</v>
      </c>
    </row>
    <row r="115" spans="1:23" s="10" customFormat="1" ht="12.75">
      <c r="A115" s="26" t="s">
        <v>26</v>
      </c>
      <c r="B115" s="27" t="s">
        <v>212</v>
      </c>
      <c r="C115" s="28" t="s">
        <v>213</v>
      </c>
      <c r="D115" s="29">
        <v>87148893</v>
      </c>
      <c r="E115" s="30">
        <v>86826533</v>
      </c>
      <c r="F115" s="30">
        <v>68703059</v>
      </c>
      <c r="G115" s="31">
        <f t="shared" si="23"/>
        <v>0.7912680217232675</v>
      </c>
      <c r="H115" s="32">
        <v>33057087</v>
      </c>
      <c r="I115" s="30">
        <v>-16408451</v>
      </c>
      <c r="J115" s="33">
        <v>-6821868</v>
      </c>
      <c r="K115" s="33">
        <v>9826768</v>
      </c>
      <c r="L115" s="32">
        <v>21789883</v>
      </c>
      <c r="M115" s="30">
        <v>3497812</v>
      </c>
      <c r="N115" s="33">
        <v>3043167</v>
      </c>
      <c r="O115" s="33">
        <v>28330862</v>
      </c>
      <c r="P115" s="32">
        <v>2666942</v>
      </c>
      <c r="Q115" s="30">
        <v>2243452</v>
      </c>
      <c r="R115" s="33">
        <v>25635035</v>
      </c>
      <c r="S115" s="33">
        <v>30545429</v>
      </c>
      <c r="T115" s="32">
        <v>0</v>
      </c>
      <c r="U115" s="30">
        <v>0</v>
      </c>
      <c r="V115" s="33">
        <v>0</v>
      </c>
      <c r="W115" s="33">
        <v>0</v>
      </c>
    </row>
    <row r="116" spans="1:23" s="10" customFormat="1" ht="12.75">
      <c r="A116" s="26" t="s">
        <v>26</v>
      </c>
      <c r="B116" s="27" t="s">
        <v>214</v>
      </c>
      <c r="C116" s="28" t="s">
        <v>215</v>
      </c>
      <c r="D116" s="29">
        <v>30904000</v>
      </c>
      <c r="E116" s="30">
        <v>30885000</v>
      </c>
      <c r="F116" s="30">
        <v>30755978</v>
      </c>
      <c r="G116" s="31">
        <f t="shared" si="23"/>
        <v>0.9958225028330905</v>
      </c>
      <c r="H116" s="32">
        <v>12721348</v>
      </c>
      <c r="I116" s="30">
        <v>991429</v>
      </c>
      <c r="J116" s="33">
        <v>188181</v>
      </c>
      <c r="K116" s="33">
        <v>13900958</v>
      </c>
      <c r="L116" s="32">
        <v>167359</v>
      </c>
      <c r="M116" s="30">
        <v>3914851</v>
      </c>
      <c r="N116" s="33">
        <v>253207</v>
      </c>
      <c r="O116" s="33">
        <v>4335417</v>
      </c>
      <c r="P116" s="32">
        <v>149103</v>
      </c>
      <c r="Q116" s="30">
        <v>140940</v>
      </c>
      <c r="R116" s="33">
        <v>12229560</v>
      </c>
      <c r="S116" s="33">
        <v>12519603</v>
      </c>
      <c r="T116" s="32">
        <v>0</v>
      </c>
      <c r="U116" s="30">
        <v>0</v>
      </c>
      <c r="V116" s="33">
        <v>0</v>
      </c>
      <c r="W116" s="33">
        <v>0</v>
      </c>
    </row>
    <row r="117" spans="1:23" s="10" customFormat="1" ht="12.75">
      <c r="A117" s="26" t="s">
        <v>26</v>
      </c>
      <c r="B117" s="27" t="s">
        <v>216</v>
      </c>
      <c r="C117" s="28" t="s">
        <v>217</v>
      </c>
      <c r="D117" s="29">
        <v>578696095</v>
      </c>
      <c r="E117" s="30">
        <v>581623090</v>
      </c>
      <c r="F117" s="30">
        <v>460561828</v>
      </c>
      <c r="G117" s="31">
        <f t="shared" si="23"/>
        <v>0.7918561623817238</v>
      </c>
      <c r="H117" s="32">
        <v>74532982</v>
      </c>
      <c r="I117" s="30">
        <v>67045820</v>
      </c>
      <c r="J117" s="33">
        <v>40108633</v>
      </c>
      <c r="K117" s="33">
        <v>181687435</v>
      </c>
      <c r="L117" s="32">
        <v>35880513</v>
      </c>
      <c r="M117" s="30">
        <v>42251364</v>
      </c>
      <c r="N117" s="33">
        <v>50597839</v>
      </c>
      <c r="O117" s="33">
        <v>128729716</v>
      </c>
      <c r="P117" s="32">
        <v>43805772</v>
      </c>
      <c r="Q117" s="30">
        <v>42735345</v>
      </c>
      <c r="R117" s="33">
        <v>63603560</v>
      </c>
      <c r="S117" s="33">
        <v>150144677</v>
      </c>
      <c r="T117" s="32">
        <v>0</v>
      </c>
      <c r="U117" s="30">
        <v>0</v>
      </c>
      <c r="V117" s="33">
        <v>0</v>
      </c>
      <c r="W117" s="33">
        <v>0</v>
      </c>
    </row>
    <row r="118" spans="1:23" s="10" customFormat="1" ht="12.75">
      <c r="A118" s="26" t="s">
        <v>45</v>
      </c>
      <c r="B118" s="27" t="s">
        <v>218</v>
      </c>
      <c r="C118" s="28" t="s">
        <v>219</v>
      </c>
      <c r="D118" s="29">
        <v>665138432</v>
      </c>
      <c r="E118" s="30">
        <v>721584497</v>
      </c>
      <c r="F118" s="30">
        <v>569167853</v>
      </c>
      <c r="G118" s="31">
        <f t="shared" si="23"/>
        <v>0.788775057344393</v>
      </c>
      <c r="H118" s="32">
        <v>17989257</v>
      </c>
      <c r="I118" s="30">
        <v>129419754</v>
      </c>
      <c r="J118" s="33">
        <v>68950599</v>
      </c>
      <c r="K118" s="33">
        <v>216359610</v>
      </c>
      <c r="L118" s="32">
        <v>63065087</v>
      </c>
      <c r="M118" s="30">
        <v>37155815</v>
      </c>
      <c r="N118" s="33">
        <v>101404776</v>
      </c>
      <c r="O118" s="33">
        <v>201625678</v>
      </c>
      <c r="P118" s="32">
        <v>64751367</v>
      </c>
      <c r="Q118" s="30">
        <v>52847501</v>
      </c>
      <c r="R118" s="33">
        <v>33583697</v>
      </c>
      <c r="S118" s="33">
        <v>151182565</v>
      </c>
      <c r="T118" s="32">
        <v>0</v>
      </c>
      <c r="U118" s="30">
        <v>0</v>
      </c>
      <c r="V118" s="33">
        <v>0</v>
      </c>
      <c r="W118" s="33">
        <v>0</v>
      </c>
    </row>
    <row r="119" spans="1:23" s="10" customFormat="1" ht="12.75">
      <c r="A119" s="34"/>
      <c r="B119" s="35" t="s">
        <v>220</v>
      </c>
      <c r="C119" s="36"/>
      <c r="D119" s="37">
        <f>SUM(D112:D118)</f>
        <v>1626310081</v>
      </c>
      <c r="E119" s="38">
        <f>SUM(E112:E118)</f>
        <v>1704990627</v>
      </c>
      <c r="F119" s="38">
        <f>SUM(F112:F118)</f>
        <v>1319219838</v>
      </c>
      <c r="G119" s="39">
        <f t="shared" si="23"/>
        <v>0.7737402288956982</v>
      </c>
      <c r="H119" s="40">
        <f aca="true" t="shared" si="25" ref="H119:W119">SUM(H112:H118)</f>
        <v>235838128</v>
      </c>
      <c r="I119" s="38">
        <f t="shared" si="25"/>
        <v>193367885</v>
      </c>
      <c r="J119" s="41">
        <f t="shared" si="25"/>
        <v>109682322</v>
      </c>
      <c r="K119" s="41">
        <f t="shared" si="25"/>
        <v>538888335</v>
      </c>
      <c r="L119" s="40">
        <f t="shared" si="25"/>
        <v>127777173</v>
      </c>
      <c r="M119" s="38">
        <f t="shared" si="25"/>
        <v>115929885</v>
      </c>
      <c r="N119" s="41">
        <f t="shared" si="25"/>
        <v>161817737</v>
      </c>
      <c r="O119" s="41">
        <f t="shared" si="25"/>
        <v>405524795</v>
      </c>
      <c r="P119" s="40">
        <f t="shared" si="25"/>
        <v>116646013</v>
      </c>
      <c r="Q119" s="38">
        <f t="shared" si="25"/>
        <v>110990318</v>
      </c>
      <c r="R119" s="41">
        <f t="shared" si="25"/>
        <v>147170377</v>
      </c>
      <c r="S119" s="41">
        <f t="shared" si="25"/>
        <v>374806708</v>
      </c>
      <c r="T119" s="40">
        <f t="shared" si="25"/>
        <v>0</v>
      </c>
      <c r="U119" s="38">
        <f t="shared" si="25"/>
        <v>0</v>
      </c>
      <c r="V119" s="41">
        <f t="shared" si="25"/>
        <v>0</v>
      </c>
      <c r="W119" s="41">
        <f t="shared" si="25"/>
        <v>0</v>
      </c>
    </row>
    <row r="120" spans="1:23" s="10" customFormat="1" ht="12.75">
      <c r="A120" s="26" t="s">
        <v>26</v>
      </c>
      <c r="B120" s="27" t="s">
        <v>221</v>
      </c>
      <c r="C120" s="28" t="s">
        <v>222</v>
      </c>
      <c r="D120" s="29">
        <v>84665000</v>
      </c>
      <c r="E120" s="30">
        <v>136568500</v>
      </c>
      <c r="F120" s="30">
        <v>115037346</v>
      </c>
      <c r="G120" s="31">
        <f t="shared" si="23"/>
        <v>0.8423417259470523</v>
      </c>
      <c r="H120" s="32">
        <v>30335497</v>
      </c>
      <c r="I120" s="30">
        <v>7566672</v>
      </c>
      <c r="J120" s="33">
        <v>5700347</v>
      </c>
      <c r="K120" s="33">
        <v>43602516</v>
      </c>
      <c r="L120" s="32">
        <v>6436612</v>
      </c>
      <c r="M120" s="30">
        <v>21322012</v>
      </c>
      <c r="N120" s="33">
        <v>6422115</v>
      </c>
      <c r="O120" s="33">
        <v>34180739</v>
      </c>
      <c r="P120" s="32">
        <v>6631001</v>
      </c>
      <c r="Q120" s="30">
        <v>6884887</v>
      </c>
      <c r="R120" s="33">
        <v>23738203</v>
      </c>
      <c r="S120" s="33">
        <v>37254091</v>
      </c>
      <c r="T120" s="32">
        <v>0</v>
      </c>
      <c r="U120" s="30">
        <v>0</v>
      </c>
      <c r="V120" s="33">
        <v>0</v>
      </c>
      <c r="W120" s="33">
        <v>0</v>
      </c>
    </row>
    <row r="121" spans="1:23" s="10" customFormat="1" ht="12.75">
      <c r="A121" s="26" t="s">
        <v>26</v>
      </c>
      <c r="B121" s="27" t="s">
        <v>223</v>
      </c>
      <c r="C121" s="28" t="s">
        <v>224</v>
      </c>
      <c r="D121" s="29">
        <v>223632819</v>
      </c>
      <c r="E121" s="30">
        <v>230581804</v>
      </c>
      <c r="F121" s="30">
        <v>155693628</v>
      </c>
      <c r="G121" s="31">
        <f t="shared" si="23"/>
        <v>0.6752207906223164</v>
      </c>
      <c r="H121" s="32">
        <v>28918727</v>
      </c>
      <c r="I121" s="30">
        <v>17734038</v>
      </c>
      <c r="J121" s="33">
        <v>14159425</v>
      </c>
      <c r="K121" s="33">
        <v>60812190</v>
      </c>
      <c r="L121" s="32">
        <v>9136436</v>
      </c>
      <c r="M121" s="30">
        <v>19664097</v>
      </c>
      <c r="N121" s="33">
        <v>8916707</v>
      </c>
      <c r="O121" s="33">
        <v>37717240</v>
      </c>
      <c r="P121" s="32">
        <v>13290789</v>
      </c>
      <c r="Q121" s="30">
        <v>22217216</v>
      </c>
      <c r="R121" s="33">
        <v>21656193</v>
      </c>
      <c r="S121" s="33">
        <v>57164198</v>
      </c>
      <c r="T121" s="32">
        <v>0</v>
      </c>
      <c r="U121" s="30">
        <v>0</v>
      </c>
      <c r="V121" s="33">
        <v>0</v>
      </c>
      <c r="W121" s="33">
        <v>0</v>
      </c>
    </row>
    <row r="122" spans="1:23" s="10" customFormat="1" ht="12.75">
      <c r="A122" s="26" t="s">
        <v>26</v>
      </c>
      <c r="B122" s="27" t="s">
        <v>225</v>
      </c>
      <c r="C122" s="28" t="s">
        <v>226</v>
      </c>
      <c r="D122" s="29">
        <v>98936478</v>
      </c>
      <c r="E122" s="30">
        <v>97575000</v>
      </c>
      <c r="F122" s="30">
        <v>62324870</v>
      </c>
      <c r="G122" s="31">
        <f t="shared" si="23"/>
        <v>0.6387380988982834</v>
      </c>
      <c r="H122" s="32">
        <v>14982900</v>
      </c>
      <c r="I122" s="30">
        <v>6831207</v>
      </c>
      <c r="J122" s="33">
        <v>3350067</v>
      </c>
      <c r="K122" s="33">
        <v>25164174</v>
      </c>
      <c r="L122" s="32">
        <v>4440741</v>
      </c>
      <c r="M122" s="30">
        <v>4555476</v>
      </c>
      <c r="N122" s="33">
        <v>4555476</v>
      </c>
      <c r="O122" s="33">
        <v>13551693</v>
      </c>
      <c r="P122" s="32">
        <v>3760892</v>
      </c>
      <c r="Q122" s="30">
        <v>5428230</v>
      </c>
      <c r="R122" s="33">
        <v>14419881</v>
      </c>
      <c r="S122" s="33">
        <v>23609003</v>
      </c>
      <c r="T122" s="32">
        <v>0</v>
      </c>
      <c r="U122" s="30">
        <v>0</v>
      </c>
      <c r="V122" s="33">
        <v>0</v>
      </c>
      <c r="W122" s="33">
        <v>0</v>
      </c>
    </row>
    <row r="123" spans="1:23" s="10" customFormat="1" ht="12.75">
      <c r="A123" s="26" t="s">
        <v>26</v>
      </c>
      <c r="B123" s="27" t="s">
        <v>227</v>
      </c>
      <c r="C123" s="28" t="s">
        <v>228</v>
      </c>
      <c r="D123" s="29">
        <v>54226521</v>
      </c>
      <c r="E123" s="30">
        <v>54226521</v>
      </c>
      <c r="F123" s="30">
        <v>7845271</v>
      </c>
      <c r="G123" s="31">
        <f t="shared" si="23"/>
        <v>0.14467590498752447</v>
      </c>
      <c r="H123" s="32">
        <v>109886</v>
      </c>
      <c r="I123" s="30">
        <v>236843</v>
      </c>
      <c r="J123" s="33">
        <v>201431</v>
      </c>
      <c r="K123" s="33">
        <v>548160</v>
      </c>
      <c r="L123" s="32">
        <v>307630</v>
      </c>
      <c r="M123" s="30">
        <v>220997</v>
      </c>
      <c r="N123" s="33">
        <v>236285</v>
      </c>
      <c r="O123" s="33">
        <v>764912</v>
      </c>
      <c r="P123" s="32">
        <v>243270</v>
      </c>
      <c r="Q123" s="30">
        <v>146062</v>
      </c>
      <c r="R123" s="33">
        <v>6142867</v>
      </c>
      <c r="S123" s="33">
        <v>6532199</v>
      </c>
      <c r="T123" s="32">
        <v>0</v>
      </c>
      <c r="U123" s="30">
        <v>0</v>
      </c>
      <c r="V123" s="33">
        <v>0</v>
      </c>
      <c r="W123" s="33">
        <v>0</v>
      </c>
    </row>
    <row r="124" spans="1:23" s="10" customFormat="1" ht="12.75">
      <c r="A124" s="26" t="s">
        <v>26</v>
      </c>
      <c r="B124" s="27" t="s">
        <v>229</v>
      </c>
      <c r="C124" s="28" t="s">
        <v>230</v>
      </c>
      <c r="D124" s="29">
        <v>2987790076</v>
      </c>
      <c r="E124" s="30">
        <v>3114809186</v>
      </c>
      <c r="F124" s="30">
        <v>2360813035</v>
      </c>
      <c r="G124" s="31">
        <f t="shared" si="23"/>
        <v>0.7579318327463029</v>
      </c>
      <c r="H124" s="32">
        <v>219679643</v>
      </c>
      <c r="I124" s="30">
        <v>385185151</v>
      </c>
      <c r="J124" s="33">
        <v>230862798</v>
      </c>
      <c r="K124" s="33">
        <v>835727592</v>
      </c>
      <c r="L124" s="32">
        <v>257619222</v>
      </c>
      <c r="M124" s="30">
        <v>236431371</v>
      </c>
      <c r="N124" s="33">
        <v>338510280</v>
      </c>
      <c r="O124" s="33">
        <v>832560873</v>
      </c>
      <c r="P124" s="32">
        <v>186385093</v>
      </c>
      <c r="Q124" s="30">
        <v>266849309</v>
      </c>
      <c r="R124" s="33">
        <v>239290168</v>
      </c>
      <c r="S124" s="33">
        <v>692524570</v>
      </c>
      <c r="T124" s="32">
        <v>0</v>
      </c>
      <c r="U124" s="30">
        <v>0</v>
      </c>
      <c r="V124" s="33">
        <v>0</v>
      </c>
      <c r="W124" s="33">
        <v>0</v>
      </c>
    </row>
    <row r="125" spans="1:23" s="10" customFormat="1" ht="12.75">
      <c r="A125" s="26" t="s">
        <v>26</v>
      </c>
      <c r="B125" s="27" t="s">
        <v>231</v>
      </c>
      <c r="C125" s="28" t="s">
        <v>232</v>
      </c>
      <c r="D125" s="29">
        <v>48404000</v>
      </c>
      <c r="E125" s="30">
        <v>48404000</v>
      </c>
      <c r="F125" s="30">
        <v>34808656</v>
      </c>
      <c r="G125" s="31">
        <f t="shared" si="23"/>
        <v>0.7191276753987274</v>
      </c>
      <c r="H125" s="32">
        <v>415147</v>
      </c>
      <c r="I125" s="30">
        <v>3292891</v>
      </c>
      <c r="J125" s="33">
        <v>989470</v>
      </c>
      <c r="K125" s="33">
        <v>4697508</v>
      </c>
      <c r="L125" s="32">
        <v>1201977</v>
      </c>
      <c r="M125" s="30">
        <v>10511182</v>
      </c>
      <c r="N125" s="33">
        <v>963548</v>
      </c>
      <c r="O125" s="33">
        <v>12676707</v>
      </c>
      <c r="P125" s="32">
        <v>1020489</v>
      </c>
      <c r="Q125" s="30">
        <v>8206976</v>
      </c>
      <c r="R125" s="33">
        <v>8206976</v>
      </c>
      <c r="S125" s="33">
        <v>17434441</v>
      </c>
      <c r="T125" s="32">
        <v>0</v>
      </c>
      <c r="U125" s="30">
        <v>0</v>
      </c>
      <c r="V125" s="33">
        <v>0</v>
      </c>
      <c r="W125" s="33">
        <v>0</v>
      </c>
    </row>
    <row r="126" spans="1:23" s="10" customFormat="1" ht="12.75">
      <c r="A126" s="26" t="s">
        <v>26</v>
      </c>
      <c r="B126" s="27" t="s">
        <v>233</v>
      </c>
      <c r="C126" s="28" t="s">
        <v>234</v>
      </c>
      <c r="D126" s="29">
        <v>45803289</v>
      </c>
      <c r="E126" s="30">
        <v>52152444</v>
      </c>
      <c r="F126" s="30">
        <v>46641764</v>
      </c>
      <c r="G126" s="31">
        <f t="shared" si="23"/>
        <v>0.894335153305567</v>
      </c>
      <c r="H126" s="32">
        <v>12718075</v>
      </c>
      <c r="I126" s="30">
        <v>2944403</v>
      </c>
      <c r="J126" s="33">
        <v>103719</v>
      </c>
      <c r="K126" s="33">
        <v>15766197</v>
      </c>
      <c r="L126" s="32">
        <v>6293115</v>
      </c>
      <c r="M126" s="30">
        <v>11096611</v>
      </c>
      <c r="N126" s="33">
        <v>1774603</v>
      </c>
      <c r="O126" s="33">
        <v>19164329</v>
      </c>
      <c r="P126" s="32">
        <v>1511347</v>
      </c>
      <c r="Q126" s="30">
        <v>1796766</v>
      </c>
      <c r="R126" s="33">
        <v>8403125</v>
      </c>
      <c r="S126" s="33">
        <v>11711238</v>
      </c>
      <c r="T126" s="32">
        <v>0</v>
      </c>
      <c r="U126" s="30">
        <v>0</v>
      </c>
      <c r="V126" s="33">
        <v>0</v>
      </c>
      <c r="W126" s="33">
        <v>0</v>
      </c>
    </row>
    <row r="127" spans="1:23" s="10" customFormat="1" ht="12.75">
      <c r="A127" s="26" t="s">
        <v>45</v>
      </c>
      <c r="B127" s="27" t="s">
        <v>235</v>
      </c>
      <c r="C127" s="28" t="s">
        <v>236</v>
      </c>
      <c r="D127" s="29">
        <v>447246976</v>
      </c>
      <c r="E127" s="30">
        <v>535078747</v>
      </c>
      <c r="F127" s="30">
        <v>440265583</v>
      </c>
      <c r="G127" s="31">
        <f t="shared" si="23"/>
        <v>0.8228052141267349</v>
      </c>
      <c r="H127" s="32">
        <v>142612144</v>
      </c>
      <c r="I127" s="30">
        <v>18722307</v>
      </c>
      <c r="J127" s="33">
        <v>5849334</v>
      </c>
      <c r="K127" s="33">
        <v>167183785</v>
      </c>
      <c r="L127" s="32">
        <v>11107462</v>
      </c>
      <c r="M127" s="30">
        <v>107784304</v>
      </c>
      <c r="N127" s="33">
        <v>13310024</v>
      </c>
      <c r="O127" s="33">
        <v>132201790</v>
      </c>
      <c r="P127" s="32">
        <v>9353506</v>
      </c>
      <c r="Q127" s="30">
        <v>10502546</v>
      </c>
      <c r="R127" s="33">
        <v>121023956</v>
      </c>
      <c r="S127" s="33">
        <v>140880008</v>
      </c>
      <c r="T127" s="32">
        <v>0</v>
      </c>
      <c r="U127" s="30">
        <v>0</v>
      </c>
      <c r="V127" s="33">
        <v>0</v>
      </c>
      <c r="W127" s="33">
        <v>0</v>
      </c>
    </row>
    <row r="128" spans="1:23" s="10" customFormat="1" ht="12.75">
      <c r="A128" s="34"/>
      <c r="B128" s="35" t="s">
        <v>237</v>
      </c>
      <c r="C128" s="36"/>
      <c r="D128" s="37">
        <f>SUM(D120:D127)</f>
        <v>3990705159</v>
      </c>
      <c r="E128" s="38">
        <f>SUM(E120:E127)</f>
        <v>4269396202</v>
      </c>
      <c r="F128" s="38">
        <f>SUM(F120:F127)</f>
        <v>3223430153</v>
      </c>
      <c r="G128" s="39">
        <f t="shared" si="23"/>
        <v>0.7550084369049617</v>
      </c>
      <c r="H128" s="40">
        <f aca="true" t="shared" si="26" ref="H128:W128">SUM(H120:H127)</f>
        <v>449772019</v>
      </c>
      <c r="I128" s="38">
        <f t="shared" si="26"/>
        <v>442513512</v>
      </c>
      <c r="J128" s="41">
        <f t="shared" si="26"/>
        <v>261216591</v>
      </c>
      <c r="K128" s="41">
        <f t="shared" si="26"/>
        <v>1153502122</v>
      </c>
      <c r="L128" s="40">
        <f t="shared" si="26"/>
        <v>296543195</v>
      </c>
      <c r="M128" s="38">
        <f t="shared" si="26"/>
        <v>411586050</v>
      </c>
      <c r="N128" s="41">
        <f t="shared" si="26"/>
        <v>374689038</v>
      </c>
      <c r="O128" s="41">
        <f t="shared" si="26"/>
        <v>1082818283</v>
      </c>
      <c r="P128" s="40">
        <f t="shared" si="26"/>
        <v>222196387</v>
      </c>
      <c r="Q128" s="38">
        <f t="shared" si="26"/>
        <v>322031992</v>
      </c>
      <c r="R128" s="41">
        <f t="shared" si="26"/>
        <v>442881369</v>
      </c>
      <c r="S128" s="41">
        <f t="shared" si="26"/>
        <v>987109748</v>
      </c>
      <c r="T128" s="40">
        <f t="shared" si="26"/>
        <v>0</v>
      </c>
      <c r="U128" s="38">
        <f t="shared" si="26"/>
        <v>0</v>
      </c>
      <c r="V128" s="41">
        <f t="shared" si="26"/>
        <v>0</v>
      </c>
      <c r="W128" s="41">
        <f t="shared" si="26"/>
        <v>0</v>
      </c>
    </row>
    <row r="129" spans="1:23" s="10" customFormat="1" ht="12.75">
      <c r="A129" s="26" t="s">
        <v>26</v>
      </c>
      <c r="B129" s="27" t="s">
        <v>238</v>
      </c>
      <c r="C129" s="28" t="s">
        <v>239</v>
      </c>
      <c r="D129" s="29">
        <v>564730422</v>
      </c>
      <c r="E129" s="30">
        <v>521984724</v>
      </c>
      <c r="F129" s="30">
        <v>409714401</v>
      </c>
      <c r="G129" s="31">
        <f t="shared" si="23"/>
        <v>0.7849164585896962</v>
      </c>
      <c r="H129" s="32">
        <v>191425743</v>
      </c>
      <c r="I129" s="30">
        <v>24622881</v>
      </c>
      <c r="J129" s="33">
        <v>19538045</v>
      </c>
      <c r="K129" s="33">
        <v>235586669</v>
      </c>
      <c r="L129" s="32">
        <v>19886861</v>
      </c>
      <c r="M129" s="30">
        <v>19405755</v>
      </c>
      <c r="N129" s="33">
        <v>17069663</v>
      </c>
      <c r="O129" s="33">
        <v>56362279</v>
      </c>
      <c r="P129" s="32">
        <v>53336209</v>
      </c>
      <c r="Q129" s="30">
        <v>20052129</v>
      </c>
      <c r="R129" s="33">
        <v>44377115</v>
      </c>
      <c r="S129" s="33">
        <v>117765453</v>
      </c>
      <c r="T129" s="32">
        <v>0</v>
      </c>
      <c r="U129" s="30">
        <v>0</v>
      </c>
      <c r="V129" s="33">
        <v>0</v>
      </c>
      <c r="W129" s="33">
        <v>0</v>
      </c>
    </row>
    <row r="130" spans="1:23" s="10" customFormat="1" ht="12.75">
      <c r="A130" s="26" t="s">
        <v>26</v>
      </c>
      <c r="B130" s="27" t="s">
        <v>240</v>
      </c>
      <c r="C130" s="28" t="s">
        <v>241</v>
      </c>
      <c r="D130" s="29">
        <v>64136389</v>
      </c>
      <c r="E130" s="30">
        <v>70472609</v>
      </c>
      <c r="F130" s="30">
        <v>65614348</v>
      </c>
      <c r="G130" s="31">
        <f t="shared" si="23"/>
        <v>0.9310617122178633</v>
      </c>
      <c r="H130" s="32">
        <v>24941115</v>
      </c>
      <c r="I130" s="30">
        <v>2661660</v>
      </c>
      <c r="J130" s="33">
        <v>1302528</v>
      </c>
      <c r="K130" s="33">
        <v>28905303</v>
      </c>
      <c r="L130" s="32">
        <v>111853</v>
      </c>
      <c r="M130" s="30">
        <v>16290117</v>
      </c>
      <c r="N130" s="33">
        <v>2567280</v>
      </c>
      <c r="O130" s="33">
        <v>18969250</v>
      </c>
      <c r="P130" s="32">
        <v>264639</v>
      </c>
      <c r="Q130" s="30">
        <v>2297197</v>
      </c>
      <c r="R130" s="33">
        <v>15177959</v>
      </c>
      <c r="S130" s="33">
        <v>17739795</v>
      </c>
      <c r="T130" s="32">
        <v>0</v>
      </c>
      <c r="U130" s="30">
        <v>0</v>
      </c>
      <c r="V130" s="33">
        <v>0</v>
      </c>
      <c r="W130" s="33">
        <v>0</v>
      </c>
    </row>
    <row r="131" spans="1:23" s="10" customFormat="1" ht="12.75">
      <c r="A131" s="26" t="s">
        <v>26</v>
      </c>
      <c r="B131" s="27" t="s">
        <v>242</v>
      </c>
      <c r="C131" s="28" t="s">
        <v>243</v>
      </c>
      <c r="D131" s="29">
        <v>270938000</v>
      </c>
      <c r="E131" s="30">
        <v>260381906</v>
      </c>
      <c r="F131" s="30">
        <v>195029576</v>
      </c>
      <c r="G131" s="31">
        <f t="shared" si="23"/>
        <v>0.7490135508878255</v>
      </c>
      <c r="H131" s="32">
        <v>31332788</v>
      </c>
      <c r="I131" s="30">
        <v>23999966</v>
      </c>
      <c r="J131" s="33">
        <v>22992792</v>
      </c>
      <c r="K131" s="33">
        <v>78325546</v>
      </c>
      <c r="L131" s="32">
        <v>19968912</v>
      </c>
      <c r="M131" s="30">
        <v>20456641</v>
      </c>
      <c r="N131" s="33">
        <v>24775127</v>
      </c>
      <c r="O131" s="33">
        <v>65200680</v>
      </c>
      <c r="P131" s="32">
        <v>9889544</v>
      </c>
      <c r="Q131" s="30">
        <v>18681269</v>
      </c>
      <c r="R131" s="33">
        <v>22932537</v>
      </c>
      <c r="S131" s="33">
        <v>51503350</v>
      </c>
      <c r="T131" s="32">
        <v>0</v>
      </c>
      <c r="U131" s="30">
        <v>0</v>
      </c>
      <c r="V131" s="33">
        <v>0</v>
      </c>
      <c r="W131" s="33">
        <v>0</v>
      </c>
    </row>
    <row r="132" spans="1:23" s="10" customFormat="1" ht="12.75">
      <c r="A132" s="26" t="s">
        <v>26</v>
      </c>
      <c r="B132" s="27" t="s">
        <v>244</v>
      </c>
      <c r="C132" s="28" t="s">
        <v>245</v>
      </c>
      <c r="D132" s="29">
        <v>93311922</v>
      </c>
      <c r="E132" s="30">
        <v>91864688</v>
      </c>
      <c r="F132" s="30">
        <v>95208652</v>
      </c>
      <c r="G132" s="31">
        <f t="shared" si="23"/>
        <v>1.0364009727001957</v>
      </c>
      <c r="H132" s="32">
        <v>29642870</v>
      </c>
      <c r="I132" s="30">
        <v>3413603</v>
      </c>
      <c r="J132" s="33">
        <v>2964826</v>
      </c>
      <c r="K132" s="33">
        <v>36021299</v>
      </c>
      <c r="L132" s="32">
        <v>2411443</v>
      </c>
      <c r="M132" s="30">
        <v>13704730</v>
      </c>
      <c r="N132" s="33">
        <v>13235417</v>
      </c>
      <c r="O132" s="33">
        <v>29351590</v>
      </c>
      <c r="P132" s="32">
        <v>3018387</v>
      </c>
      <c r="Q132" s="30">
        <v>2603635</v>
      </c>
      <c r="R132" s="33">
        <v>24213741</v>
      </c>
      <c r="S132" s="33">
        <v>29835763</v>
      </c>
      <c r="T132" s="32">
        <v>0</v>
      </c>
      <c r="U132" s="30">
        <v>0</v>
      </c>
      <c r="V132" s="33">
        <v>0</v>
      </c>
      <c r="W132" s="33">
        <v>0</v>
      </c>
    </row>
    <row r="133" spans="1:23" s="10" customFormat="1" ht="12.75">
      <c r="A133" s="26" t="s">
        <v>26</v>
      </c>
      <c r="B133" s="27" t="s">
        <v>246</v>
      </c>
      <c r="C133" s="28" t="s">
        <v>247</v>
      </c>
      <c r="D133" s="29">
        <v>76956000</v>
      </c>
      <c r="E133" s="30">
        <v>75861025</v>
      </c>
      <c r="F133" s="30">
        <v>54765330</v>
      </c>
      <c r="G133" s="31">
        <f t="shared" si="23"/>
        <v>0.7219165572835327</v>
      </c>
      <c r="H133" s="32">
        <v>28516339</v>
      </c>
      <c r="I133" s="30">
        <v>1522514</v>
      </c>
      <c r="J133" s="33">
        <v>4089360</v>
      </c>
      <c r="K133" s="33">
        <v>34128213</v>
      </c>
      <c r="L133" s="32">
        <v>635560</v>
      </c>
      <c r="M133" s="30">
        <v>17173696</v>
      </c>
      <c r="N133" s="33">
        <v>72913</v>
      </c>
      <c r="O133" s="33">
        <v>17882169</v>
      </c>
      <c r="P133" s="32">
        <v>2132063</v>
      </c>
      <c r="Q133" s="30">
        <v>622885</v>
      </c>
      <c r="R133" s="33">
        <v>0</v>
      </c>
      <c r="S133" s="33">
        <v>2754948</v>
      </c>
      <c r="T133" s="32">
        <v>0</v>
      </c>
      <c r="U133" s="30">
        <v>0</v>
      </c>
      <c r="V133" s="33">
        <v>0</v>
      </c>
      <c r="W133" s="33">
        <v>0</v>
      </c>
    </row>
    <row r="134" spans="1:23" s="10" customFormat="1" ht="12.75">
      <c r="A134" s="26" t="s">
        <v>45</v>
      </c>
      <c r="B134" s="27" t="s">
        <v>248</v>
      </c>
      <c r="C134" s="28" t="s">
        <v>249</v>
      </c>
      <c r="D134" s="29">
        <v>422748808</v>
      </c>
      <c r="E134" s="30">
        <v>427396000</v>
      </c>
      <c r="F134" s="30">
        <v>307341277</v>
      </c>
      <c r="G134" s="31">
        <f t="shared" si="23"/>
        <v>0.7191019031530478</v>
      </c>
      <c r="H134" s="32">
        <v>39334618</v>
      </c>
      <c r="I134" s="30">
        <v>14027340</v>
      </c>
      <c r="J134" s="33">
        <v>17125323</v>
      </c>
      <c r="K134" s="33">
        <v>70487281</v>
      </c>
      <c r="L134" s="32">
        <v>18797180</v>
      </c>
      <c r="M134" s="30">
        <v>101130626</v>
      </c>
      <c r="N134" s="33">
        <v>10158384</v>
      </c>
      <c r="O134" s="33">
        <v>130086190</v>
      </c>
      <c r="P134" s="32">
        <v>16735709</v>
      </c>
      <c r="Q134" s="30">
        <v>10256681</v>
      </c>
      <c r="R134" s="33">
        <v>79775416</v>
      </c>
      <c r="S134" s="33">
        <v>106767806</v>
      </c>
      <c r="T134" s="32">
        <v>0</v>
      </c>
      <c r="U134" s="30">
        <v>0</v>
      </c>
      <c r="V134" s="33">
        <v>0</v>
      </c>
      <c r="W134" s="33">
        <v>0</v>
      </c>
    </row>
    <row r="135" spans="1:23" s="10" customFormat="1" ht="12.75">
      <c r="A135" s="34"/>
      <c r="B135" s="35" t="s">
        <v>250</v>
      </c>
      <c r="C135" s="36"/>
      <c r="D135" s="37">
        <f>SUM(D129:D134)</f>
        <v>1492821541</v>
      </c>
      <c r="E135" s="38">
        <f>SUM(E129:E134)</f>
        <v>1447960952</v>
      </c>
      <c r="F135" s="38">
        <f>SUM(F129:F134)</f>
        <v>1127673584</v>
      </c>
      <c r="G135" s="39">
        <f t="shared" si="23"/>
        <v>0.7788011012606367</v>
      </c>
      <c r="H135" s="40">
        <f aca="true" t="shared" si="27" ref="H135:W135">SUM(H129:H134)</f>
        <v>345193473</v>
      </c>
      <c r="I135" s="38">
        <f t="shared" si="27"/>
        <v>70247964</v>
      </c>
      <c r="J135" s="41">
        <f t="shared" si="27"/>
        <v>68012874</v>
      </c>
      <c r="K135" s="41">
        <f t="shared" si="27"/>
        <v>483454311</v>
      </c>
      <c r="L135" s="40">
        <f t="shared" si="27"/>
        <v>61811809</v>
      </c>
      <c r="M135" s="38">
        <f t="shared" si="27"/>
        <v>188161565</v>
      </c>
      <c r="N135" s="41">
        <f t="shared" si="27"/>
        <v>67878784</v>
      </c>
      <c r="O135" s="41">
        <f t="shared" si="27"/>
        <v>317852158</v>
      </c>
      <c r="P135" s="40">
        <f t="shared" si="27"/>
        <v>85376551</v>
      </c>
      <c r="Q135" s="38">
        <f t="shared" si="27"/>
        <v>54513796</v>
      </c>
      <c r="R135" s="41">
        <f t="shared" si="27"/>
        <v>186476768</v>
      </c>
      <c r="S135" s="41">
        <f t="shared" si="27"/>
        <v>326367115</v>
      </c>
      <c r="T135" s="40">
        <f t="shared" si="27"/>
        <v>0</v>
      </c>
      <c r="U135" s="38">
        <f t="shared" si="27"/>
        <v>0</v>
      </c>
      <c r="V135" s="41">
        <f t="shared" si="27"/>
        <v>0</v>
      </c>
      <c r="W135" s="41">
        <f t="shared" si="27"/>
        <v>0</v>
      </c>
    </row>
    <row r="136" spans="1:23" s="10" customFormat="1" ht="12.75">
      <c r="A136" s="26" t="s">
        <v>26</v>
      </c>
      <c r="B136" s="27" t="s">
        <v>251</v>
      </c>
      <c r="C136" s="28" t="s">
        <v>252</v>
      </c>
      <c r="D136" s="29">
        <v>197867918</v>
      </c>
      <c r="E136" s="30">
        <v>199423206</v>
      </c>
      <c r="F136" s="30">
        <v>157220405</v>
      </c>
      <c r="G136" s="31">
        <f t="shared" si="23"/>
        <v>0.7883756768006227</v>
      </c>
      <c r="H136" s="32">
        <v>33888225</v>
      </c>
      <c r="I136" s="30">
        <v>12394858</v>
      </c>
      <c r="J136" s="33">
        <v>13836084</v>
      </c>
      <c r="K136" s="33">
        <v>60119167</v>
      </c>
      <c r="L136" s="32">
        <v>12845005</v>
      </c>
      <c r="M136" s="30">
        <v>13852095</v>
      </c>
      <c r="N136" s="33">
        <v>22557673</v>
      </c>
      <c r="O136" s="33">
        <v>49254773</v>
      </c>
      <c r="P136" s="32">
        <v>12381564</v>
      </c>
      <c r="Q136" s="30">
        <v>13558183</v>
      </c>
      <c r="R136" s="33">
        <v>21906718</v>
      </c>
      <c r="S136" s="33">
        <v>47846465</v>
      </c>
      <c r="T136" s="32">
        <v>0</v>
      </c>
      <c r="U136" s="30">
        <v>0</v>
      </c>
      <c r="V136" s="33">
        <v>0</v>
      </c>
      <c r="W136" s="33">
        <v>0</v>
      </c>
    </row>
    <row r="137" spans="1:23" s="10" customFormat="1" ht="12.75">
      <c r="A137" s="26" t="s">
        <v>26</v>
      </c>
      <c r="B137" s="27" t="s">
        <v>253</v>
      </c>
      <c r="C137" s="28" t="s">
        <v>254</v>
      </c>
      <c r="D137" s="29">
        <v>118274957</v>
      </c>
      <c r="E137" s="30">
        <v>118274957</v>
      </c>
      <c r="F137" s="30">
        <v>109355319</v>
      </c>
      <c r="G137" s="31">
        <f t="shared" si="23"/>
        <v>0.9245855739351484</v>
      </c>
      <c r="H137" s="32">
        <v>30463879</v>
      </c>
      <c r="I137" s="30">
        <v>2075613</v>
      </c>
      <c r="J137" s="33">
        <v>2801751</v>
      </c>
      <c r="K137" s="33">
        <v>35341243</v>
      </c>
      <c r="L137" s="32">
        <v>2271408</v>
      </c>
      <c r="M137" s="30">
        <v>0</v>
      </c>
      <c r="N137" s="33">
        <v>24464452</v>
      </c>
      <c r="O137" s="33">
        <v>26735860</v>
      </c>
      <c r="P137" s="32">
        <v>1203452</v>
      </c>
      <c r="Q137" s="30">
        <v>1159453</v>
      </c>
      <c r="R137" s="33">
        <v>44915311</v>
      </c>
      <c r="S137" s="33">
        <v>47278216</v>
      </c>
      <c r="T137" s="32">
        <v>0</v>
      </c>
      <c r="U137" s="30">
        <v>0</v>
      </c>
      <c r="V137" s="33">
        <v>0</v>
      </c>
      <c r="W137" s="33">
        <v>0</v>
      </c>
    </row>
    <row r="138" spans="1:23" s="10" customFormat="1" ht="12.75">
      <c r="A138" s="26" t="s">
        <v>26</v>
      </c>
      <c r="B138" s="27" t="s">
        <v>255</v>
      </c>
      <c r="C138" s="28" t="s">
        <v>256</v>
      </c>
      <c r="D138" s="29">
        <v>77135500</v>
      </c>
      <c r="E138" s="30">
        <v>92257000</v>
      </c>
      <c r="F138" s="30">
        <v>593914</v>
      </c>
      <c r="G138" s="31">
        <f t="shared" si="23"/>
        <v>0.006437603650671494</v>
      </c>
      <c r="H138" s="32">
        <v>85694</v>
      </c>
      <c r="I138" s="30">
        <v>73687</v>
      </c>
      <c r="J138" s="33">
        <v>35576</v>
      </c>
      <c r="K138" s="33">
        <v>194957</v>
      </c>
      <c r="L138" s="32">
        <v>167887</v>
      </c>
      <c r="M138" s="30">
        <v>163737</v>
      </c>
      <c r="N138" s="33">
        <v>67333</v>
      </c>
      <c r="O138" s="33">
        <v>398957</v>
      </c>
      <c r="P138" s="32">
        <v>0</v>
      </c>
      <c r="Q138" s="30">
        <v>0</v>
      </c>
      <c r="R138" s="33">
        <v>0</v>
      </c>
      <c r="S138" s="33">
        <v>0</v>
      </c>
      <c r="T138" s="32">
        <v>0</v>
      </c>
      <c r="U138" s="30">
        <v>0</v>
      </c>
      <c r="V138" s="33">
        <v>0</v>
      </c>
      <c r="W138" s="33">
        <v>0</v>
      </c>
    </row>
    <row r="139" spans="1:23" s="10" customFormat="1" ht="12.75">
      <c r="A139" s="26" t="s">
        <v>26</v>
      </c>
      <c r="B139" s="27" t="s">
        <v>257</v>
      </c>
      <c r="C139" s="28" t="s">
        <v>258</v>
      </c>
      <c r="D139" s="29">
        <v>125993500</v>
      </c>
      <c r="E139" s="30">
        <v>155407354</v>
      </c>
      <c r="F139" s="30">
        <v>120906988</v>
      </c>
      <c r="G139" s="31">
        <f t="shared" si="23"/>
        <v>0.7780004284739318</v>
      </c>
      <c r="H139" s="32">
        <v>26663587</v>
      </c>
      <c r="I139" s="30">
        <v>10629690</v>
      </c>
      <c r="J139" s="33">
        <v>8358532</v>
      </c>
      <c r="K139" s="33">
        <v>45651809</v>
      </c>
      <c r="L139" s="32">
        <v>10168493</v>
      </c>
      <c r="M139" s="30">
        <v>9224437</v>
      </c>
      <c r="N139" s="33">
        <v>22848164</v>
      </c>
      <c r="O139" s="33">
        <v>42241094</v>
      </c>
      <c r="P139" s="32">
        <v>7637996</v>
      </c>
      <c r="Q139" s="30">
        <v>7571205</v>
      </c>
      <c r="R139" s="33">
        <v>17804884</v>
      </c>
      <c r="S139" s="33">
        <v>33014085</v>
      </c>
      <c r="T139" s="32">
        <v>0</v>
      </c>
      <c r="U139" s="30">
        <v>0</v>
      </c>
      <c r="V139" s="33">
        <v>0</v>
      </c>
      <c r="W139" s="33">
        <v>0</v>
      </c>
    </row>
    <row r="140" spans="1:23" s="10" customFormat="1" ht="12.75">
      <c r="A140" s="26" t="s">
        <v>45</v>
      </c>
      <c r="B140" s="27" t="s">
        <v>259</v>
      </c>
      <c r="C140" s="28" t="s">
        <v>260</v>
      </c>
      <c r="D140" s="29">
        <v>224570086</v>
      </c>
      <c r="E140" s="30">
        <v>229057581</v>
      </c>
      <c r="F140" s="30">
        <v>374592582</v>
      </c>
      <c r="G140" s="31">
        <f t="shared" si="23"/>
        <v>1.635364262403522</v>
      </c>
      <c r="H140" s="32">
        <v>94629706</v>
      </c>
      <c r="I140" s="30">
        <v>7606290</v>
      </c>
      <c r="J140" s="33">
        <v>5046131</v>
      </c>
      <c r="K140" s="33">
        <v>107282127</v>
      </c>
      <c r="L140" s="32">
        <v>7896230</v>
      </c>
      <c r="M140" s="30">
        <v>49069560</v>
      </c>
      <c r="N140" s="33">
        <v>21401966</v>
      </c>
      <c r="O140" s="33">
        <v>78367756</v>
      </c>
      <c r="P140" s="32">
        <v>26019738</v>
      </c>
      <c r="Q140" s="30">
        <v>48938038</v>
      </c>
      <c r="R140" s="33">
        <v>113984923</v>
      </c>
      <c r="S140" s="33">
        <v>188942699</v>
      </c>
      <c r="T140" s="32">
        <v>0</v>
      </c>
      <c r="U140" s="30">
        <v>0</v>
      </c>
      <c r="V140" s="33">
        <v>0</v>
      </c>
      <c r="W140" s="33">
        <v>0</v>
      </c>
    </row>
    <row r="141" spans="1:23" s="10" customFormat="1" ht="12.75">
      <c r="A141" s="34"/>
      <c r="B141" s="35" t="s">
        <v>261</v>
      </c>
      <c r="C141" s="36"/>
      <c r="D141" s="37">
        <f>SUM(D136:D140)</f>
        <v>743841961</v>
      </c>
      <c r="E141" s="38">
        <f>SUM(E136:E140)</f>
        <v>794420098</v>
      </c>
      <c r="F141" s="38">
        <f>SUM(F136:F140)</f>
        <v>762669208</v>
      </c>
      <c r="G141" s="39">
        <f t="shared" si="23"/>
        <v>0.9600326199199457</v>
      </c>
      <c r="H141" s="40">
        <f aca="true" t="shared" si="28" ref="H141:W141">SUM(H136:H140)</f>
        <v>185731091</v>
      </c>
      <c r="I141" s="38">
        <f t="shared" si="28"/>
        <v>32780138</v>
      </c>
      <c r="J141" s="41">
        <f t="shared" si="28"/>
        <v>30078074</v>
      </c>
      <c r="K141" s="41">
        <f t="shared" si="28"/>
        <v>248589303</v>
      </c>
      <c r="L141" s="40">
        <f t="shared" si="28"/>
        <v>33349023</v>
      </c>
      <c r="M141" s="38">
        <f t="shared" si="28"/>
        <v>72309829</v>
      </c>
      <c r="N141" s="41">
        <f t="shared" si="28"/>
        <v>91339588</v>
      </c>
      <c r="O141" s="41">
        <f t="shared" si="28"/>
        <v>196998440</v>
      </c>
      <c r="P141" s="40">
        <f t="shared" si="28"/>
        <v>47242750</v>
      </c>
      <c r="Q141" s="38">
        <f t="shared" si="28"/>
        <v>71226879</v>
      </c>
      <c r="R141" s="41">
        <f t="shared" si="28"/>
        <v>198611836</v>
      </c>
      <c r="S141" s="41">
        <f t="shared" si="28"/>
        <v>317081465</v>
      </c>
      <c r="T141" s="40">
        <f t="shared" si="28"/>
        <v>0</v>
      </c>
      <c r="U141" s="38">
        <f t="shared" si="28"/>
        <v>0</v>
      </c>
      <c r="V141" s="41">
        <f t="shared" si="28"/>
        <v>0</v>
      </c>
      <c r="W141" s="41">
        <f t="shared" si="28"/>
        <v>0</v>
      </c>
    </row>
    <row r="142" spans="1:23" s="10" customFormat="1" ht="12.75">
      <c r="A142" s="26" t="s">
        <v>26</v>
      </c>
      <c r="B142" s="27" t="s">
        <v>262</v>
      </c>
      <c r="C142" s="28" t="s">
        <v>263</v>
      </c>
      <c r="D142" s="29">
        <v>1326738185</v>
      </c>
      <c r="E142" s="30">
        <v>1404748081</v>
      </c>
      <c r="F142" s="30">
        <v>1081057870</v>
      </c>
      <c r="G142" s="31">
        <f aca="true" t="shared" si="29" ref="G142:G173">IF($E142=0,0,$F142/$E142)</f>
        <v>0.7695741924277454</v>
      </c>
      <c r="H142" s="32">
        <v>179573606</v>
      </c>
      <c r="I142" s="30">
        <v>102799942</v>
      </c>
      <c r="J142" s="33">
        <v>98891876</v>
      </c>
      <c r="K142" s="33">
        <v>381265424</v>
      </c>
      <c r="L142" s="32">
        <v>85260465</v>
      </c>
      <c r="M142" s="30">
        <v>166533464</v>
      </c>
      <c r="N142" s="33">
        <v>108667517</v>
      </c>
      <c r="O142" s="33">
        <v>360461446</v>
      </c>
      <c r="P142" s="32">
        <v>83993000</v>
      </c>
      <c r="Q142" s="30">
        <v>87008000</v>
      </c>
      <c r="R142" s="33">
        <v>168330000</v>
      </c>
      <c r="S142" s="33">
        <v>339331000</v>
      </c>
      <c r="T142" s="32">
        <v>0</v>
      </c>
      <c r="U142" s="30">
        <v>0</v>
      </c>
      <c r="V142" s="33">
        <v>0</v>
      </c>
      <c r="W142" s="33">
        <v>0</v>
      </c>
    </row>
    <row r="143" spans="1:23" s="10" customFormat="1" ht="12.75">
      <c r="A143" s="26" t="s">
        <v>26</v>
      </c>
      <c r="B143" s="27" t="s">
        <v>264</v>
      </c>
      <c r="C143" s="28" t="s">
        <v>265</v>
      </c>
      <c r="D143" s="29">
        <v>42990320</v>
      </c>
      <c r="E143" s="30">
        <v>55591405</v>
      </c>
      <c r="F143" s="30">
        <v>33475101</v>
      </c>
      <c r="G143" s="31">
        <f t="shared" si="29"/>
        <v>0.602163248077648</v>
      </c>
      <c r="H143" s="32">
        <v>8151537</v>
      </c>
      <c r="I143" s="30">
        <v>2374586</v>
      </c>
      <c r="J143" s="33">
        <v>2214119</v>
      </c>
      <c r="K143" s="33">
        <v>12740242</v>
      </c>
      <c r="L143" s="32">
        <v>2529891</v>
      </c>
      <c r="M143" s="30">
        <v>5996283</v>
      </c>
      <c r="N143" s="33">
        <v>2223201</v>
      </c>
      <c r="O143" s="33">
        <v>10749375</v>
      </c>
      <c r="P143" s="32">
        <v>2294379</v>
      </c>
      <c r="Q143" s="30">
        <v>2093118</v>
      </c>
      <c r="R143" s="33">
        <v>5597987</v>
      </c>
      <c r="S143" s="33">
        <v>9985484</v>
      </c>
      <c r="T143" s="32">
        <v>0</v>
      </c>
      <c r="U143" s="30">
        <v>0</v>
      </c>
      <c r="V143" s="33">
        <v>0</v>
      </c>
      <c r="W143" s="33">
        <v>0</v>
      </c>
    </row>
    <row r="144" spans="1:23" s="10" customFormat="1" ht="12.75">
      <c r="A144" s="26" t="s">
        <v>26</v>
      </c>
      <c r="B144" s="27" t="s">
        <v>266</v>
      </c>
      <c r="C144" s="28" t="s">
        <v>267</v>
      </c>
      <c r="D144" s="29">
        <v>62992905</v>
      </c>
      <c r="E144" s="30">
        <v>85768000</v>
      </c>
      <c r="F144" s="30">
        <v>76919910</v>
      </c>
      <c r="G144" s="31">
        <f t="shared" si="29"/>
        <v>0.8968369321891615</v>
      </c>
      <c r="H144" s="32">
        <v>2072582</v>
      </c>
      <c r="I144" s="30">
        <v>2434057</v>
      </c>
      <c r="J144" s="33">
        <v>22916929</v>
      </c>
      <c r="K144" s="33">
        <v>27423568</v>
      </c>
      <c r="L144" s="32">
        <v>1082176</v>
      </c>
      <c r="M144" s="30">
        <v>14024183</v>
      </c>
      <c r="N144" s="33">
        <v>851388</v>
      </c>
      <c r="O144" s="33">
        <v>15957747</v>
      </c>
      <c r="P144" s="32">
        <v>1786659</v>
      </c>
      <c r="Q144" s="30">
        <v>16412393</v>
      </c>
      <c r="R144" s="33">
        <v>15339543</v>
      </c>
      <c r="S144" s="33">
        <v>33538595</v>
      </c>
      <c r="T144" s="32">
        <v>0</v>
      </c>
      <c r="U144" s="30">
        <v>0</v>
      </c>
      <c r="V144" s="33">
        <v>0</v>
      </c>
      <c r="W144" s="33">
        <v>0</v>
      </c>
    </row>
    <row r="145" spans="1:23" s="10" customFormat="1" ht="12.75">
      <c r="A145" s="26" t="s">
        <v>45</v>
      </c>
      <c r="B145" s="27" t="s">
        <v>268</v>
      </c>
      <c r="C145" s="28" t="s">
        <v>269</v>
      </c>
      <c r="D145" s="29">
        <v>131679000</v>
      </c>
      <c r="E145" s="30">
        <v>134193332</v>
      </c>
      <c r="F145" s="30">
        <v>116643078</v>
      </c>
      <c r="G145" s="31">
        <f t="shared" si="29"/>
        <v>0.8692166463233807</v>
      </c>
      <c r="H145" s="32">
        <v>47075420</v>
      </c>
      <c r="I145" s="30">
        <v>1081080</v>
      </c>
      <c r="J145" s="33">
        <v>5155333</v>
      </c>
      <c r="K145" s="33">
        <v>53311833</v>
      </c>
      <c r="L145" s="32">
        <v>73436</v>
      </c>
      <c r="M145" s="30">
        <v>31596098</v>
      </c>
      <c r="N145" s="33">
        <v>1361385</v>
      </c>
      <c r="O145" s="33">
        <v>33030919</v>
      </c>
      <c r="P145" s="32">
        <v>1570087</v>
      </c>
      <c r="Q145" s="30">
        <v>477547</v>
      </c>
      <c r="R145" s="33">
        <v>28252692</v>
      </c>
      <c r="S145" s="33">
        <v>30300326</v>
      </c>
      <c r="T145" s="32">
        <v>0</v>
      </c>
      <c r="U145" s="30">
        <v>0</v>
      </c>
      <c r="V145" s="33">
        <v>0</v>
      </c>
      <c r="W145" s="33">
        <v>0</v>
      </c>
    </row>
    <row r="146" spans="1:23" s="10" customFormat="1" ht="12.75">
      <c r="A146" s="34"/>
      <c r="B146" s="35" t="s">
        <v>270</v>
      </c>
      <c r="C146" s="36"/>
      <c r="D146" s="37">
        <f>SUM(D142:D145)</f>
        <v>1564400410</v>
      </c>
      <c r="E146" s="38">
        <f>SUM(E142:E145)</f>
        <v>1680300818</v>
      </c>
      <c r="F146" s="38">
        <f>SUM(F142:F145)</f>
        <v>1308095959</v>
      </c>
      <c r="G146" s="39">
        <f t="shared" si="29"/>
        <v>0.7784891520537247</v>
      </c>
      <c r="H146" s="40">
        <f aca="true" t="shared" si="30" ref="H146:W146">SUM(H142:H145)</f>
        <v>236873145</v>
      </c>
      <c r="I146" s="38">
        <f t="shared" si="30"/>
        <v>108689665</v>
      </c>
      <c r="J146" s="41">
        <f t="shared" si="30"/>
        <v>129178257</v>
      </c>
      <c r="K146" s="41">
        <f t="shared" si="30"/>
        <v>474741067</v>
      </c>
      <c r="L146" s="40">
        <f t="shared" si="30"/>
        <v>88945968</v>
      </c>
      <c r="M146" s="38">
        <f t="shared" si="30"/>
        <v>218150028</v>
      </c>
      <c r="N146" s="41">
        <f t="shared" si="30"/>
        <v>113103491</v>
      </c>
      <c r="O146" s="41">
        <f t="shared" si="30"/>
        <v>420199487</v>
      </c>
      <c r="P146" s="40">
        <f t="shared" si="30"/>
        <v>89644125</v>
      </c>
      <c r="Q146" s="38">
        <f t="shared" si="30"/>
        <v>105991058</v>
      </c>
      <c r="R146" s="41">
        <f t="shared" si="30"/>
        <v>217520222</v>
      </c>
      <c r="S146" s="41">
        <f t="shared" si="30"/>
        <v>413155405</v>
      </c>
      <c r="T146" s="40">
        <f t="shared" si="30"/>
        <v>0</v>
      </c>
      <c r="U146" s="38">
        <f t="shared" si="30"/>
        <v>0</v>
      </c>
      <c r="V146" s="41">
        <f t="shared" si="30"/>
        <v>0</v>
      </c>
      <c r="W146" s="41">
        <f t="shared" si="30"/>
        <v>0</v>
      </c>
    </row>
    <row r="147" spans="1:23" s="10" customFormat="1" ht="12.75">
      <c r="A147" s="26" t="s">
        <v>26</v>
      </c>
      <c r="B147" s="27" t="s">
        <v>271</v>
      </c>
      <c r="C147" s="28" t="s">
        <v>272</v>
      </c>
      <c r="D147" s="29">
        <v>75864721</v>
      </c>
      <c r="E147" s="30">
        <v>75864991</v>
      </c>
      <c r="F147" s="30">
        <v>82345832</v>
      </c>
      <c r="G147" s="31">
        <f t="shared" si="29"/>
        <v>1.0854259773127766</v>
      </c>
      <c r="H147" s="32">
        <v>23029576</v>
      </c>
      <c r="I147" s="30">
        <v>7160468</v>
      </c>
      <c r="J147" s="33">
        <v>2367556</v>
      </c>
      <c r="K147" s="33">
        <v>32557600</v>
      </c>
      <c r="L147" s="32">
        <v>4172439</v>
      </c>
      <c r="M147" s="30">
        <v>7910396</v>
      </c>
      <c r="N147" s="33">
        <v>3936596</v>
      </c>
      <c r="O147" s="33">
        <v>16019431</v>
      </c>
      <c r="P147" s="32">
        <v>5271309</v>
      </c>
      <c r="Q147" s="30">
        <v>20808684</v>
      </c>
      <c r="R147" s="33">
        <v>7688808</v>
      </c>
      <c r="S147" s="33">
        <v>33768801</v>
      </c>
      <c r="T147" s="32">
        <v>0</v>
      </c>
      <c r="U147" s="30">
        <v>0</v>
      </c>
      <c r="V147" s="33">
        <v>0</v>
      </c>
      <c r="W147" s="33">
        <v>0</v>
      </c>
    </row>
    <row r="148" spans="1:23" s="10" customFormat="1" ht="12.75">
      <c r="A148" s="26" t="s">
        <v>26</v>
      </c>
      <c r="B148" s="27" t="s">
        <v>273</v>
      </c>
      <c r="C148" s="28" t="s">
        <v>274</v>
      </c>
      <c r="D148" s="29">
        <v>111126250</v>
      </c>
      <c r="E148" s="30">
        <v>113638906</v>
      </c>
      <c r="F148" s="30">
        <v>94569579</v>
      </c>
      <c r="G148" s="31">
        <f t="shared" si="29"/>
        <v>0.83219367669731</v>
      </c>
      <c r="H148" s="32">
        <v>28532584</v>
      </c>
      <c r="I148" s="30">
        <v>4138625</v>
      </c>
      <c r="J148" s="33">
        <v>3546557</v>
      </c>
      <c r="K148" s="33">
        <v>36217766</v>
      </c>
      <c r="L148" s="32">
        <v>5216690</v>
      </c>
      <c r="M148" s="30">
        <v>6408210</v>
      </c>
      <c r="N148" s="33">
        <v>16752890</v>
      </c>
      <c r="O148" s="33">
        <v>28377790</v>
      </c>
      <c r="P148" s="32">
        <v>5155744</v>
      </c>
      <c r="Q148" s="30">
        <v>4732742</v>
      </c>
      <c r="R148" s="33">
        <v>20085537</v>
      </c>
      <c r="S148" s="33">
        <v>29974023</v>
      </c>
      <c r="T148" s="32">
        <v>0</v>
      </c>
      <c r="U148" s="30">
        <v>0</v>
      </c>
      <c r="V148" s="33">
        <v>0</v>
      </c>
      <c r="W148" s="33">
        <v>0</v>
      </c>
    </row>
    <row r="149" spans="1:23" s="10" customFormat="1" ht="12.75">
      <c r="A149" s="26" t="s">
        <v>26</v>
      </c>
      <c r="B149" s="27" t="s">
        <v>275</v>
      </c>
      <c r="C149" s="28" t="s">
        <v>276</v>
      </c>
      <c r="D149" s="29">
        <v>368206337</v>
      </c>
      <c r="E149" s="30">
        <v>378806150</v>
      </c>
      <c r="F149" s="30">
        <v>260596742</v>
      </c>
      <c r="G149" s="31">
        <f t="shared" si="29"/>
        <v>0.6879422152993028</v>
      </c>
      <c r="H149" s="32">
        <v>52770726</v>
      </c>
      <c r="I149" s="30">
        <v>21537114</v>
      </c>
      <c r="J149" s="33">
        <v>20506358</v>
      </c>
      <c r="K149" s="33">
        <v>94814198</v>
      </c>
      <c r="L149" s="32">
        <v>20576759</v>
      </c>
      <c r="M149" s="30">
        <v>19455552</v>
      </c>
      <c r="N149" s="33">
        <v>39689340</v>
      </c>
      <c r="O149" s="33">
        <v>79721651</v>
      </c>
      <c r="P149" s="32">
        <v>20878437</v>
      </c>
      <c r="Q149" s="30">
        <v>23619653</v>
      </c>
      <c r="R149" s="33">
        <v>41562803</v>
      </c>
      <c r="S149" s="33">
        <v>86060893</v>
      </c>
      <c r="T149" s="32">
        <v>0</v>
      </c>
      <c r="U149" s="30">
        <v>0</v>
      </c>
      <c r="V149" s="33">
        <v>0</v>
      </c>
      <c r="W149" s="33">
        <v>0</v>
      </c>
    </row>
    <row r="150" spans="1:23" s="10" customFormat="1" ht="12.75">
      <c r="A150" s="26" t="s">
        <v>26</v>
      </c>
      <c r="B150" s="27" t="s">
        <v>277</v>
      </c>
      <c r="C150" s="28" t="s">
        <v>278</v>
      </c>
      <c r="D150" s="29">
        <v>109414869</v>
      </c>
      <c r="E150" s="30">
        <v>90647187</v>
      </c>
      <c r="F150" s="30">
        <v>90053651</v>
      </c>
      <c r="G150" s="31">
        <f t="shared" si="29"/>
        <v>0.9934522402774617</v>
      </c>
      <c r="H150" s="32">
        <v>32761292</v>
      </c>
      <c r="I150" s="30">
        <v>921775</v>
      </c>
      <c r="J150" s="33">
        <v>868747</v>
      </c>
      <c r="K150" s="33">
        <v>34551814</v>
      </c>
      <c r="L150" s="32">
        <v>1171020</v>
      </c>
      <c r="M150" s="30">
        <v>24428458</v>
      </c>
      <c r="N150" s="33">
        <v>2058428</v>
      </c>
      <c r="O150" s="33">
        <v>27657906</v>
      </c>
      <c r="P150" s="32">
        <v>3306000</v>
      </c>
      <c r="Q150" s="30">
        <v>4638607</v>
      </c>
      <c r="R150" s="33">
        <v>19899324</v>
      </c>
      <c r="S150" s="33">
        <v>27843931</v>
      </c>
      <c r="T150" s="32">
        <v>0</v>
      </c>
      <c r="U150" s="30">
        <v>0</v>
      </c>
      <c r="V150" s="33">
        <v>0</v>
      </c>
      <c r="W150" s="33">
        <v>0</v>
      </c>
    </row>
    <row r="151" spans="1:23" s="10" customFormat="1" ht="12.75">
      <c r="A151" s="26" t="s">
        <v>26</v>
      </c>
      <c r="B151" s="27" t="s">
        <v>279</v>
      </c>
      <c r="C151" s="28" t="s">
        <v>280</v>
      </c>
      <c r="D151" s="29">
        <v>173235500</v>
      </c>
      <c r="E151" s="30">
        <v>103883000</v>
      </c>
      <c r="F151" s="30">
        <v>57651979</v>
      </c>
      <c r="G151" s="31">
        <f t="shared" si="29"/>
        <v>0.5549702935032681</v>
      </c>
      <c r="H151" s="32">
        <v>6550959</v>
      </c>
      <c r="I151" s="30">
        <v>13924182</v>
      </c>
      <c r="J151" s="33">
        <v>7476552</v>
      </c>
      <c r="K151" s="33">
        <v>27951693</v>
      </c>
      <c r="L151" s="32">
        <v>17498613</v>
      </c>
      <c r="M151" s="30">
        <v>1868243</v>
      </c>
      <c r="N151" s="33">
        <v>308365</v>
      </c>
      <c r="O151" s="33">
        <v>19675221</v>
      </c>
      <c r="P151" s="32">
        <v>3553502</v>
      </c>
      <c r="Q151" s="30">
        <v>2720681</v>
      </c>
      <c r="R151" s="33">
        <v>3750882</v>
      </c>
      <c r="S151" s="33">
        <v>10025065</v>
      </c>
      <c r="T151" s="32">
        <v>0</v>
      </c>
      <c r="U151" s="30">
        <v>0</v>
      </c>
      <c r="V151" s="33">
        <v>0</v>
      </c>
      <c r="W151" s="33">
        <v>0</v>
      </c>
    </row>
    <row r="152" spans="1:23" s="10" customFormat="1" ht="12.75">
      <c r="A152" s="26" t="s">
        <v>45</v>
      </c>
      <c r="B152" s="27" t="s">
        <v>281</v>
      </c>
      <c r="C152" s="28" t="s">
        <v>282</v>
      </c>
      <c r="D152" s="29">
        <v>397488714</v>
      </c>
      <c r="E152" s="30">
        <v>414207780</v>
      </c>
      <c r="F152" s="30">
        <v>345425833</v>
      </c>
      <c r="G152" s="31">
        <f t="shared" si="29"/>
        <v>0.8339433725749912</v>
      </c>
      <c r="H152" s="32">
        <v>116750700</v>
      </c>
      <c r="I152" s="30">
        <v>15293497</v>
      </c>
      <c r="J152" s="33">
        <v>5893376</v>
      </c>
      <c r="K152" s="33">
        <v>137937573</v>
      </c>
      <c r="L152" s="32">
        <v>9172226</v>
      </c>
      <c r="M152" s="30">
        <v>94817156</v>
      </c>
      <c r="N152" s="33">
        <v>2241597</v>
      </c>
      <c r="O152" s="33">
        <v>106230979</v>
      </c>
      <c r="P152" s="32">
        <v>9227019</v>
      </c>
      <c r="Q152" s="30">
        <v>10773574</v>
      </c>
      <c r="R152" s="33">
        <v>81256688</v>
      </c>
      <c r="S152" s="33">
        <v>101257281</v>
      </c>
      <c r="T152" s="32">
        <v>0</v>
      </c>
      <c r="U152" s="30">
        <v>0</v>
      </c>
      <c r="V152" s="33">
        <v>0</v>
      </c>
      <c r="W152" s="33">
        <v>0</v>
      </c>
    </row>
    <row r="153" spans="1:23" s="10" customFormat="1" ht="12.75">
      <c r="A153" s="34"/>
      <c r="B153" s="35" t="s">
        <v>283</v>
      </c>
      <c r="C153" s="36"/>
      <c r="D153" s="37">
        <f>SUM(D147:D152)</f>
        <v>1235336391</v>
      </c>
      <c r="E153" s="38">
        <f>SUM(E147:E152)</f>
        <v>1177048014</v>
      </c>
      <c r="F153" s="38">
        <f>SUM(F147:F152)</f>
        <v>930643616</v>
      </c>
      <c r="G153" s="39">
        <f t="shared" si="29"/>
        <v>0.7906590087496634</v>
      </c>
      <c r="H153" s="40">
        <f aca="true" t="shared" si="31" ref="H153:W153">SUM(H147:H152)</f>
        <v>260395837</v>
      </c>
      <c r="I153" s="38">
        <f t="shared" si="31"/>
        <v>62975661</v>
      </c>
      <c r="J153" s="41">
        <f t="shared" si="31"/>
        <v>40659146</v>
      </c>
      <c r="K153" s="41">
        <f t="shared" si="31"/>
        <v>364030644</v>
      </c>
      <c r="L153" s="40">
        <f t="shared" si="31"/>
        <v>57807747</v>
      </c>
      <c r="M153" s="38">
        <f t="shared" si="31"/>
        <v>154888015</v>
      </c>
      <c r="N153" s="41">
        <f t="shared" si="31"/>
        <v>64987216</v>
      </c>
      <c r="O153" s="41">
        <f t="shared" si="31"/>
        <v>277682978</v>
      </c>
      <c r="P153" s="40">
        <f t="shared" si="31"/>
        <v>47392011</v>
      </c>
      <c r="Q153" s="38">
        <f t="shared" si="31"/>
        <v>67293941</v>
      </c>
      <c r="R153" s="41">
        <f t="shared" si="31"/>
        <v>174244042</v>
      </c>
      <c r="S153" s="41">
        <f t="shared" si="31"/>
        <v>288929994</v>
      </c>
      <c r="T153" s="40">
        <f t="shared" si="31"/>
        <v>0</v>
      </c>
      <c r="U153" s="38">
        <f t="shared" si="31"/>
        <v>0</v>
      </c>
      <c r="V153" s="41">
        <f t="shared" si="31"/>
        <v>0</v>
      </c>
      <c r="W153" s="41">
        <f t="shared" si="31"/>
        <v>0</v>
      </c>
    </row>
    <row r="154" spans="1:23" s="10" customFormat="1" ht="12.75">
      <c r="A154" s="26" t="s">
        <v>26</v>
      </c>
      <c r="B154" s="27" t="s">
        <v>284</v>
      </c>
      <c r="C154" s="28" t="s">
        <v>285</v>
      </c>
      <c r="D154" s="29">
        <v>81906315</v>
      </c>
      <c r="E154" s="30">
        <v>78536144</v>
      </c>
      <c r="F154" s="30">
        <v>70059286</v>
      </c>
      <c r="G154" s="31">
        <f t="shared" si="29"/>
        <v>0.8920642449672599</v>
      </c>
      <c r="H154" s="32">
        <v>26124801</v>
      </c>
      <c r="I154" s="30">
        <v>2606182</v>
      </c>
      <c r="J154" s="33">
        <v>1605380</v>
      </c>
      <c r="K154" s="33">
        <v>30336363</v>
      </c>
      <c r="L154" s="32">
        <v>473134</v>
      </c>
      <c r="M154" s="30">
        <v>20298374</v>
      </c>
      <c r="N154" s="33">
        <v>1028346</v>
      </c>
      <c r="O154" s="33">
        <v>21799854</v>
      </c>
      <c r="P154" s="32">
        <v>347498</v>
      </c>
      <c r="Q154" s="30">
        <v>347498</v>
      </c>
      <c r="R154" s="33">
        <v>17228073</v>
      </c>
      <c r="S154" s="33">
        <v>17923069</v>
      </c>
      <c r="T154" s="32">
        <v>0</v>
      </c>
      <c r="U154" s="30">
        <v>0</v>
      </c>
      <c r="V154" s="33">
        <v>0</v>
      </c>
      <c r="W154" s="33">
        <v>0</v>
      </c>
    </row>
    <row r="155" spans="1:23" s="10" customFormat="1" ht="12.75">
      <c r="A155" s="26" t="s">
        <v>26</v>
      </c>
      <c r="B155" s="27" t="s">
        <v>286</v>
      </c>
      <c r="C155" s="28" t="s">
        <v>287</v>
      </c>
      <c r="D155" s="29">
        <v>88654316</v>
      </c>
      <c r="E155" s="30">
        <v>104239311</v>
      </c>
      <c r="F155" s="30">
        <v>87419692</v>
      </c>
      <c r="G155" s="31">
        <f t="shared" si="29"/>
        <v>0.8386441848219814</v>
      </c>
      <c r="H155" s="32">
        <v>36248933</v>
      </c>
      <c r="I155" s="30">
        <v>1507808</v>
      </c>
      <c r="J155" s="33">
        <v>1455279</v>
      </c>
      <c r="K155" s="33">
        <v>39212020</v>
      </c>
      <c r="L155" s="32">
        <v>1498351</v>
      </c>
      <c r="M155" s="30">
        <v>22762361</v>
      </c>
      <c r="N155" s="33">
        <v>1969472</v>
      </c>
      <c r="O155" s="33">
        <v>26230184</v>
      </c>
      <c r="P155" s="32">
        <v>1123165</v>
      </c>
      <c r="Q155" s="30">
        <v>1189004</v>
      </c>
      <c r="R155" s="33">
        <v>19665319</v>
      </c>
      <c r="S155" s="33">
        <v>21977488</v>
      </c>
      <c r="T155" s="32">
        <v>0</v>
      </c>
      <c r="U155" s="30">
        <v>0</v>
      </c>
      <c r="V155" s="33">
        <v>0</v>
      </c>
      <c r="W155" s="33">
        <v>0</v>
      </c>
    </row>
    <row r="156" spans="1:23" s="10" customFormat="1" ht="12.75">
      <c r="A156" s="26" t="s">
        <v>26</v>
      </c>
      <c r="B156" s="27" t="s">
        <v>288</v>
      </c>
      <c r="C156" s="28" t="s">
        <v>289</v>
      </c>
      <c r="D156" s="29">
        <v>25711000</v>
      </c>
      <c r="E156" s="30">
        <v>24470000</v>
      </c>
      <c r="F156" s="30">
        <v>19641211</v>
      </c>
      <c r="G156" s="31">
        <f t="shared" si="29"/>
        <v>0.8026649366571312</v>
      </c>
      <c r="H156" s="32">
        <v>7664131</v>
      </c>
      <c r="I156" s="30">
        <v>792515</v>
      </c>
      <c r="J156" s="33">
        <v>714416</v>
      </c>
      <c r="K156" s="33">
        <v>9171062</v>
      </c>
      <c r="L156" s="32">
        <v>695545</v>
      </c>
      <c r="M156" s="30">
        <v>3637979</v>
      </c>
      <c r="N156" s="33">
        <v>774778</v>
      </c>
      <c r="O156" s="33">
        <v>5108302</v>
      </c>
      <c r="P156" s="32">
        <v>601741</v>
      </c>
      <c r="Q156" s="30">
        <v>696480</v>
      </c>
      <c r="R156" s="33">
        <v>4063626</v>
      </c>
      <c r="S156" s="33">
        <v>5361847</v>
      </c>
      <c r="T156" s="32">
        <v>0</v>
      </c>
      <c r="U156" s="30">
        <v>0</v>
      </c>
      <c r="V156" s="33">
        <v>0</v>
      </c>
      <c r="W156" s="33">
        <v>0</v>
      </c>
    </row>
    <row r="157" spans="1:23" s="10" customFormat="1" ht="12.75">
      <c r="A157" s="26" t="s">
        <v>26</v>
      </c>
      <c r="B157" s="27" t="s">
        <v>290</v>
      </c>
      <c r="C157" s="28" t="s">
        <v>291</v>
      </c>
      <c r="D157" s="29">
        <v>35937718</v>
      </c>
      <c r="E157" s="30">
        <v>46074563</v>
      </c>
      <c r="F157" s="30">
        <v>24152753</v>
      </c>
      <c r="G157" s="31">
        <f t="shared" si="29"/>
        <v>0.52421013738101</v>
      </c>
      <c r="H157" s="32">
        <v>10919666</v>
      </c>
      <c r="I157" s="30">
        <v>203817</v>
      </c>
      <c r="J157" s="33">
        <v>330648</v>
      </c>
      <c r="K157" s="33">
        <v>11454131</v>
      </c>
      <c r="L157" s="32">
        <v>166250</v>
      </c>
      <c r="M157" s="30">
        <v>5276155</v>
      </c>
      <c r="N157" s="33">
        <v>293972</v>
      </c>
      <c r="O157" s="33">
        <v>5736377</v>
      </c>
      <c r="P157" s="32">
        <v>246122</v>
      </c>
      <c r="Q157" s="30">
        <v>159181</v>
      </c>
      <c r="R157" s="33">
        <v>6556942</v>
      </c>
      <c r="S157" s="33">
        <v>6962245</v>
      </c>
      <c r="T157" s="32">
        <v>0</v>
      </c>
      <c r="U157" s="30">
        <v>0</v>
      </c>
      <c r="V157" s="33">
        <v>0</v>
      </c>
      <c r="W157" s="33">
        <v>0</v>
      </c>
    </row>
    <row r="158" spans="1:23" s="10" customFormat="1" ht="12.75">
      <c r="A158" s="26" t="s">
        <v>26</v>
      </c>
      <c r="B158" s="27" t="s">
        <v>292</v>
      </c>
      <c r="C158" s="28" t="s">
        <v>293</v>
      </c>
      <c r="D158" s="29">
        <v>83158000</v>
      </c>
      <c r="E158" s="30">
        <v>88354000</v>
      </c>
      <c r="F158" s="30">
        <v>102209822</v>
      </c>
      <c r="G158" s="31">
        <f t="shared" si="29"/>
        <v>1.1568216719107227</v>
      </c>
      <c r="H158" s="32">
        <v>23181422</v>
      </c>
      <c r="I158" s="30">
        <v>8286058</v>
      </c>
      <c r="J158" s="33">
        <v>7926833</v>
      </c>
      <c r="K158" s="33">
        <v>39394313</v>
      </c>
      <c r="L158" s="32">
        <v>7151080</v>
      </c>
      <c r="M158" s="30">
        <v>19759774</v>
      </c>
      <c r="N158" s="33">
        <v>9940933</v>
      </c>
      <c r="O158" s="33">
        <v>36851787</v>
      </c>
      <c r="P158" s="32">
        <v>2947133</v>
      </c>
      <c r="Q158" s="30">
        <v>3929940</v>
      </c>
      <c r="R158" s="33">
        <v>19086649</v>
      </c>
      <c r="S158" s="33">
        <v>25963722</v>
      </c>
      <c r="T158" s="32">
        <v>0</v>
      </c>
      <c r="U158" s="30">
        <v>0</v>
      </c>
      <c r="V158" s="33">
        <v>0</v>
      </c>
      <c r="W158" s="33">
        <v>0</v>
      </c>
    </row>
    <row r="159" spans="1:23" s="10" customFormat="1" ht="12.75">
      <c r="A159" s="26" t="s">
        <v>45</v>
      </c>
      <c r="B159" s="27" t="s">
        <v>294</v>
      </c>
      <c r="C159" s="28" t="s">
        <v>295</v>
      </c>
      <c r="D159" s="29">
        <v>251311714</v>
      </c>
      <c r="E159" s="30">
        <v>292226000</v>
      </c>
      <c r="F159" s="30">
        <v>201341816</v>
      </c>
      <c r="G159" s="31">
        <f t="shared" si="29"/>
        <v>0.6889935050269312</v>
      </c>
      <c r="H159" s="32">
        <v>77294318</v>
      </c>
      <c r="I159" s="30">
        <v>692109</v>
      </c>
      <c r="J159" s="33">
        <v>3531460</v>
      </c>
      <c r="K159" s="33">
        <v>81517887</v>
      </c>
      <c r="L159" s="32">
        <v>2150306</v>
      </c>
      <c r="M159" s="30">
        <v>55868074</v>
      </c>
      <c r="N159" s="33">
        <v>-894089</v>
      </c>
      <c r="O159" s="33">
        <v>57124291</v>
      </c>
      <c r="P159" s="32">
        <v>8660940</v>
      </c>
      <c r="Q159" s="30">
        <v>6954210</v>
      </c>
      <c r="R159" s="33">
        <v>47084488</v>
      </c>
      <c r="S159" s="33">
        <v>62699638</v>
      </c>
      <c r="T159" s="32">
        <v>0</v>
      </c>
      <c r="U159" s="30">
        <v>0</v>
      </c>
      <c r="V159" s="33">
        <v>0</v>
      </c>
      <c r="W159" s="33">
        <v>0</v>
      </c>
    </row>
    <row r="160" spans="1:23" s="10" customFormat="1" ht="12.75">
      <c r="A160" s="56"/>
      <c r="B160" s="57" t="s">
        <v>296</v>
      </c>
      <c r="C160" s="58"/>
      <c r="D160" s="59">
        <f>SUM(D154:D159)</f>
        <v>566679063</v>
      </c>
      <c r="E160" s="60">
        <f>SUM(E154:E159)</f>
        <v>633900018</v>
      </c>
      <c r="F160" s="60">
        <f>SUM(F154:F159)</f>
        <v>504824580</v>
      </c>
      <c r="G160" s="61">
        <f t="shared" si="29"/>
        <v>0.7963788699561135</v>
      </c>
      <c r="H160" s="62">
        <f aca="true" t="shared" si="32" ref="H160:W160">SUM(H154:H159)</f>
        <v>181433271</v>
      </c>
      <c r="I160" s="60">
        <f t="shared" si="32"/>
        <v>14088489</v>
      </c>
      <c r="J160" s="63">
        <f t="shared" si="32"/>
        <v>15564016</v>
      </c>
      <c r="K160" s="63">
        <f t="shared" si="32"/>
        <v>211085776</v>
      </c>
      <c r="L160" s="62">
        <f t="shared" si="32"/>
        <v>12134666</v>
      </c>
      <c r="M160" s="60">
        <f t="shared" si="32"/>
        <v>127602717</v>
      </c>
      <c r="N160" s="63">
        <f t="shared" si="32"/>
        <v>13113412</v>
      </c>
      <c r="O160" s="63">
        <f t="shared" si="32"/>
        <v>152850795</v>
      </c>
      <c r="P160" s="62">
        <f t="shared" si="32"/>
        <v>13926599</v>
      </c>
      <c r="Q160" s="60">
        <f t="shared" si="32"/>
        <v>13276313</v>
      </c>
      <c r="R160" s="63">
        <f t="shared" si="32"/>
        <v>113685097</v>
      </c>
      <c r="S160" s="63">
        <f t="shared" si="32"/>
        <v>140888009</v>
      </c>
      <c r="T160" s="40">
        <f t="shared" si="32"/>
        <v>0</v>
      </c>
      <c r="U160" s="38">
        <f t="shared" si="32"/>
        <v>0</v>
      </c>
      <c r="V160" s="41">
        <f t="shared" si="32"/>
        <v>0</v>
      </c>
      <c r="W160" s="41">
        <f t="shared" si="32"/>
        <v>0</v>
      </c>
    </row>
    <row r="161" spans="1:23" s="10" customFormat="1" ht="12.75">
      <c r="A161" s="26" t="s">
        <v>26</v>
      </c>
      <c r="B161" s="27" t="s">
        <v>297</v>
      </c>
      <c r="C161" s="28" t="s">
        <v>298</v>
      </c>
      <c r="D161" s="29">
        <v>55859349</v>
      </c>
      <c r="E161" s="30">
        <v>55859349</v>
      </c>
      <c r="F161" s="30">
        <v>42213530</v>
      </c>
      <c r="G161" s="31">
        <f t="shared" si="29"/>
        <v>0.7557110986023128</v>
      </c>
      <c r="H161" s="32">
        <v>20189746</v>
      </c>
      <c r="I161" s="30">
        <v>548763</v>
      </c>
      <c r="J161" s="33">
        <v>2045321</v>
      </c>
      <c r="K161" s="33">
        <v>22783830</v>
      </c>
      <c r="L161" s="32">
        <v>1201882</v>
      </c>
      <c r="M161" s="30">
        <v>15616328</v>
      </c>
      <c r="N161" s="33">
        <v>660630</v>
      </c>
      <c r="O161" s="33">
        <v>17478840</v>
      </c>
      <c r="P161" s="32">
        <v>556683</v>
      </c>
      <c r="Q161" s="30">
        <v>853863</v>
      </c>
      <c r="R161" s="33">
        <v>540314</v>
      </c>
      <c r="S161" s="33">
        <v>1950860</v>
      </c>
      <c r="T161" s="32">
        <v>0</v>
      </c>
      <c r="U161" s="30">
        <v>0</v>
      </c>
      <c r="V161" s="33">
        <v>0</v>
      </c>
      <c r="W161" s="33">
        <v>0</v>
      </c>
    </row>
    <row r="162" spans="1:23" s="10" customFormat="1" ht="12.75">
      <c r="A162" s="26" t="s">
        <v>26</v>
      </c>
      <c r="B162" s="27" t="s">
        <v>299</v>
      </c>
      <c r="C162" s="28" t="s">
        <v>300</v>
      </c>
      <c r="D162" s="29">
        <v>1838067600</v>
      </c>
      <c r="E162" s="30">
        <v>1876525700</v>
      </c>
      <c r="F162" s="30">
        <v>1457697651</v>
      </c>
      <c r="G162" s="31">
        <f t="shared" si="29"/>
        <v>0.7768066544465658</v>
      </c>
      <c r="H162" s="32">
        <v>193940162</v>
      </c>
      <c r="I162" s="30">
        <v>179885065</v>
      </c>
      <c r="J162" s="33">
        <v>198099245</v>
      </c>
      <c r="K162" s="33">
        <v>571924472</v>
      </c>
      <c r="L162" s="32">
        <v>175609466</v>
      </c>
      <c r="M162" s="30">
        <v>144915660</v>
      </c>
      <c r="N162" s="33">
        <v>153490848</v>
      </c>
      <c r="O162" s="33">
        <v>474015974</v>
      </c>
      <c r="P162" s="32">
        <v>146266866</v>
      </c>
      <c r="Q162" s="30">
        <v>135607054</v>
      </c>
      <c r="R162" s="33">
        <v>129883285</v>
      </c>
      <c r="S162" s="33">
        <v>411757205</v>
      </c>
      <c r="T162" s="32">
        <v>0</v>
      </c>
      <c r="U162" s="30">
        <v>0</v>
      </c>
      <c r="V162" s="33">
        <v>0</v>
      </c>
      <c r="W162" s="33">
        <v>0</v>
      </c>
    </row>
    <row r="163" spans="1:23" s="10" customFormat="1" ht="12.75">
      <c r="A163" s="26" t="s">
        <v>26</v>
      </c>
      <c r="B163" s="27" t="s">
        <v>301</v>
      </c>
      <c r="C163" s="28" t="s">
        <v>302</v>
      </c>
      <c r="D163" s="29">
        <v>59321000</v>
      </c>
      <c r="E163" s="30">
        <v>61993000</v>
      </c>
      <c r="F163" s="30">
        <v>45640436</v>
      </c>
      <c r="G163" s="31">
        <f t="shared" si="29"/>
        <v>0.7362191860371332</v>
      </c>
      <c r="H163" s="32">
        <v>10054198</v>
      </c>
      <c r="I163" s="30">
        <v>3396570</v>
      </c>
      <c r="J163" s="33">
        <v>3261784</v>
      </c>
      <c r="K163" s="33">
        <v>16712552</v>
      </c>
      <c r="L163" s="32">
        <v>3958958</v>
      </c>
      <c r="M163" s="30">
        <v>4044903</v>
      </c>
      <c r="N163" s="33">
        <v>8669939</v>
      </c>
      <c r="O163" s="33">
        <v>16673800</v>
      </c>
      <c r="P163" s="32">
        <v>1018049</v>
      </c>
      <c r="Q163" s="30">
        <v>3786901</v>
      </c>
      <c r="R163" s="33">
        <v>7449134</v>
      </c>
      <c r="S163" s="33">
        <v>12254084</v>
      </c>
      <c r="T163" s="32">
        <v>0</v>
      </c>
      <c r="U163" s="30">
        <v>0</v>
      </c>
      <c r="V163" s="33">
        <v>0</v>
      </c>
      <c r="W163" s="33">
        <v>0</v>
      </c>
    </row>
    <row r="164" spans="1:23" s="10" customFormat="1" ht="12.75">
      <c r="A164" s="26" t="s">
        <v>26</v>
      </c>
      <c r="B164" s="27" t="s">
        <v>303</v>
      </c>
      <c r="C164" s="28" t="s">
        <v>304</v>
      </c>
      <c r="D164" s="29">
        <v>194897250</v>
      </c>
      <c r="E164" s="30">
        <v>201324642</v>
      </c>
      <c r="F164" s="30">
        <v>140080757</v>
      </c>
      <c r="G164" s="31">
        <f t="shared" si="29"/>
        <v>0.6957953860412179</v>
      </c>
      <c r="H164" s="32">
        <v>50347337</v>
      </c>
      <c r="I164" s="30">
        <v>8148668</v>
      </c>
      <c r="J164" s="33">
        <v>8752836</v>
      </c>
      <c r="K164" s="33">
        <v>67248841</v>
      </c>
      <c r="L164" s="32">
        <v>12278081</v>
      </c>
      <c r="M164" s="30">
        <v>10189554</v>
      </c>
      <c r="N164" s="33">
        <v>26793868</v>
      </c>
      <c r="O164" s="33">
        <v>49261503</v>
      </c>
      <c r="P164" s="32">
        <v>8377273</v>
      </c>
      <c r="Q164" s="30">
        <v>7253325</v>
      </c>
      <c r="R164" s="33">
        <v>7939815</v>
      </c>
      <c r="S164" s="33">
        <v>23570413</v>
      </c>
      <c r="T164" s="32">
        <v>0</v>
      </c>
      <c r="U164" s="30">
        <v>0</v>
      </c>
      <c r="V164" s="33">
        <v>0</v>
      </c>
      <c r="W164" s="33">
        <v>0</v>
      </c>
    </row>
    <row r="165" spans="1:23" s="10" customFormat="1" ht="12.75">
      <c r="A165" s="26" t="s">
        <v>26</v>
      </c>
      <c r="B165" s="27" t="s">
        <v>305</v>
      </c>
      <c r="C165" s="28" t="s">
        <v>306</v>
      </c>
      <c r="D165" s="29">
        <v>60454000</v>
      </c>
      <c r="E165" s="30">
        <v>61184203</v>
      </c>
      <c r="F165" s="30">
        <v>64462841</v>
      </c>
      <c r="G165" s="31">
        <f t="shared" si="29"/>
        <v>1.0535863480970733</v>
      </c>
      <c r="H165" s="32">
        <v>12694131</v>
      </c>
      <c r="I165" s="30">
        <v>1749274</v>
      </c>
      <c r="J165" s="33">
        <v>7429347</v>
      </c>
      <c r="K165" s="33">
        <v>21872752</v>
      </c>
      <c r="L165" s="32">
        <v>6898315</v>
      </c>
      <c r="M165" s="30">
        <v>12956291</v>
      </c>
      <c r="N165" s="33">
        <v>4692370</v>
      </c>
      <c r="O165" s="33">
        <v>24546976</v>
      </c>
      <c r="P165" s="32">
        <v>4129542</v>
      </c>
      <c r="Q165" s="30">
        <v>3701583</v>
      </c>
      <c r="R165" s="33">
        <v>10211988</v>
      </c>
      <c r="S165" s="33">
        <v>18043113</v>
      </c>
      <c r="T165" s="32">
        <v>0</v>
      </c>
      <c r="U165" s="30">
        <v>0</v>
      </c>
      <c r="V165" s="33">
        <v>0</v>
      </c>
      <c r="W165" s="33">
        <v>0</v>
      </c>
    </row>
    <row r="166" spans="1:23" s="10" customFormat="1" ht="12.75">
      <c r="A166" s="26" t="s">
        <v>26</v>
      </c>
      <c r="B166" s="27" t="s">
        <v>307</v>
      </c>
      <c r="C166" s="28" t="s">
        <v>308</v>
      </c>
      <c r="D166" s="29">
        <v>91319000</v>
      </c>
      <c r="E166" s="30">
        <v>91319000</v>
      </c>
      <c r="F166" s="30">
        <v>75033747</v>
      </c>
      <c r="G166" s="31">
        <f t="shared" si="29"/>
        <v>0.821666323547126</v>
      </c>
      <c r="H166" s="32">
        <v>25783251</v>
      </c>
      <c r="I166" s="30">
        <v>2099911</v>
      </c>
      <c r="J166" s="33">
        <v>4531001</v>
      </c>
      <c r="K166" s="33">
        <v>32414163</v>
      </c>
      <c r="L166" s="32">
        <v>1637312</v>
      </c>
      <c r="M166" s="30">
        <v>0</v>
      </c>
      <c r="N166" s="33">
        <v>909920</v>
      </c>
      <c r="O166" s="33">
        <v>2547232</v>
      </c>
      <c r="P166" s="32">
        <v>17479764</v>
      </c>
      <c r="Q166" s="30">
        <v>1061370</v>
      </c>
      <c r="R166" s="33">
        <v>21531218</v>
      </c>
      <c r="S166" s="33">
        <v>40072352</v>
      </c>
      <c r="T166" s="32">
        <v>0</v>
      </c>
      <c r="U166" s="30">
        <v>0</v>
      </c>
      <c r="V166" s="33">
        <v>0</v>
      </c>
      <c r="W166" s="33">
        <v>0</v>
      </c>
    </row>
    <row r="167" spans="1:23" s="10" customFormat="1" ht="12.75">
      <c r="A167" s="26" t="s">
        <v>45</v>
      </c>
      <c r="B167" s="27" t="s">
        <v>309</v>
      </c>
      <c r="C167" s="28" t="s">
        <v>310</v>
      </c>
      <c r="D167" s="29">
        <v>486509536</v>
      </c>
      <c r="E167" s="30">
        <v>581948994</v>
      </c>
      <c r="F167" s="30">
        <v>421952189</v>
      </c>
      <c r="G167" s="31">
        <f t="shared" si="29"/>
        <v>0.7250673054690425</v>
      </c>
      <c r="H167" s="32">
        <v>145202640</v>
      </c>
      <c r="I167" s="30">
        <v>10939427</v>
      </c>
      <c r="J167" s="33">
        <v>9784086</v>
      </c>
      <c r="K167" s="33">
        <v>165926153</v>
      </c>
      <c r="L167" s="32">
        <v>23816782</v>
      </c>
      <c r="M167" s="30">
        <v>73520834</v>
      </c>
      <c r="N167" s="33">
        <v>9344131</v>
      </c>
      <c r="O167" s="33">
        <v>106681747</v>
      </c>
      <c r="P167" s="32">
        <v>1391785</v>
      </c>
      <c r="Q167" s="30">
        <v>13234422</v>
      </c>
      <c r="R167" s="33">
        <v>134718082</v>
      </c>
      <c r="S167" s="33">
        <v>149344289</v>
      </c>
      <c r="T167" s="32">
        <v>0</v>
      </c>
      <c r="U167" s="30">
        <v>0</v>
      </c>
      <c r="V167" s="33">
        <v>0</v>
      </c>
      <c r="W167" s="33">
        <v>0</v>
      </c>
    </row>
    <row r="168" spans="1:23" s="10" customFormat="1" ht="12.75">
      <c r="A168" s="34"/>
      <c r="B168" s="35" t="s">
        <v>311</v>
      </c>
      <c r="C168" s="36"/>
      <c r="D168" s="37">
        <f>SUM(D161:D167)</f>
        <v>2786427735</v>
      </c>
      <c r="E168" s="38">
        <f>SUM(E161:E167)</f>
        <v>2930154888</v>
      </c>
      <c r="F168" s="38">
        <f>SUM(F161:F167)</f>
        <v>2247081151</v>
      </c>
      <c r="G168" s="39">
        <f t="shared" si="29"/>
        <v>0.7668813550446006</v>
      </c>
      <c r="H168" s="40">
        <f aca="true" t="shared" si="33" ref="H168:W168">SUM(H161:H167)</f>
        <v>458211465</v>
      </c>
      <c r="I168" s="38">
        <f t="shared" si="33"/>
        <v>206767678</v>
      </c>
      <c r="J168" s="41">
        <f t="shared" si="33"/>
        <v>233903620</v>
      </c>
      <c r="K168" s="41">
        <f t="shared" si="33"/>
        <v>898882763</v>
      </c>
      <c r="L168" s="40">
        <f t="shared" si="33"/>
        <v>225400796</v>
      </c>
      <c r="M168" s="38">
        <f t="shared" si="33"/>
        <v>261243570</v>
      </c>
      <c r="N168" s="41">
        <f t="shared" si="33"/>
        <v>204561706</v>
      </c>
      <c r="O168" s="41">
        <f t="shared" si="33"/>
        <v>691206072</v>
      </c>
      <c r="P168" s="40">
        <f t="shared" si="33"/>
        <v>179219962</v>
      </c>
      <c r="Q168" s="38">
        <f t="shared" si="33"/>
        <v>165498518</v>
      </c>
      <c r="R168" s="41">
        <f t="shared" si="33"/>
        <v>312273836</v>
      </c>
      <c r="S168" s="41">
        <f t="shared" si="33"/>
        <v>656992316</v>
      </c>
      <c r="T168" s="40">
        <f t="shared" si="33"/>
        <v>0</v>
      </c>
      <c r="U168" s="38">
        <f t="shared" si="33"/>
        <v>0</v>
      </c>
      <c r="V168" s="41">
        <f t="shared" si="33"/>
        <v>0</v>
      </c>
      <c r="W168" s="41">
        <f t="shared" si="33"/>
        <v>0</v>
      </c>
    </row>
    <row r="169" spans="1:23" s="10" customFormat="1" ht="12.75">
      <c r="A169" s="26" t="s">
        <v>26</v>
      </c>
      <c r="B169" s="27" t="s">
        <v>312</v>
      </c>
      <c r="C169" s="28" t="s">
        <v>313</v>
      </c>
      <c r="D169" s="29">
        <v>131700160</v>
      </c>
      <c r="E169" s="30">
        <v>134700160</v>
      </c>
      <c r="F169" s="30">
        <v>106260540</v>
      </c>
      <c r="G169" s="31">
        <f t="shared" si="29"/>
        <v>0.7888672144116236</v>
      </c>
      <c r="H169" s="32">
        <v>29100578</v>
      </c>
      <c r="I169" s="30">
        <v>7627410</v>
      </c>
      <c r="J169" s="33">
        <v>5240772</v>
      </c>
      <c r="K169" s="33">
        <v>41968760</v>
      </c>
      <c r="L169" s="32">
        <v>5097036</v>
      </c>
      <c r="M169" s="30">
        <v>5125991</v>
      </c>
      <c r="N169" s="33">
        <v>5218566</v>
      </c>
      <c r="O169" s="33">
        <v>15441593</v>
      </c>
      <c r="P169" s="32">
        <v>17238406</v>
      </c>
      <c r="Q169" s="30">
        <v>5432296</v>
      </c>
      <c r="R169" s="33">
        <v>26179485</v>
      </c>
      <c r="S169" s="33">
        <v>48850187</v>
      </c>
      <c r="T169" s="32">
        <v>0</v>
      </c>
      <c r="U169" s="30">
        <v>0</v>
      </c>
      <c r="V169" s="33">
        <v>0</v>
      </c>
      <c r="W169" s="33">
        <v>0</v>
      </c>
    </row>
    <row r="170" spans="1:23" s="10" customFormat="1" ht="12.75">
      <c r="A170" s="26" t="s">
        <v>26</v>
      </c>
      <c r="B170" s="27" t="s">
        <v>314</v>
      </c>
      <c r="C170" s="28" t="s">
        <v>315</v>
      </c>
      <c r="D170" s="29">
        <v>932386293</v>
      </c>
      <c r="E170" s="30">
        <v>936936643</v>
      </c>
      <c r="F170" s="30">
        <v>693165912</v>
      </c>
      <c r="G170" s="31">
        <f t="shared" si="29"/>
        <v>0.7398215420207447</v>
      </c>
      <c r="H170" s="32">
        <v>81699158</v>
      </c>
      <c r="I170" s="30">
        <v>77712393</v>
      </c>
      <c r="J170" s="33">
        <v>66561686</v>
      </c>
      <c r="K170" s="33">
        <v>225973237</v>
      </c>
      <c r="L170" s="32">
        <v>66734974</v>
      </c>
      <c r="M170" s="30">
        <v>68548470</v>
      </c>
      <c r="N170" s="33">
        <v>105298399</v>
      </c>
      <c r="O170" s="33">
        <v>240581843</v>
      </c>
      <c r="P170" s="32">
        <v>69684397</v>
      </c>
      <c r="Q170" s="30">
        <v>71102642</v>
      </c>
      <c r="R170" s="33">
        <v>85823793</v>
      </c>
      <c r="S170" s="33">
        <v>226610832</v>
      </c>
      <c r="T170" s="32">
        <v>0</v>
      </c>
      <c r="U170" s="30">
        <v>0</v>
      </c>
      <c r="V170" s="33">
        <v>0</v>
      </c>
      <c r="W170" s="33">
        <v>0</v>
      </c>
    </row>
    <row r="171" spans="1:23" s="10" customFormat="1" ht="12.75">
      <c r="A171" s="26" t="s">
        <v>26</v>
      </c>
      <c r="B171" s="27" t="s">
        <v>316</v>
      </c>
      <c r="C171" s="28" t="s">
        <v>317</v>
      </c>
      <c r="D171" s="29">
        <v>74517000</v>
      </c>
      <c r="E171" s="30">
        <v>108712240</v>
      </c>
      <c r="F171" s="30">
        <v>45326393</v>
      </c>
      <c r="G171" s="31">
        <f t="shared" si="29"/>
        <v>0.41693918734449775</v>
      </c>
      <c r="H171" s="32">
        <v>1867396</v>
      </c>
      <c r="I171" s="30">
        <v>730864</v>
      </c>
      <c r="J171" s="33">
        <v>700461</v>
      </c>
      <c r="K171" s="33">
        <v>3298721</v>
      </c>
      <c r="L171" s="32">
        <v>287282</v>
      </c>
      <c r="M171" s="30">
        <v>18361428</v>
      </c>
      <c r="N171" s="33">
        <v>6970018</v>
      </c>
      <c r="O171" s="33">
        <v>25618728</v>
      </c>
      <c r="P171" s="32">
        <v>-3763296</v>
      </c>
      <c r="Q171" s="30">
        <v>2294268</v>
      </c>
      <c r="R171" s="33">
        <v>17877972</v>
      </c>
      <c r="S171" s="33">
        <v>16408944</v>
      </c>
      <c r="T171" s="32">
        <v>0</v>
      </c>
      <c r="U171" s="30">
        <v>0</v>
      </c>
      <c r="V171" s="33">
        <v>0</v>
      </c>
      <c r="W171" s="33">
        <v>0</v>
      </c>
    </row>
    <row r="172" spans="1:23" s="10" customFormat="1" ht="12.75">
      <c r="A172" s="26" t="s">
        <v>26</v>
      </c>
      <c r="B172" s="27" t="s">
        <v>318</v>
      </c>
      <c r="C172" s="28" t="s">
        <v>319</v>
      </c>
      <c r="D172" s="29">
        <v>65284571</v>
      </c>
      <c r="E172" s="30">
        <v>67972672</v>
      </c>
      <c r="F172" s="30">
        <v>65961017</v>
      </c>
      <c r="G172" s="31">
        <f t="shared" si="29"/>
        <v>0.9704049445047562</v>
      </c>
      <c r="H172" s="32">
        <v>23122871</v>
      </c>
      <c r="I172" s="30">
        <v>1283753</v>
      </c>
      <c r="J172" s="33">
        <v>1342620</v>
      </c>
      <c r="K172" s="33">
        <v>25749244</v>
      </c>
      <c r="L172" s="32">
        <v>1298309</v>
      </c>
      <c r="M172" s="30">
        <v>20357095</v>
      </c>
      <c r="N172" s="33">
        <v>1150317</v>
      </c>
      <c r="O172" s="33">
        <v>22805721</v>
      </c>
      <c r="P172" s="32">
        <v>828178</v>
      </c>
      <c r="Q172" s="30">
        <v>2420132</v>
      </c>
      <c r="R172" s="33">
        <v>14157742</v>
      </c>
      <c r="S172" s="33">
        <v>17406052</v>
      </c>
      <c r="T172" s="32">
        <v>0</v>
      </c>
      <c r="U172" s="30">
        <v>0</v>
      </c>
      <c r="V172" s="33">
        <v>0</v>
      </c>
      <c r="W172" s="33">
        <v>0</v>
      </c>
    </row>
    <row r="173" spans="1:23" s="10" customFormat="1" ht="12.75">
      <c r="A173" s="26" t="s">
        <v>45</v>
      </c>
      <c r="B173" s="27" t="s">
        <v>320</v>
      </c>
      <c r="C173" s="28" t="s">
        <v>321</v>
      </c>
      <c r="D173" s="29">
        <v>428562750</v>
      </c>
      <c r="E173" s="30">
        <v>443317951</v>
      </c>
      <c r="F173" s="30">
        <v>349057808</v>
      </c>
      <c r="G173" s="31">
        <f t="shared" si="29"/>
        <v>0.7873757586685227</v>
      </c>
      <c r="H173" s="32">
        <v>106795819</v>
      </c>
      <c r="I173" s="30">
        <v>12191479</v>
      </c>
      <c r="J173" s="33">
        <v>10424142</v>
      </c>
      <c r="K173" s="33">
        <v>129411440</v>
      </c>
      <c r="L173" s="32">
        <v>10121377</v>
      </c>
      <c r="M173" s="30">
        <v>90048818</v>
      </c>
      <c r="N173" s="33">
        <v>13080264</v>
      </c>
      <c r="O173" s="33">
        <v>113250459</v>
      </c>
      <c r="P173" s="32">
        <v>13163758</v>
      </c>
      <c r="Q173" s="30">
        <v>17519059</v>
      </c>
      <c r="R173" s="33">
        <v>75713092</v>
      </c>
      <c r="S173" s="33">
        <v>106395909</v>
      </c>
      <c r="T173" s="32">
        <v>0</v>
      </c>
      <c r="U173" s="30">
        <v>0</v>
      </c>
      <c r="V173" s="33">
        <v>0</v>
      </c>
      <c r="W173" s="33">
        <v>0</v>
      </c>
    </row>
    <row r="174" spans="1:23" s="10" customFormat="1" ht="12.75">
      <c r="A174" s="34"/>
      <c r="B174" s="35" t="s">
        <v>322</v>
      </c>
      <c r="C174" s="36"/>
      <c r="D174" s="37">
        <f>SUM(D169:D173)</f>
        <v>1632450774</v>
      </c>
      <c r="E174" s="38">
        <f>SUM(E169:E173)</f>
        <v>1691639666</v>
      </c>
      <c r="F174" s="38">
        <f>SUM(F169:F173)</f>
        <v>1259771670</v>
      </c>
      <c r="G174" s="39">
        <f aca="true" t="shared" si="34" ref="G174:G182">IF($E174=0,0,$F174/$E174)</f>
        <v>0.7447044990253853</v>
      </c>
      <c r="H174" s="40">
        <f aca="true" t="shared" si="35" ref="H174:W174">SUM(H169:H173)</f>
        <v>242585822</v>
      </c>
      <c r="I174" s="38">
        <f t="shared" si="35"/>
        <v>99545899</v>
      </c>
      <c r="J174" s="41">
        <f t="shared" si="35"/>
        <v>84269681</v>
      </c>
      <c r="K174" s="41">
        <f t="shared" si="35"/>
        <v>426401402</v>
      </c>
      <c r="L174" s="40">
        <f t="shared" si="35"/>
        <v>83538978</v>
      </c>
      <c r="M174" s="38">
        <f t="shared" si="35"/>
        <v>202441802</v>
      </c>
      <c r="N174" s="41">
        <f t="shared" si="35"/>
        <v>131717564</v>
      </c>
      <c r="O174" s="41">
        <f t="shared" si="35"/>
        <v>417698344</v>
      </c>
      <c r="P174" s="40">
        <f t="shared" si="35"/>
        <v>97151443</v>
      </c>
      <c r="Q174" s="38">
        <f t="shared" si="35"/>
        <v>98768397</v>
      </c>
      <c r="R174" s="41">
        <f t="shared" si="35"/>
        <v>219752084</v>
      </c>
      <c r="S174" s="41">
        <f t="shared" si="35"/>
        <v>415671924</v>
      </c>
      <c r="T174" s="40">
        <f t="shared" si="35"/>
        <v>0</v>
      </c>
      <c r="U174" s="38">
        <f t="shared" si="35"/>
        <v>0</v>
      </c>
      <c r="V174" s="41">
        <f t="shared" si="35"/>
        <v>0</v>
      </c>
      <c r="W174" s="41">
        <f t="shared" si="35"/>
        <v>0</v>
      </c>
    </row>
    <row r="175" spans="1:23" s="10" customFormat="1" ht="12.75">
      <c r="A175" s="26" t="s">
        <v>26</v>
      </c>
      <c r="B175" s="27" t="s">
        <v>323</v>
      </c>
      <c r="C175" s="28" t="s">
        <v>324</v>
      </c>
      <c r="D175" s="29">
        <v>61614723</v>
      </c>
      <c r="E175" s="30">
        <v>96408402</v>
      </c>
      <c r="F175" s="30">
        <v>63686210</v>
      </c>
      <c r="G175" s="31">
        <f t="shared" si="34"/>
        <v>0.660587756656313</v>
      </c>
      <c r="H175" s="32">
        <v>22296422</v>
      </c>
      <c r="I175" s="30">
        <v>2951524</v>
      </c>
      <c r="J175" s="33">
        <v>2613881</v>
      </c>
      <c r="K175" s="33">
        <v>27861827</v>
      </c>
      <c r="L175" s="32">
        <v>2857908</v>
      </c>
      <c r="M175" s="30">
        <v>16744591</v>
      </c>
      <c r="N175" s="33">
        <v>732191</v>
      </c>
      <c r="O175" s="33">
        <v>20334690</v>
      </c>
      <c r="P175" s="32">
        <v>802373</v>
      </c>
      <c r="Q175" s="30">
        <v>871739</v>
      </c>
      <c r="R175" s="33">
        <v>13815581</v>
      </c>
      <c r="S175" s="33">
        <v>15489693</v>
      </c>
      <c r="T175" s="32">
        <v>0</v>
      </c>
      <c r="U175" s="30">
        <v>0</v>
      </c>
      <c r="V175" s="33">
        <v>0</v>
      </c>
      <c r="W175" s="33">
        <v>0</v>
      </c>
    </row>
    <row r="176" spans="1:23" s="10" customFormat="1" ht="12.75">
      <c r="A176" s="26" t="s">
        <v>26</v>
      </c>
      <c r="B176" s="27" t="s">
        <v>325</v>
      </c>
      <c r="C176" s="28" t="s">
        <v>326</v>
      </c>
      <c r="D176" s="29">
        <v>34940013</v>
      </c>
      <c r="E176" s="30">
        <v>40845548</v>
      </c>
      <c r="F176" s="30">
        <v>24154199</v>
      </c>
      <c r="G176" s="31">
        <f t="shared" si="34"/>
        <v>0.5913545094314807</v>
      </c>
      <c r="H176" s="32">
        <v>158532</v>
      </c>
      <c r="I176" s="30">
        <v>3430567</v>
      </c>
      <c r="J176" s="33">
        <v>2967972</v>
      </c>
      <c r="K176" s="33">
        <v>6557071</v>
      </c>
      <c r="L176" s="32">
        <v>2448420</v>
      </c>
      <c r="M176" s="30">
        <v>4499837</v>
      </c>
      <c r="N176" s="33">
        <v>2420230</v>
      </c>
      <c r="O176" s="33">
        <v>9368487</v>
      </c>
      <c r="P176" s="32">
        <v>2474816</v>
      </c>
      <c r="Q176" s="30">
        <v>1405682</v>
      </c>
      <c r="R176" s="33">
        <v>4348143</v>
      </c>
      <c r="S176" s="33">
        <v>8228641</v>
      </c>
      <c r="T176" s="32">
        <v>0</v>
      </c>
      <c r="U176" s="30">
        <v>0</v>
      </c>
      <c r="V176" s="33">
        <v>0</v>
      </c>
      <c r="W176" s="33">
        <v>0</v>
      </c>
    </row>
    <row r="177" spans="1:23" s="10" customFormat="1" ht="12.75">
      <c r="A177" s="26" t="s">
        <v>26</v>
      </c>
      <c r="B177" s="27" t="s">
        <v>327</v>
      </c>
      <c r="C177" s="28" t="s">
        <v>328</v>
      </c>
      <c r="D177" s="29">
        <v>249720927</v>
      </c>
      <c r="E177" s="30">
        <v>272933571</v>
      </c>
      <c r="F177" s="30">
        <v>218492129</v>
      </c>
      <c r="G177" s="31">
        <f t="shared" si="34"/>
        <v>0.8005322621158978</v>
      </c>
      <c r="H177" s="32">
        <v>129373632</v>
      </c>
      <c r="I177" s="30">
        <v>13373308</v>
      </c>
      <c r="J177" s="33">
        <v>13306006</v>
      </c>
      <c r="K177" s="33">
        <v>156052946</v>
      </c>
      <c r="L177" s="32">
        <v>-35688481</v>
      </c>
      <c r="M177" s="30">
        <v>16297997</v>
      </c>
      <c r="N177" s="33">
        <v>28735043</v>
      </c>
      <c r="O177" s="33">
        <v>9344559</v>
      </c>
      <c r="P177" s="32">
        <v>12361762</v>
      </c>
      <c r="Q177" s="30">
        <v>14176980</v>
      </c>
      <c r="R177" s="33">
        <v>26555882</v>
      </c>
      <c r="S177" s="33">
        <v>53094624</v>
      </c>
      <c r="T177" s="32">
        <v>0</v>
      </c>
      <c r="U177" s="30">
        <v>0</v>
      </c>
      <c r="V177" s="33">
        <v>0</v>
      </c>
      <c r="W177" s="33">
        <v>0</v>
      </c>
    </row>
    <row r="178" spans="1:23" s="10" customFormat="1" ht="12.75">
      <c r="A178" s="26" t="s">
        <v>26</v>
      </c>
      <c r="B178" s="27" t="s">
        <v>329</v>
      </c>
      <c r="C178" s="28" t="s">
        <v>330</v>
      </c>
      <c r="D178" s="29">
        <v>79167023</v>
      </c>
      <c r="E178" s="30">
        <v>66663200</v>
      </c>
      <c r="F178" s="30">
        <v>67683017</v>
      </c>
      <c r="G178" s="31">
        <f t="shared" si="34"/>
        <v>1.015298050498626</v>
      </c>
      <c r="H178" s="32">
        <v>27889752</v>
      </c>
      <c r="I178" s="30">
        <v>3171849</v>
      </c>
      <c r="J178" s="33">
        <v>681629</v>
      </c>
      <c r="K178" s="33">
        <v>31743230</v>
      </c>
      <c r="L178" s="32">
        <v>482628</v>
      </c>
      <c r="M178" s="30">
        <v>18314763</v>
      </c>
      <c r="N178" s="33">
        <v>512238</v>
      </c>
      <c r="O178" s="33">
        <v>19309629</v>
      </c>
      <c r="P178" s="32">
        <v>2280582</v>
      </c>
      <c r="Q178" s="30">
        <v>1013657</v>
      </c>
      <c r="R178" s="33">
        <v>13335919</v>
      </c>
      <c r="S178" s="33">
        <v>16630158</v>
      </c>
      <c r="T178" s="32">
        <v>0</v>
      </c>
      <c r="U178" s="30">
        <v>0</v>
      </c>
      <c r="V178" s="33">
        <v>0</v>
      </c>
      <c r="W178" s="33">
        <v>0</v>
      </c>
    </row>
    <row r="179" spans="1:23" s="10" customFormat="1" ht="12.75">
      <c r="A179" s="26" t="s">
        <v>26</v>
      </c>
      <c r="B179" s="27" t="s">
        <v>331</v>
      </c>
      <c r="C179" s="28" t="s">
        <v>332</v>
      </c>
      <c r="D179" s="29">
        <v>115596757</v>
      </c>
      <c r="E179" s="30">
        <v>115593759</v>
      </c>
      <c r="F179" s="30">
        <v>108958113</v>
      </c>
      <c r="G179" s="31">
        <f t="shared" si="34"/>
        <v>0.9425951188247109</v>
      </c>
      <c r="H179" s="32">
        <v>39975257</v>
      </c>
      <c r="I179" s="30">
        <v>3930822</v>
      </c>
      <c r="J179" s="33">
        <v>2678852</v>
      </c>
      <c r="K179" s="33">
        <v>46584931</v>
      </c>
      <c r="L179" s="32">
        <v>2173190</v>
      </c>
      <c r="M179" s="30">
        <v>24822992</v>
      </c>
      <c r="N179" s="33">
        <v>1461641</v>
      </c>
      <c r="O179" s="33">
        <v>28457823</v>
      </c>
      <c r="P179" s="32">
        <v>1651954</v>
      </c>
      <c r="Q179" s="30">
        <v>1210732</v>
      </c>
      <c r="R179" s="33">
        <v>31052673</v>
      </c>
      <c r="S179" s="33">
        <v>33915359</v>
      </c>
      <c r="T179" s="32">
        <v>0</v>
      </c>
      <c r="U179" s="30">
        <v>0</v>
      </c>
      <c r="V179" s="33">
        <v>0</v>
      </c>
      <c r="W179" s="33">
        <v>0</v>
      </c>
    </row>
    <row r="180" spans="1:23" s="10" customFormat="1" ht="12.75">
      <c r="A180" s="26" t="s">
        <v>45</v>
      </c>
      <c r="B180" s="27" t="s">
        <v>333</v>
      </c>
      <c r="C180" s="28" t="s">
        <v>334</v>
      </c>
      <c r="D180" s="29">
        <v>276679490</v>
      </c>
      <c r="E180" s="30">
        <v>274410232</v>
      </c>
      <c r="F180" s="30">
        <v>240384816</v>
      </c>
      <c r="G180" s="31">
        <f t="shared" si="34"/>
        <v>0.8760052941466119</v>
      </c>
      <c r="H180" s="32">
        <v>91539399</v>
      </c>
      <c r="I180" s="30">
        <v>4688294</v>
      </c>
      <c r="J180" s="33">
        <v>8472532</v>
      </c>
      <c r="K180" s="33">
        <v>104700225</v>
      </c>
      <c r="L180" s="32">
        <v>9885216</v>
      </c>
      <c r="M180" s="30">
        <v>73369681</v>
      </c>
      <c r="N180" s="33">
        <v>-8657259</v>
      </c>
      <c r="O180" s="33">
        <v>74597638</v>
      </c>
      <c r="P180" s="32">
        <v>3894818</v>
      </c>
      <c r="Q180" s="30">
        <v>4159298</v>
      </c>
      <c r="R180" s="33">
        <v>53032837</v>
      </c>
      <c r="S180" s="33">
        <v>61086953</v>
      </c>
      <c r="T180" s="32">
        <v>0</v>
      </c>
      <c r="U180" s="30">
        <v>0</v>
      </c>
      <c r="V180" s="33">
        <v>0</v>
      </c>
      <c r="W180" s="33">
        <v>0</v>
      </c>
    </row>
    <row r="181" spans="1:23" s="10" customFormat="1" ht="12.75">
      <c r="A181" s="56"/>
      <c r="B181" s="57" t="s">
        <v>335</v>
      </c>
      <c r="C181" s="58"/>
      <c r="D181" s="59">
        <f>SUM(D175:D180)</f>
        <v>817718933</v>
      </c>
      <c r="E181" s="60">
        <f>SUM(E175:E180)</f>
        <v>866854712</v>
      </c>
      <c r="F181" s="60">
        <f>SUM(F175:F180)</f>
        <v>723358484</v>
      </c>
      <c r="G181" s="61">
        <f t="shared" si="34"/>
        <v>0.8344633466098065</v>
      </c>
      <c r="H181" s="62">
        <f aca="true" t="shared" si="36" ref="H181:W181">SUM(H175:H180)</f>
        <v>311232994</v>
      </c>
      <c r="I181" s="60">
        <f t="shared" si="36"/>
        <v>31546364</v>
      </c>
      <c r="J181" s="63">
        <f t="shared" si="36"/>
        <v>30720872</v>
      </c>
      <c r="K181" s="63">
        <f t="shared" si="36"/>
        <v>373500230</v>
      </c>
      <c r="L181" s="62">
        <f t="shared" si="36"/>
        <v>-17841119</v>
      </c>
      <c r="M181" s="60">
        <f t="shared" si="36"/>
        <v>154049861</v>
      </c>
      <c r="N181" s="63">
        <f t="shared" si="36"/>
        <v>25204084</v>
      </c>
      <c r="O181" s="63">
        <f t="shared" si="36"/>
        <v>161412826</v>
      </c>
      <c r="P181" s="62">
        <f t="shared" si="36"/>
        <v>23466305</v>
      </c>
      <c r="Q181" s="60">
        <f t="shared" si="36"/>
        <v>22838088</v>
      </c>
      <c r="R181" s="63">
        <f t="shared" si="36"/>
        <v>142141035</v>
      </c>
      <c r="S181" s="63">
        <f t="shared" si="36"/>
        <v>188445428</v>
      </c>
      <c r="T181" s="62">
        <f t="shared" si="36"/>
        <v>0</v>
      </c>
      <c r="U181" s="60">
        <f t="shared" si="36"/>
        <v>0</v>
      </c>
      <c r="V181" s="63">
        <f t="shared" si="36"/>
        <v>0</v>
      </c>
      <c r="W181" s="63">
        <f t="shared" si="36"/>
        <v>0</v>
      </c>
    </row>
    <row r="182" spans="1:23" s="10" customFormat="1" ht="12.75">
      <c r="A182" s="42"/>
      <c r="B182" s="43" t="s">
        <v>336</v>
      </c>
      <c r="C182" s="44"/>
      <c r="D182" s="45">
        <f>SUM(D110,D112:D118,D120:D127,D129:D134,D136:D140,D142:D145,D147:D152,D154:D159,D161:D167,D169:D173,D175:D180)</f>
        <v>40118909793</v>
      </c>
      <c r="E182" s="46">
        <f>SUM(E110,E112:E118,E120:E127,E129:E134,E136:E140,E142:E145,E147:E152,E154:E159,E161:E167,E169:E173,E175:E180)</f>
        <v>41070158740</v>
      </c>
      <c r="F182" s="46">
        <f>SUM(F110,F112:F118,F120:F127,F129:F134,F136:F140,F142:F145,F147:F152,F154:F159,F161:F167,F169:F173,F175:F180)</f>
        <v>31761075388</v>
      </c>
      <c r="G182" s="47">
        <f t="shared" si="34"/>
        <v>0.7733370496342036</v>
      </c>
      <c r="H182" s="48">
        <f aca="true" t="shared" si="37" ref="H182:W182">SUM(H110,H112:H118,H120:H127,H129:H134,H136:H140,H142:H145,H147:H152,H154:H159,H161:H167,H169:H173,H175:H180)</f>
        <v>5344841555</v>
      </c>
      <c r="I182" s="46">
        <f t="shared" si="37"/>
        <v>3346784336</v>
      </c>
      <c r="J182" s="49">
        <f t="shared" si="37"/>
        <v>2640763984</v>
      </c>
      <c r="K182" s="49">
        <f t="shared" si="37"/>
        <v>11332389875</v>
      </c>
      <c r="L182" s="48">
        <f t="shared" si="37"/>
        <v>2895605871</v>
      </c>
      <c r="M182" s="46">
        <f t="shared" si="37"/>
        <v>3179706017</v>
      </c>
      <c r="N182" s="49">
        <f t="shared" si="37"/>
        <v>4404576237</v>
      </c>
      <c r="O182" s="49">
        <f t="shared" si="37"/>
        <v>10479888125</v>
      </c>
      <c r="P182" s="48">
        <f t="shared" si="37"/>
        <v>2538988866</v>
      </c>
      <c r="Q182" s="46">
        <f t="shared" si="37"/>
        <v>2617736210</v>
      </c>
      <c r="R182" s="49">
        <f t="shared" si="37"/>
        <v>4792072312</v>
      </c>
      <c r="S182" s="49">
        <f t="shared" si="37"/>
        <v>9948797388</v>
      </c>
      <c r="T182" s="48">
        <f t="shared" si="37"/>
        <v>0</v>
      </c>
      <c r="U182" s="46">
        <f t="shared" si="37"/>
        <v>0</v>
      </c>
      <c r="V182" s="49">
        <f t="shared" si="37"/>
        <v>0</v>
      </c>
      <c r="W182" s="49">
        <f t="shared" si="37"/>
        <v>0</v>
      </c>
    </row>
    <row r="183" spans="1:23" s="10" customFormat="1" ht="12.75">
      <c r="A183" s="18"/>
      <c r="B183" s="50"/>
      <c r="C183" s="51"/>
      <c r="D183" s="52"/>
      <c r="E183" s="53"/>
      <c r="F183" s="53"/>
      <c r="G183" s="23"/>
      <c r="H183" s="32"/>
      <c r="I183" s="30"/>
      <c r="J183" s="33"/>
      <c r="K183" s="33"/>
      <c r="L183" s="32"/>
      <c r="M183" s="30"/>
      <c r="N183" s="33"/>
      <c r="O183" s="33"/>
      <c r="P183" s="32"/>
      <c r="Q183" s="30"/>
      <c r="R183" s="33"/>
      <c r="S183" s="33"/>
      <c r="T183" s="32"/>
      <c r="U183" s="30"/>
      <c r="V183" s="33"/>
      <c r="W183" s="33"/>
    </row>
    <row r="184" spans="1:23" s="10" customFormat="1" ht="12.75">
      <c r="A184" s="18"/>
      <c r="B184" s="19" t="s">
        <v>337</v>
      </c>
      <c r="C184" s="20"/>
      <c r="D184" s="55"/>
      <c r="E184" s="53"/>
      <c r="F184" s="53"/>
      <c r="G184" s="23"/>
      <c r="H184" s="32"/>
      <c r="I184" s="30"/>
      <c r="J184" s="33"/>
      <c r="K184" s="33"/>
      <c r="L184" s="32"/>
      <c r="M184" s="30"/>
      <c r="N184" s="33"/>
      <c r="O184" s="33"/>
      <c r="P184" s="32"/>
      <c r="Q184" s="30"/>
      <c r="R184" s="33"/>
      <c r="S184" s="33"/>
      <c r="T184" s="32"/>
      <c r="U184" s="30"/>
      <c r="V184" s="33"/>
      <c r="W184" s="33"/>
    </row>
    <row r="185" spans="1:23" s="10" customFormat="1" ht="12.75">
      <c r="A185" s="26" t="s">
        <v>26</v>
      </c>
      <c r="B185" s="27" t="s">
        <v>338</v>
      </c>
      <c r="C185" s="28" t="s">
        <v>339</v>
      </c>
      <c r="D185" s="29">
        <v>182985931</v>
      </c>
      <c r="E185" s="30">
        <v>182985931</v>
      </c>
      <c r="F185" s="30">
        <v>178714910</v>
      </c>
      <c r="G185" s="31">
        <f aca="true" t="shared" si="38" ref="G185:G220">IF($E185=0,0,$F185/$E185)</f>
        <v>0.9766592930032418</v>
      </c>
      <c r="H185" s="32">
        <v>61595407</v>
      </c>
      <c r="I185" s="30">
        <v>5748308</v>
      </c>
      <c r="J185" s="33">
        <v>4652959</v>
      </c>
      <c r="K185" s="33">
        <v>71996674</v>
      </c>
      <c r="L185" s="32">
        <v>4639096</v>
      </c>
      <c r="M185" s="30">
        <v>48986442</v>
      </c>
      <c r="N185" s="33">
        <v>4635948</v>
      </c>
      <c r="O185" s="33">
        <v>58261486</v>
      </c>
      <c r="P185" s="32">
        <v>4722988</v>
      </c>
      <c r="Q185" s="30">
        <v>5873907</v>
      </c>
      <c r="R185" s="33">
        <v>37859855</v>
      </c>
      <c r="S185" s="33">
        <v>48456750</v>
      </c>
      <c r="T185" s="32">
        <v>0</v>
      </c>
      <c r="U185" s="30">
        <v>0</v>
      </c>
      <c r="V185" s="33">
        <v>0</v>
      </c>
      <c r="W185" s="33">
        <v>0</v>
      </c>
    </row>
    <row r="186" spans="1:23" s="10" customFormat="1" ht="12.75">
      <c r="A186" s="26" t="s">
        <v>26</v>
      </c>
      <c r="B186" s="27" t="s">
        <v>340</v>
      </c>
      <c r="C186" s="28" t="s">
        <v>341</v>
      </c>
      <c r="D186" s="29">
        <v>198865587</v>
      </c>
      <c r="E186" s="30">
        <v>198865587</v>
      </c>
      <c r="F186" s="30">
        <v>155716457</v>
      </c>
      <c r="G186" s="31">
        <f t="shared" si="38"/>
        <v>0.783023646016744</v>
      </c>
      <c r="H186" s="32">
        <v>58795161</v>
      </c>
      <c r="I186" s="30">
        <v>1393973</v>
      </c>
      <c r="J186" s="33">
        <v>2009619</v>
      </c>
      <c r="K186" s="33">
        <v>62198753</v>
      </c>
      <c r="L186" s="32">
        <v>3165195</v>
      </c>
      <c r="M186" s="30">
        <v>47578168</v>
      </c>
      <c r="N186" s="33">
        <v>2693736</v>
      </c>
      <c r="O186" s="33">
        <v>53437099</v>
      </c>
      <c r="P186" s="32">
        <v>2479289</v>
      </c>
      <c r="Q186" s="30">
        <v>2016334</v>
      </c>
      <c r="R186" s="33">
        <v>35584982</v>
      </c>
      <c r="S186" s="33">
        <v>40080605</v>
      </c>
      <c r="T186" s="32">
        <v>0</v>
      </c>
      <c r="U186" s="30">
        <v>0</v>
      </c>
      <c r="V186" s="33">
        <v>0</v>
      </c>
      <c r="W186" s="33">
        <v>0</v>
      </c>
    </row>
    <row r="187" spans="1:23" s="10" customFormat="1" ht="12.75">
      <c r="A187" s="26" t="s">
        <v>26</v>
      </c>
      <c r="B187" s="27" t="s">
        <v>342</v>
      </c>
      <c r="C187" s="28" t="s">
        <v>343</v>
      </c>
      <c r="D187" s="29">
        <v>697686309</v>
      </c>
      <c r="E187" s="30">
        <v>697760309</v>
      </c>
      <c r="F187" s="30">
        <v>522788754</v>
      </c>
      <c r="G187" s="31">
        <f t="shared" si="38"/>
        <v>0.7492383089964494</v>
      </c>
      <c r="H187" s="32">
        <v>127944698</v>
      </c>
      <c r="I187" s="30">
        <v>47828629</v>
      </c>
      <c r="J187" s="33">
        <v>48262561</v>
      </c>
      <c r="K187" s="33">
        <v>224035888</v>
      </c>
      <c r="L187" s="32">
        <v>47912678</v>
      </c>
      <c r="M187" s="30">
        <v>42518976</v>
      </c>
      <c r="N187" s="33">
        <v>88886038</v>
      </c>
      <c r="O187" s="33">
        <v>179317692</v>
      </c>
      <c r="P187" s="32">
        <v>42578846</v>
      </c>
      <c r="Q187" s="30">
        <v>40014115</v>
      </c>
      <c r="R187" s="33">
        <v>36842213</v>
      </c>
      <c r="S187" s="33">
        <v>119435174</v>
      </c>
      <c r="T187" s="32">
        <v>0</v>
      </c>
      <c r="U187" s="30">
        <v>0</v>
      </c>
      <c r="V187" s="33">
        <v>0</v>
      </c>
      <c r="W187" s="33">
        <v>0</v>
      </c>
    </row>
    <row r="188" spans="1:23" s="10" customFormat="1" ht="12.75">
      <c r="A188" s="26" t="s">
        <v>26</v>
      </c>
      <c r="B188" s="27" t="s">
        <v>344</v>
      </c>
      <c r="C188" s="28" t="s">
        <v>345</v>
      </c>
      <c r="D188" s="29">
        <v>316622787</v>
      </c>
      <c r="E188" s="30">
        <v>316622787</v>
      </c>
      <c r="F188" s="30">
        <v>211089317</v>
      </c>
      <c r="G188" s="31">
        <f t="shared" si="38"/>
        <v>0.666690224667879</v>
      </c>
      <c r="H188" s="32">
        <v>38345166</v>
      </c>
      <c r="I188" s="30">
        <v>15786932</v>
      </c>
      <c r="J188" s="33">
        <v>15051399</v>
      </c>
      <c r="K188" s="33">
        <v>69183497</v>
      </c>
      <c r="L188" s="32">
        <v>17368378</v>
      </c>
      <c r="M188" s="30">
        <v>37634585</v>
      </c>
      <c r="N188" s="33">
        <v>21426476</v>
      </c>
      <c r="O188" s="33">
        <v>76429439</v>
      </c>
      <c r="P188" s="32">
        <v>13916295</v>
      </c>
      <c r="Q188" s="30">
        <v>17938666</v>
      </c>
      <c r="R188" s="33">
        <v>33621420</v>
      </c>
      <c r="S188" s="33">
        <v>65476381</v>
      </c>
      <c r="T188" s="32">
        <v>0</v>
      </c>
      <c r="U188" s="30">
        <v>0</v>
      </c>
      <c r="V188" s="33">
        <v>0</v>
      </c>
      <c r="W188" s="33">
        <v>0</v>
      </c>
    </row>
    <row r="189" spans="1:23" s="10" customFormat="1" ht="12.75">
      <c r="A189" s="26" t="s">
        <v>26</v>
      </c>
      <c r="B189" s="27" t="s">
        <v>346</v>
      </c>
      <c r="C189" s="28" t="s">
        <v>347</v>
      </c>
      <c r="D189" s="29">
        <v>106938155</v>
      </c>
      <c r="E189" s="30">
        <v>106938155</v>
      </c>
      <c r="F189" s="30">
        <v>71604116</v>
      </c>
      <c r="G189" s="31">
        <f t="shared" si="38"/>
        <v>0.669584359296268</v>
      </c>
      <c r="H189" s="32">
        <v>24286924</v>
      </c>
      <c r="I189" s="30">
        <v>1662108</v>
      </c>
      <c r="J189" s="33">
        <v>2425556</v>
      </c>
      <c r="K189" s="33">
        <v>28374588</v>
      </c>
      <c r="L189" s="32">
        <v>2565183</v>
      </c>
      <c r="M189" s="30">
        <v>19647296</v>
      </c>
      <c r="N189" s="33">
        <v>1607685</v>
      </c>
      <c r="O189" s="33">
        <v>23820164</v>
      </c>
      <c r="P189" s="32">
        <v>2010065</v>
      </c>
      <c r="Q189" s="30">
        <v>1964152</v>
      </c>
      <c r="R189" s="33">
        <v>15435147</v>
      </c>
      <c r="S189" s="33">
        <v>19409364</v>
      </c>
      <c r="T189" s="32">
        <v>0</v>
      </c>
      <c r="U189" s="30">
        <v>0</v>
      </c>
      <c r="V189" s="33">
        <v>0</v>
      </c>
      <c r="W189" s="33">
        <v>0</v>
      </c>
    </row>
    <row r="190" spans="1:23" s="10" customFormat="1" ht="12.75">
      <c r="A190" s="26" t="s">
        <v>45</v>
      </c>
      <c r="B190" s="27" t="s">
        <v>348</v>
      </c>
      <c r="C190" s="28" t="s">
        <v>349</v>
      </c>
      <c r="D190" s="29">
        <v>648304649</v>
      </c>
      <c r="E190" s="30">
        <v>648304649</v>
      </c>
      <c r="F190" s="30">
        <v>443212018</v>
      </c>
      <c r="G190" s="31">
        <f t="shared" si="38"/>
        <v>0.6836477552392193</v>
      </c>
      <c r="H190" s="32">
        <v>0</v>
      </c>
      <c r="I190" s="30">
        <v>15676747</v>
      </c>
      <c r="J190" s="33">
        <v>7417638</v>
      </c>
      <c r="K190" s="33">
        <v>23094385</v>
      </c>
      <c r="L190" s="32">
        <v>8347985</v>
      </c>
      <c r="M190" s="30">
        <v>153996479</v>
      </c>
      <c r="N190" s="33">
        <v>37197520</v>
      </c>
      <c r="O190" s="33">
        <v>199541984</v>
      </c>
      <c r="P190" s="32">
        <v>52729291</v>
      </c>
      <c r="Q190" s="30">
        <v>12363598</v>
      </c>
      <c r="R190" s="33">
        <v>155482760</v>
      </c>
      <c r="S190" s="33">
        <v>220575649</v>
      </c>
      <c r="T190" s="32">
        <v>0</v>
      </c>
      <c r="U190" s="30">
        <v>0</v>
      </c>
      <c r="V190" s="33">
        <v>0</v>
      </c>
      <c r="W190" s="33">
        <v>0</v>
      </c>
    </row>
    <row r="191" spans="1:23" s="10" customFormat="1" ht="12.75">
      <c r="A191" s="34"/>
      <c r="B191" s="35" t="s">
        <v>350</v>
      </c>
      <c r="C191" s="36"/>
      <c r="D191" s="37">
        <f>SUM(D185:D190)</f>
        <v>2151403418</v>
      </c>
      <c r="E191" s="38">
        <f>SUM(E185:E190)</f>
        <v>2151477418</v>
      </c>
      <c r="F191" s="38">
        <f>SUM(F185:F190)</f>
        <v>1583125572</v>
      </c>
      <c r="G191" s="39">
        <f t="shared" si="38"/>
        <v>0.7358318329325825</v>
      </c>
      <c r="H191" s="40">
        <f aca="true" t="shared" si="39" ref="H191:W191">SUM(H185:H190)</f>
        <v>310967356</v>
      </c>
      <c r="I191" s="38">
        <f t="shared" si="39"/>
        <v>88096697</v>
      </c>
      <c r="J191" s="41">
        <f t="shared" si="39"/>
        <v>79819732</v>
      </c>
      <c r="K191" s="41">
        <f t="shared" si="39"/>
        <v>478883785</v>
      </c>
      <c r="L191" s="40">
        <f t="shared" si="39"/>
        <v>83998515</v>
      </c>
      <c r="M191" s="38">
        <f t="shared" si="39"/>
        <v>350361946</v>
      </c>
      <c r="N191" s="41">
        <f t="shared" si="39"/>
        <v>156447403</v>
      </c>
      <c r="O191" s="41">
        <f t="shared" si="39"/>
        <v>590807864</v>
      </c>
      <c r="P191" s="40">
        <f t="shared" si="39"/>
        <v>118436774</v>
      </c>
      <c r="Q191" s="38">
        <f t="shared" si="39"/>
        <v>80170772</v>
      </c>
      <c r="R191" s="41">
        <f t="shared" si="39"/>
        <v>314826377</v>
      </c>
      <c r="S191" s="41">
        <f t="shared" si="39"/>
        <v>513433923</v>
      </c>
      <c r="T191" s="40">
        <f t="shared" si="39"/>
        <v>0</v>
      </c>
      <c r="U191" s="38">
        <f t="shared" si="39"/>
        <v>0</v>
      </c>
      <c r="V191" s="41">
        <f t="shared" si="39"/>
        <v>0</v>
      </c>
      <c r="W191" s="41">
        <f t="shared" si="39"/>
        <v>0</v>
      </c>
    </row>
    <row r="192" spans="1:23" s="10" customFormat="1" ht="12.75">
      <c r="A192" s="26" t="s">
        <v>26</v>
      </c>
      <c r="B192" s="27" t="s">
        <v>351</v>
      </c>
      <c r="C192" s="28" t="s">
        <v>352</v>
      </c>
      <c r="D192" s="29">
        <v>156650000</v>
      </c>
      <c r="E192" s="30">
        <v>156650000</v>
      </c>
      <c r="F192" s="30">
        <v>125369193</v>
      </c>
      <c r="G192" s="31">
        <f t="shared" si="38"/>
        <v>0.8003140312799234</v>
      </c>
      <c r="H192" s="32">
        <v>36320517</v>
      </c>
      <c r="I192" s="30">
        <v>9969290</v>
      </c>
      <c r="J192" s="33">
        <v>10413520</v>
      </c>
      <c r="K192" s="33">
        <v>56703327</v>
      </c>
      <c r="L192" s="32">
        <v>8787959</v>
      </c>
      <c r="M192" s="30">
        <v>17842177</v>
      </c>
      <c r="N192" s="33">
        <v>8722176</v>
      </c>
      <c r="O192" s="33">
        <v>35352312</v>
      </c>
      <c r="P192" s="32">
        <v>8809118</v>
      </c>
      <c r="Q192" s="30">
        <v>6038275</v>
      </c>
      <c r="R192" s="33">
        <v>18466161</v>
      </c>
      <c r="S192" s="33">
        <v>33313554</v>
      </c>
      <c r="T192" s="32">
        <v>0</v>
      </c>
      <c r="U192" s="30">
        <v>0</v>
      </c>
      <c r="V192" s="33">
        <v>0</v>
      </c>
      <c r="W192" s="33">
        <v>0</v>
      </c>
    </row>
    <row r="193" spans="1:23" s="10" customFormat="1" ht="12.75">
      <c r="A193" s="26" t="s">
        <v>26</v>
      </c>
      <c r="B193" s="27" t="s">
        <v>353</v>
      </c>
      <c r="C193" s="28" t="s">
        <v>354</v>
      </c>
      <c r="D193" s="29">
        <v>66056948</v>
      </c>
      <c r="E193" s="30">
        <v>66056948</v>
      </c>
      <c r="F193" s="30">
        <v>34062240</v>
      </c>
      <c r="G193" s="31">
        <f t="shared" si="38"/>
        <v>0.5156496179629734</v>
      </c>
      <c r="H193" s="32">
        <v>18176185</v>
      </c>
      <c r="I193" s="30">
        <v>519156</v>
      </c>
      <c r="J193" s="33">
        <v>410600</v>
      </c>
      <c r="K193" s="33">
        <v>19105941</v>
      </c>
      <c r="L193" s="32">
        <v>363161</v>
      </c>
      <c r="M193" s="30">
        <v>550472</v>
      </c>
      <c r="N193" s="33">
        <v>2051496</v>
      </c>
      <c r="O193" s="33">
        <v>2965129</v>
      </c>
      <c r="P193" s="32">
        <v>300840</v>
      </c>
      <c r="Q193" s="30">
        <v>584229</v>
      </c>
      <c r="R193" s="33">
        <v>11106101</v>
      </c>
      <c r="S193" s="33">
        <v>11991170</v>
      </c>
      <c r="T193" s="32">
        <v>0</v>
      </c>
      <c r="U193" s="30">
        <v>0</v>
      </c>
      <c r="V193" s="33">
        <v>0</v>
      </c>
      <c r="W193" s="33">
        <v>0</v>
      </c>
    </row>
    <row r="194" spans="1:23" s="10" customFormat="1" ht="12.75">
      <c r="A194" s="26" t="s">
        <v>26</v>
      </c>
      <c r="B194" s="27" t="s">
        <v>355</v>
      </c>
      <c r="C194" s="28" t="s">
        <v>356</v>
      </c>
      <c r="D194" s="29">
        <v>615602046</v>
      </c>
      <c r="E194" s="30">
        <v>629666000</v>
      </c>
      <c r="F194" s="30">
        <v>418203749</v>
      </c>
      <c r="G194" s="31">
        <f t="shared" si="38"/>
        <v>0.6641675888486912</v>
      </c>
      <c r="H194" s="32">
        <v>169196954</v>
      </c>
      <c r="I194" s="30">
        <v>10304286</v>
      </c>
      <c r="J194" s="33">
        <v>9477696</v>
      </c>
      <c r="K194" s="33">
        <v>188978936</v>
      </c>
      <c r="L194" s="32">
        <v>13590139</v>
      </c>
      <c r="M194" s="30">
        <v>102959322</v>
      </c>
      <c r="N194" s="33">
        <v>11907516</v>
      </c>
      <c r="O194" s="33">
        <v>128456977</v>
      </c>
      <c r="P194" s="32">
        <v>13716946</v>
      </c>
      <c r="Q194" s="30">
        <v>9800310</v>
      </c>
      <c r="R194" s="33">
        <v>77250580</v>
      </c>
      <c r="S194" s="33">
        <v>100767836</v>
      </c>
      <c r="T194" s="32">
        <v>0</v>
      </c>
      <c r="U194" s="30">
        <v>0</v>
      </c>
      <c r="V194" s="33">
        <v>0</v>
      </c>
      <c r="W194" s="33">
        <v>0</v>
      </c>
    </row>
    <row r="195" spans="1:23" s="10" customFormat="1" ht="12.75">
      <c r="A195" s="26" t="s">
        <v>26</v>
      </c>
      <c r="B195" s="27" t="s">
        <v>357</v>
      </c>
      <c r="C195" s="28" t="s">
        <v>358</v>
      </c>
      <c r="D195" s="29">
        <v>582885484</v>
      </c>
      <c r="E195" s="30">
        <v>582885484</v>
      </c>
      <c r="F195" s="30">
        <v>464496686</v>
      </c>
      <c r="G195" s="31">
        <f t="shared" si="38"/>
        <v>0.7968918402503913</v>
      </c>
      <c r="H195" s="32">
        <v>124104448</v>
      </c>
      <c r="I195" s="30">
        <v>26619774</v>
      </c>
      <c r="J195" s="33">
        <v>22605803</v>
      </c>
      <c r="K195" s="33">
        <v>173330025</v>
      </c>
      <c r="L195" s="32">
        <v>32254981</v>
      </c>
      <c r="M195" s="30">
        <v>100474202</v>
      </c>
      <c r="N195" s="33">
        <v>26092901</v>
      </c>
      <c r="O195" s="33">
        <v>158822084</v>
      </c>
      <c r="P195" s="32">
        <v>28012909</v>
      </c>
      <c r="Q195" s="30">
        <v>31882859</v>
      </c>
      <c r="R195" s="33">
        <v>72448809</v>
      </c>
      <c r="S195" s="33">
        <v>132344577</v>
      </c>
      <c r="T195" s="32">
        <v>0</v>
      </c>
      <c r="U195" s="30">
        <v>0</v>
      </c>
      <c r="V195" s="33">
        <v>0</v>
      </c>
      <c r="W195" s="33">
        <v>0</v>
      </c>
    </row>
    <row r="196" spans="1:23" s="10" customFormat="1" ht="12.75">
      <c r="A196" s="26" t="s">
        <v>45</v>
      </c>
      <c r="B196" s="27" t="s">
        <v>359</v>
      </c>
      <c r="C196" s="28" t="s">
        <v>360</v>
      </c>
      <c r="D196" s="29">
        <v>730649552</v>
      </c>
      <c r="E196" s="30">
        <v>730649552</v>
      </c>
      <c r="F196" s="30">
        <v>543173434</v>
      </c>
      <c r="G196" s="31">
        <f t="shared" si="38"/>
        <v>0.7434117115560758</v>
      </c>
      <c r="H196" s="32">
        <v>34225822</v>
      </c>
      <c r="I196" s="30">
        <v>49449005</v>
      </c>
      <c r="J196" s="33">
        <v>40880013</v>
      </c>
      <c r="K196" s="33">
        <v>124554840</v>
      </c>
      <c r="L196" s="32">
        <v>58675263</v>
      </c>
      <c r="M196" s="30">
        <v>172802940</v>
      </c>
      <c r="N196" s="33">
        <v>69475297</v>
      </c>
      <c r="O196" s="33">
        <v>300953500</v>
      </c>
      <c r="P196" s="32">
        <v>34791192</v>
      </c>
      <c r="Q196" s="30">
        <v>42694144</v>
      </c>
      <c r="R196" s="33">
        <v>40179758</v>
      </c>
      <c r="S196" s="33">
        <v>117665094</v>
      </c>
      <c r="T196" s="32">
        <v>0</v>
      </c>
      <c r="U196" s="30">
        <v>0</v>
      </c>
      <c r="V196" s="33">
        <v>0</v>
      </c>
      <c r="W196" s="33">
        <v>0</v>
      </c>
    </row>
    <row r="197" spans="1:23" s="10" customFormat="1" ht="12.75">
      <c r="A197" s="34"/>
      <c r="B197" s="35" t="s">
        <v>361</v>
      </c>
      <c r="C197" s="36"/>
      <c r="D197" s="37">
        <f>SUM(D192:D196)</f>
        <v>2151844030</v>
      </c>
      <c r="E197" s="38">
        <f>SUM(E192:E196)</f>
        <v>2165907984</v>
      </c>
      <c r="F197" s="38">
        <f>SUM(F192:F196)</f>
        <v>1585305302</v>
      </c>
      <c r="G197" s="39">
        <f t="shared" si="38"/>
        <v>0.7319356656473731</v>
      </c>
      <c r="H197" s="40">
        <f aca="true" t="shared" si="40" ref="H197:W197">SUM(H192:H196)</f>
        <v>382023926</v>
      </c>
      <c r="I197" s="38">
        <f t="shared" si="40"/>
        <v>96861511</v>
      </c>
      <c r="J197" s="41">
        <f t="shared" si="40"/>
        <v>83787632</v>
      </c>
      <c r="K197" s="41">
        <f t="shared" si="40"/>
        <v>562673069</v>
      </c>
      <c r="L197" s="40">
        <f t="shared" si="40"/>
        <v>113671503</v>
      </c>
      <c r="M197" s="38">
        <f t="shared" si="40"/>
        <v>394629113</v>
      </c>
      <c r="N197" s="41">
        <f t="shared" si="40"/>
        <v>118249386</v>
      </c>
      <c r="O197" s="41">
        <f t="shared" si="40"/>
        <v>626550002</v>
      </c>
      <c r="P197" s="40">
        <f t="shared" si="40"/>
        <v>85631005</v>
      </c>
      <c r="Q197" s="38">
        <f t="shared" si="40"/>
        <v>90999817</v>
      </c>
      <c r="R197" s="41">
        <f t="shared" si="40"/>
        <v>219451409</v>
      </c>
      <c r="S197" s="41">
        <f t="shared" si="40"/>
        <v>396082231</v>
      </c>
      <c r="T197" s="40">
        <f t="shared" si="40"/>
        <v>0</v>
      </c>
      <c r="U197" s="38">
        <f t="shared" si="40"/>
        <v>0</v>
      </c>
      <c r="V197" s="41">
        <f t="shared" si="40"/>
        <v>0</v>
      </c>
      <c r="W197" s="41">
        <f t="shared" si="40"/>
        <v>0</v>
      </c>
    </row>
    <row r="198" spans="1:23" s="10" customFormat="1" ht="12.75">
      <c r="A198" s="26" t="s">
        <v>26</v>
      </c>
      <c r="B198" s="27" t="s">
        <v>362</v>
      </c>
      <c r="C198" s="28" t="s">
        <v>363</v>
      </c>
      <c r="D198" s="29">
        <v>130576110</v>
      </c>
      <c r="E198" s="30">
        <v>130576110</v>
      </c>
      <c r="F198" s="30">
        <v>144423945</v>
      </c>
      <c r="G198" s="31">
        <f t="shared" si="38"/>
        <v>1.10605182678516</v>
      </c>
      <c r="H198" s="32">
        <v>16966776</v>
      </c>
      <c r="I198" s="30">
        <v>41450494</v>
      </c>
      <c r="J198" s="33">
        <v>3925911</v>
      </c>
      <c r="K198" s="33">
        <v>62343181</v>
      </c>
      <c r="L198" s="32">
        <v>19029819</v>
      </c>
      <c r="M198" s="30">
        <v>24667458</v>
      </c>
      <c r="N198" s="33">
        <v>10056216</v>
      </c>
      <c r="O198" s="33">
        <v>53753493</v>
      </c>
      <c r="P198" s="32">
        <v>874320</v>
      </c>
      <c r="Q198" s="30">
        <v>1429696</v>
      </c>
      <c r="R198" s="33">
        <v>26023255</v>
      </c>
      <c r="S198" s="33">
        <v>28327271</v>
      </c>
      <c r="T198" s="32">
        <v>0</v>
      </c>
      <c r="U198" s="30">
        <v>0</v>
      </c>
      <c r="V198" s="33">
        <v>0</v>
      </c>
      <c r="W198" s="33">
        <v>0</v>
      </c>
    </row>
    <row r="199" spans="1:23" s="10" customFormat="1" ht="12.75">
      <c r="A199" s="26" t="s">
        <v>26</v>
      </c>
      <c r="B199" s="27" t="s">
        <v>364</v>
      </c>
      <c r="C199" s="28" t="s">
        <v>365</v>
      </c>
      <c r="D199" s="29">
        <v>75867377</v>
      </c>
      <c r="E199" s="30">
        <v>75867377</v>
      </c>
      <c r="F199" s="30">
        <v>59789878</v>
      </c>
      <c r="G199" s="31">
        <f t="shared" si="38"/>
        <v>0.7880841590187044</v>
      </c>
      <c r="H199" s="32">
        <v>28605999</v>
      </c>
      <c r="I199" s="30">
        <v>2387316</v>
      </c>
      <c r="J199" s="33">
        <v>400619</v>
      </c>
      <c r="K199" s="33">
        <v>31393934</v>
      </c>
      <c r="L199" s="32">
        <v>706973</v>
      </c>
      <c r="M199" s="30">
        <v>25601128</v>
      </c>
      <c r="N199" s="33">
        <v>328793</v>
      </c>
      <c r="O199" s="33">
        <v>26636894</v>
      </c>
      <c r="P199" s="32">
        <v>453715</v>
      </c>
      <c r="Q199" s="30">
        <v>837698</v>
      </c>
      <c r="R199" s="33">
        <v>467637</v>
      </c>
      <c r="S199" s="33">
        <v>1759050</v>
      </c>
      <c r="T199" s="32">
        <v>0</v>
      </c>
      <c r="U199" s="30">
        <v>0</v>
      </c>
      <c r="V199" s="33">
        <v>0</v>
      </c>
      <c r="W199" s="33">
        <v>0</v>
      </c>
    </row>
    <row r="200" spans="1:23" s="10" customFormat="1" ht="12.75">
      <c r="A200" s="26" t="s">
        <v>26</v>
      </c>
      <c r="B200" s="27" t="s">
        <v>366</v>
      </c>
      <c r="C200" s="28" t="s">
        <v>367</v>
      </c>
      <c r="D200" s="29">
        <v>122097777</v>
      </c>
      <c r="E200" s="30">
        <v>122097777</v>
      </c>
      <c r="F200" s="30">
        <v>71872483</v>
      </c>
      <c r="G200" s="31">
        <f t="shared" si="38"/>
        <v>0.5886469415409586</v>
      </c>
      <c r="H200" s="32">
        <v>33428022</v>
      </c>
      <c r="I200" s="30">
        <v>1977101</v>
      </c>
      <c r="J200" s="33">
        <v>1935765</v>
      </c>
      <c r="K200" s="33">
        <v>37340888</v>
      </c>
      <c r="L200" s="32">
        <v>1932624</v>
      </c>
      <c r="M200" s="30">
        <v>1811480</v>
      </c>
      <c r="N200" s="33">
        <v>25674933</v>
      </c>
      <c r="O200" s="33">
        <v>29419037</v>
      </c>
      <c r="P200" s="32">
        <v>1758802</v>
      </c>
      <c r="Q200" s="30">
        <v>1776238</v>
      </c>
      <c r="R200" s="33">
        <v>1577518</v>
      </c>
      <c r="S200" s="33">
        <v>5112558</v>
      </c>
      <c r="T200" s="32">
        <v>0</v>
      </c>
      <c r="U200" s="30">
        <v>0</v>
      </c>
      <c r="V200" s="33">
        <v>0</v>
      </c>
      <c r="W200" s="33">
        <v>0</v>
      </c>
    </row>
    <row r="201" spans="1:23" s="10" customFormat="1" ht="12.75">
      <c r="A201" s="26" t="s">
        <v>26</v>
      </c>
      <c r="B201" s="27" t="s">
        <v>368</v>
      </c>
      <c r="C201" s="28" t="s">
        <v>369</v>
      </c>
      <c r="D201" s="29">
        <v>1767633000</v>
      </c>
      <c r="E201" s="30">
        <v>1767633000</v>
      </c>
      <c r="F201" s="30">
        <v>1328318022</v>
      </c>
      <c r="G201" s="31">
        <f t="shared" si="38"/>
        <v>0.7514670873422254</v>
      </c>
      <c r="H201" s="32">
        <v>245353306</v>
      </c>
      <c r="I201" s="30">
        <v>121498420</v>
      </c>
      <c r="J201" s="33">
        <v>92452608</v>
      </c>
      <c r="K201" s="33">
        <v>459304334</v>
      </c>
      <c r="L201" s="32">
        <v>129552022</v>
      </c>
      <c r="M201" s="30">
        <v>193463740</v>
      </c>
      <c r="N201" s="33">
        <v>86382051</v>
      </c>
      <c r="O201" s="33">
        <v>409397813</v>
      </c>
      <c r="P201" s="32">
        <v>163275586</v>
      </c>
      <c r="Q201" s="30">
        <v>-7820924</v>
      </c>
      <c r="R201" s="33">
        <v>304161213</v>
      </c>
      <c r="S201" s="33">
        <v>459615875</v>
      </c>
      <c r="T201" s="32">
        <v>0</v>
      </c>
      <c r="U201" s="30">
        <v>0</v>
      </c>
      <c r="V201" s="33">
        <v>0</v>
      </c>
      <c r="W201" s="33">
        <v>0</v>
      </c>
    </row>
    <row r="202" spans="1:23" s="10" customFormat="1" ht="12.75">
      <c r="A202" s="26" t="s">
        <v>26</v>
      </c>
      <c r="B202" s="27" t="s">
        <v>370</v>
      </c>
      <c r="C202" s="28" t="s">
        <v>371</v>
      </c>
      <c r="D202" s="29">
        <v>206532063</v>
      </c>
      <c r="E202" s="30">
        <v>206532063</v>
      </c>
      <c r="F202" s="30">
        <v>73732342</v>
      </c>
      <c r="G202" s="31">
        <f t="shared" si="38"/>
        <v>0.35700191500048106</v>
      </c>
      <c r="H202" s="32">
        <v>58503851</v>
      </c>
      <c r="I202" s="30">
        <v>7914554</v>
      </c>
      <c r="J202" s="33">
        <v>6577577</v>
      </c>
      <c r="K202" s="33">
        <v>72995982</v>
      </c>
      <c r="L202" s="32">
        <v>736360</v>
      </c>
      <c r="M202" s="30">
        <v>0</v>
      </c>
      <c r="N202" s="33">
        <v>0</v>
      </c>
      <c r="O202" s="33">
        <v>736360</v>
      </c>
      <c r="P202" s="32">
        <v>0</v>
      </c>
      <c r="Q202" s="30">
        <v>0</v>
      </c>
      <c r="R202" s="33">
        <v>0</v>
      </c>
      <c r="S202" s="33">
        <v>0</v>
      </c>
      <c r="T202" s="32">
        <v>0</v>
      </c>
      <c r="U202" s="30">
        <v>0</v>
      </c>
      <c r="V202" s="33">
        <v>0</v>
      </c>
      <c r="W202" s="33">
        <v>0</v>
      </c>
    </row>
    <row r="203" spans="1:23" s="10" customFormat="1" ht="12.75">
      <c r="A203" s="26" t="s">
        <v>45</v>
      </c>
      <c r="B203" s="27" t="s">
        <v>372</v>
      </c>
      <c r="C203" s="28" t="s">
        <v>373</v>
      </c>
      <c r="D203" s="29">
        <v>456080101</v>
      </c>
      <c r="E203" s="30">
        <v>456080101</v>
      </c>
      <c r="F203" s="30">
        <v>400636424</v>
      </c>
      <c r="G203" s="31">
        <f t="shared" si="38"/>
        <v>0.8784343432690127</v>
      </c>
      <c r="H203" s="32">
        <v>143257350</v>
      </c>
      <c r="I203" s="30">
        <v>-1964376</v>
      </c>
      <c r="J203" s="33">
        <v>6157670</v>
      </c>
      <c r="K203" s="33">
        <v>147450644</v>
      </c>
      <c r="L203" s="32">
        <v>2024079</v>
      </c>
      <c r="M203" s="30">
        <v>122171760</v>
      </c>
      <c r="N203" s="33">
        <v>-2974692</v>
      </c>
      <c r="O203" s="33">
        <v>121221147</v>
      </c>
      <c r="P203" s="32">
        <v>24774598</v>
      </c>
      <c r="Q203" s="30">
        <v>12426158</v>
      </c>
      <c r="R203" s="33">
        <v>94763877</v>
      </c>
      <c r="S203" s="33">
        <v>131964633</v>
      </c>
      <c r="T203" s="32">
        <v>0</v>
      </c>
      <c r="U203" s="30">
        <v>0</v>
      </c>
      <c r="V203" s="33">
        <v>0</v>
      </c>
      <c r="W203" s="33">
        <v>0</v>
      </c>
    </row>
    <row r="204" spans="1:23" s="10" customFormat="1" ht="12.75">
      <c r="A204" s="34"/>
      <c r="B204" s="35" t="s">
        <v>374</v>
      </c>
      <c r="C204" s="36"/>
      <c r="D204" s="37">
        <f>SUM(D198:D203)</f>
        <v>2758786428</v>
      </c>
      <c r="E204" s="38">
        <f>SUM(E198:E203)</f>
        <v>2758786428</v>
      </c>
      <c r="F204" s="38">
        <f>SUM(F198:F203)</f>
        <v>2078773094</v>
      </c>
      <c r="G204" s="39">
        <f t="shared" si="38"/>
        <v>0.7535099755826405</v>
      </c>
      <c r="H204" s="40">
        <f aca="true" t="shared" si="41" ref="H204:W204">SUM(H198:H203)</f>
        <v>526115304</v>
      </c>
      <c r="I204" s="38">
        <f t="shared" si="41"/>
        <v>173263509</v>
      </c>
      <c r="J204" s="41">
        <f t="shared" si="41"/>
        <v>111450150</v>
      </c>
      <c r="K204" s="41">
        <f t="shared" si="41"/>
        <v>810828963</v>
      </c>
      <c r="L204" s="40">
        <f t="shared" si="41"/>
        <v>153981877</v>
      </c>
      <c r="M204" s="38">
        <f t="shared" si="41"/>
        <v>367715566</v>
      </c>
      <c r="N204" s="41">
        <f t="shared" si="41"/>
        <v>119467301</v>
      </c>
      <c r="O204" s="41">
        <f t="shared" si="41"/>
        <v>641164744</v>
      </c>
      <c r="P204" s="40">
        <f t="shared" si="41"/>
        <v>191137021</v>
      </c>
      <c r="Q204" s="38">
        <f t="shared" si="41"/>
        <v>8648866</v>
      </c>
      <c r="R204" s="41">
        <f t="shared" si="41"/>
        <v>426993500</v>
      </c>
      <c r="S204" s="41">
        <f t="shared" si="41"/>
        <v>626779387</v>
      </c>
      <c r="T204" s="40">
        <f t="shared" si="41"/>
        <v>0</v>
      </c>
      <c r="U204" s="38">
        <f t="shared" si="41"/>
        <v>0</v>
      </c>
      <c r="V204" s="41">
        <f t="shared" si="41"/>
        <v>0</v>
      </c>
      <c r="W204" s="41">
        <f t="shared" si="41"/>
        <v>0</v>
      </c>
    </row>
    <row r="205" spans="1:23" s="10" customFormat="1" ht="12.75">
      <c r="A205" s="26" t="s">
        <v>26</v>
      </c>
      <c r="B205" s="27" t="s">
        <v>375</v>
      </c>
      <c r="C205" s="28" t="s">
        <v>376</v>
      </c>
      <c r="D205" s="29">
        <v>233966135</v>
      </c>
      <c r="E205" s="30">
        <v>233966135</v>
      </c>
      <c r="F205" s="30">
        <v>18288414</v>
      </c>
      <c r="G205" s="31">
        <f t="shared" si="38"/>
        <v>0.0781669278761219</v>
      </c>
      <c r="H205" s="32">
        <v>18288414</v>
      </c>
      <c r="I205" s="30">
        <v>0</v>
      </c>
      <c r="J205" s="33">
        <v>0</v>
      </c>
      <c r="K205" s="33">
        <v>18288414</v>
      </c>
      <c r="L205" s="32">
        <v>0</v>
      </c>
      <c r="M205" s="30">
        <v>0</v>
      </c>
      <c r="N205" s="33">
        <v>0</v>
      </c>
      <c r="O205" s="33">
        <v>0</v>
      </c>
      <c r="P205" s="32">
        <v>0</v>
      </c>
      <c r="Q205" s="30">
        <v>0</v>
      </c>
      <c r="R205" s="33">
        <v>0</v>
      </c>
      <c r="S205" s="33">
        <v>0</v>
      </c>
      <c r="T205" s="32">
        <v>0</v>
      </c>
      <c r="U205" s="30">
        <v>0</v>
      </c>
      <c r="V205" s="33">
        <v>0</v>
      </c>
      <c r="W205" s="33">
        <v>0</v>
      </c>
    </row>
    <row r="206" spans="1:23" s="10" customFormat="1" ht="12.75">
      <c r="A206" s="26" t="s">
        <v>26</v>
      </c>
      <c r="B206" s="27" t="s">
        <v>377</v>
      </c>
      <c r="C206" s="28" t="s">
        <v>378</v>
      </c>
      <c r="D206" s="29">
        <v>356743792</v>
      </c>
      <c r="E206" s="30">
        <v>356743792</v>
      </c>
      <c r="F206" s="30">
        <v>195668348</v>
      </c>
      <c r="G206" s="31">
        <f t="shared" si="38"/>
        <v>0.5484842410376128</v>
      </c>
      <c r="H206" s="32">
        <v>53251870</v>
      </c>
      <c r="I206" s="30">
        <v>21667382</v>
      </c>
      <c r="J206" s="33">
        <v>21009488</v>
      </c>
      <c r="K206" s="33">
        <v>95928740</v>
      </c>
      <c r="L206" s="32">
        <v>21009488</v>
      </c>
      <c r="M206" s="30">
        <v>21009488</v>
      </c>
      <c r="N206" s="33">
        <v>16623425</v>
      </c>
      <c r="O206" s="33">
        <v>58642401</v>
      </c>
      <c r="P206" s="32">
        <v>0</v>
      </c>
      <c r="Q206" s="30">
        <v>0</v>
      </c>
      <c r="R206" s="33">
        <v>41097207</v>
      </c>
      <c r="S206" s="33">
        <v>41097207</v>
      </c>
      <c r="T206" s="32">
        <v>0</v>
      </c>
      <c r="U206" s="30">
        <v>0</v>
      </c>
      <c r="V206" s="33">
        <v>0</v>
      </c>
      <c r="W206" s="33">
        <v>0</v>
      </c>
    </row>
    <row r="207" spans="1:23" s="10" customFormat="1" ht="12.75">
      <c r="A207" s="26" t="s">
        <v>26</v>
      </c>
      <c r="B207" s="27" t="s">
        <v>379</v>
      </c>
      <c r="C207" s="28" t="s">
        <v>380</v>
      </c>
      <c r="D207" s="29">
        <v>108734176</v>
      </c>
      <c r="E207" s="30">
        <v>108734176</v>
      </c>
      <c r="F207" s="30">
        <v>78715719</v>
      </c>
      <c r="G207" s="31">
        <f t="shared" si="38"/>
        <v>0.7239280408029211</v>
      </c>
      <c r="H207" s="32">
        <v>8325934</v>
      </c>
      <c r="I207" s="30">
        <v>9818562</v>
      </c>
      <c r="J207" s="33">
        <v>6535716</v>
      </c>
      <c r="K207" s="33">
        <v>24680212</v>
      </c>
      <c r="L207" s="32">
        <v>11086358</v>
      </c>
      <c r="M207" s="30">
        <v>7801791</v>
      </c>
      <c r="N207" s="33">
        <v>9336486</v>
      </c>
      <c r="O207" s="33">
        <v>28224635</v>
      </c>
      <c r="P207" s="32">
        <v>6286382</v>
      </c>
      <c r="Q207" s="30">
        <v>6186005</v>
      </c>
      <c r="R207" s="33">
        <v>13338485</v>
      </c>
      <c r="S207" s="33">
        <v>25810872</v>
      </c>
      <c r="T207" s="32">
        <v>0</v>
      </c>
      <c r="U207" s="30">
        <v>0</v>
      </c>
      <c r="V207" s="33">
        <v>0</v>
      </c>
      <c r="W207" s="33">
        <v>0</v>
      </c>
    </row>
    <row r="208" spans="1:23" s="10" customFormat="1" ht="12.75">
      <c r="A208" s="26" t="s">
        <v>26</v>
      </c>
      <c r="B208" s="27" t="s">
        <v>381</v>
      </c>
      <c r="C208" s="28" t="s">
        <v>382</v>
      </c>
      <c r="D208" s="29">
        <v>194982017</v>
      </c>
      <c r="E208" s="30">
        <v>194982017</v>
      </c>
      <c r="F208" s="30">
        <v>168557757</v>
      </c>
      <c r="G208" s="31">
        <f t="shared" si="38"/>
        <v>0.8644784764945784</v>
      </c>
      <c r="H208" s="32">
        <v>13809331</v>
      </c>
      <c r="I208" s="30">
        <v>37356190</v>
      </c>
      <c r="J208" s="33">
        <v>12949832</v>
      </c>
      <c r="K208" s="33">
        <v>64115353</v>
      </c>
      <c r="L208" s="32">
        <v>15824393</v>
      </c>
      <c r="M208" s="30">
        <v>10624269</v>
      </c>
      <c r="N208" s="33">
        <v>30401688</v>
      </c>
      <c r="O208" s="33">
        <v>56850350</v>
      </c>
      <c r="P208" s="32">
        <v>11329618</v>
      </c>
      <c r="Q208" s="30">
        <v>12166268</v>
      </c>
      <c r="R208" s="33">
        <v>24096168</v>
      </c>
      <c r="S208" s="33">
        <v>47592054</v>
      </c>
      <c r="T208" s="32">
        <v>0</v>
      </c>
      <c r="U208" s="30">
        <v>0</v>
      </c>
      <c r="V208" s="33">
        <v>0</v>
      </c>
      <c r="W208" s="33">
        <v>0</v>
      </c>
    </row>
    <row r="209" spans="1:23" s="10" customFormat="1" ht="12.75">
      <c r="A209" s="26" t="s">
        <v>26</v>
      </c>
      <c r="B209" s="27" t="s">
        <v>383</v>
      </c>
      <c r="C209" s="28" t="s">
        <v>384</v>
      </c>
      <c r="D209" s="29">
        <v>213271241</v>
      </c>
      <c r="E209" s="30">
        <v>213271241</v>
      </c>
      <c r="F209" s="30">
        <v>164257009</v>
      </c>
      <c r="G209" s="31">
        <f t="shared" si="38"/>
        <v>0.7701788962722826</v>
      </c>
      <c r="H209" s="32">
        <v>33492370</v>
      </c>
      <c r="I209" s="30">
        <v>16525953</v>
      </c>
      <c r="J209" s="33">
        <v>14466491</v>
      </c>
      <c r="K209" s="33">
        <v>64484814</v>
      </c>
      <c r="L209" s="32">
        <v>12857620</v>
      </c>
      <c r="M209" s="30">
        <v>30795867</v>
      </c>
      <c r="N209" s="33">
        <v>10761298</v>
      </c>
      <c r="O209" s="33">
        <v>54414785</v>
      </c>
      <c r="P209" s="32">
        <v>14183385</v>
      </c>
      <c r="Q209" s="30">
        <v>16865213</v>
      </c>
      <c r="R209" s="33">
        <v>14308812</v>
      </c>
      <c r="S209" s="33">
        <v>45357410</v>
      </c>
      <c r="T209" s="32">
        <v>0</v>
      </c>
      <c r="U209" s="30">
        <v>0</v>
      </c>
      <c r="V209" s="33">
        <v>0</v>
      </c>
      <c r="W209" s="33">
        <v>0</v>
      </c>
    </row>
    <row r="210" spans="1:23" s="10" customFormat="1" ht="12.75">
      <c r="A210" s="26" t="s">
        <v>26</v>
      </c>
      <c r="B210" s="27" t="s">
        <v>385</v>
      </c>
      <c r="C210" s="28" t="s">
        <v>386</v>
      </c>
      <c r="D210" s="29">
        <v>569606081</v>
      </c>
      <c r="E210" s="30">
        <v>569606081</v>
      </c>
      <c r="F210" s="30">
        <v>415693415</v>
      </c>
      <c r="G210" s="31">
        <f t="shared" si="38"/>
        <v>0.729791041328437</v>
      </c>
      <c r="H210" s="32">
        <v>132575153</v>
      </c>
      <c r="I210" s="30">
        <v>27915072</v>
      </c>
      <c r="J210" s="33">
        <v>32990259</v>
      </c>
      <c r="K210" s="33">
        <v>193480484</v>
      </c>
      <c r="L210" s="32">
        <v>31491275</v>
      </c>
      <c r="M210" s="30">
        <v>29377227</v>
      </c>
      <c r="N210" s="33">
        <v>97920748</v>
      </c>
      <c r="O210" s="33">
        <v>158789250</v>
      </c>
      <c r="P210" s="32">
        <v>25395468</v>
      </c>
      <c r="Q210" s="30">
        <v>0</v>
      </c>
      <c r="R210" s="33">
        <v>38028213</v>
      </c>
      <c r="S210" s="33">
        <v>63423681</v>
      </c>
      <c r="T210" s="32">
        <v>0</v>
      </c>
      <c r="U210" s="30">
        <v>0</v>
      </c>
      <c r="V210" s="33">
        <v>0</v>
      </c>
      <c r="W210" s="33">
        <v>0</v>
      </c>
    </row>
    <row r="211" spans="1:23" s="10" customFormat="1" ht="12.75">
      <c r="A211" s="26" t="s">
        <v>45</v>
      </c>
      <c r="B211" s="27" t="s">
        <v>387</v>
      </c>
      <c r="C211" s="28" t="s">
        <v>388</v>
      </c>
      <c r="D211" s="29">
        <v>109869950</v>
      </c>
      <c r="E211" s="30">
        <v>109869950</v>
      </c>
      <c r="F211" s="30">
        <v>97116087</v>
      </c>
      <c r="G211" s="31">
        <f t="shared" si="38"/>
        <v>0.8839185509777696</v>
      </c>
      <c r="H211" s="32">
        <v>38494346</v>
      </c>
      <c r="I211" s="30">
        <v>612847</v>
      </c>
      <c r="J211" s="33">
        <v>810681</v>
      </c>
      <c r="K211" s="33">
        <v>39917874</v>
      </c>
      <c r="L211" s="32">
        <v>174620</v>
      </c>
      <c r="M211" s="30">
        <v>30592146</v>
      </c>
      <c r="N211" s="33">
        <v>1111435</v>
      </c>
      <c r="O211" s="33">
        <v>31878201</v>
      </c>
      <c r="P211" s="32">
        <v>1146873</v>
      </c>
      <c r="Q211" s="30">
        <v>822903</v>
      </c>
      <c r="R211" s="33">
        <v>23350236</v>
      </c>
      <c r="S211" s="33">
        <v>25320012</v>
      </c>
      <c r="T211" s="32">
        <v>0</v>
      </c>
      <c r="U211" s="30">
        <v>0</v>
      </c>
      <c r="V211" s="33">
        <v>0</v>
      </c>
      <c r="W211" s="33">
        <v>0</v>
      </c>
    </row>
    <row r="212" spans="1:23" s="10" customFormat="1" ht="12.75">
      <c r="A212" s="34"/>
      <c r="B212" s="35" t="s">
        <v>389</v>
      </c>
      <c r="C212" s="36"/>
      <c r="D212" s="37">
        <f>SUM(D205:D211)</f>
        <v>1787173392</v>
      </c>
      <c r="E212" s="38">
        <f>SUM(E205:E211)</f>
        <v>1787173392</v>
      </c>
      <c r="F212" s="38">
        <f>SUM(F205:F211)</f>
        <v>1138296749</v>
      </c>
      <c r="G212" s="39">
        <f t="shared" si="38"/>
        <v>0.6369257477172646</v>
      </c>
      <c r="H212" s="40">
        <f aca="true" t="shared" si="42" ref="H212:W212">SUM(H205:H211)</f>
        <v>298237418</v>
      </c>
      <c r="I212" s="38">
        <f t="shared" si="42"/>
        <v>113896006</v>
      </c>
      <c r="J212" s="41">
        <f t="shared" si="42"/>
        <v>88762467</v>
      </c>
      <c r="K212" s="41">
        <f t="shared" si="42"/>
        <v>500895891</v>
      </c>
      <c r="L212" s="40">
        <f t="shared" si="42"/>
        <v>92443754</v>
      </c>
      <c r="M212" s="38">
        <f t="shared" si="42"/>
        <v>130200788</v>
      </c>
      <c r="N212" s="41">
        <f t="shared" si="42"/>
        <v>166155080</v>
      </c>
      <c r="O212" s="41">
        <f t="shared" si="42"/>
        <v>388799622</v>
      </c>
      <c r="P212" s="40">
        <f t="shared" si="42"/>
        <v>58341726</v>
      </c>
      <c r="Q212" s="38">
        <f t="shared" si="42"/>
        <v>36040389</v>
      </c>
      <c r="R212" s="41">
        <f t="shared" si="42"/>
        <v>154219121</v>
      </c>
      <c r="S212" s="41">
        <f t="shared" si="42"/>
        <v>248601236</v>
      </c>
      <c r="T212" s="40">
        <f t="shared" si="42"/>
        <v>0</v>
      </c>
      <c r="U212" s="38">
        <f t="shared" si="42"/>
        <v>0</v>
      </c>
      <c r="V212" s="41">
        <f t="shared" si="42"/>
        <v>0</v>
      </c>
      <c r="W212" s="41">
        <f t="shared" si="42"/>
        <v>0</v>
      </c>
    </row>
    <row r="213" spans="1:23" s="10" customFormat="1" ht="12.75">
      <c r="A213" s="26" t="s">
        <v>26</v>
      </c>
      <c r="B213" s="27" t="s">
        <v>390</v>
      </c>
      <c r="C213" s="28" t="s">
        <v>391</v>
      </c>
      <c r="D213" s="29">
        <v>159463324</v>
      </c>
      <c r="E213" s="30">
        <v>159463324</v>
      </c>
      <c r="F213" s="30">
        <v>114378655</v>
      </c>
      <c r="G213" s="31">
        <f t="shared" si="38"/>
        <v>0.7172724870579018</v>
      </c>
      <c r="H213" s="32">
        <v>33510956</v>
      </c>
      <c r="I213" s="30">
        <v>0</v>
      </c>
      <c r="J213" s="33">
        <v>4808445</v>
      </c>
      <c r="K213" s="33">
        <v>38319401</v>
      </c>
      <c r="L213" s="32">
        <v>5609273</v>
      </c>
      <c r="M213" s="30">
        <v>5412089</v>
      </c>
      <c r="N213" s="33">
        <v>28237665</v>
      </c>
      <c r="O213" s="33">
        <v>39259027</v>
      </c>
      <c r="P213" s="32">
        <v>5090466</v>
      </c>
      <c r="Q213" s="30">
        <v>8083442</v>
      </c>
      <c r="R213" s="33">
        <v>23626319</v>
      </c>
      <c r="S213" s="33">
        <v>36800227</v>
      </c>
      <c r="T213" s="32">
        <v>0</v>
      </c>
      <c r="U213" s="30">
        <v>0</v>
      </c>
      <c r="V213" s="33">
        <v>0</v>
      </c>
      <c r="W213" s="33">
        <v>0</v>
      </c>
    </row>
    <row r="214" spans="1:23" s="10" customFormat="1" ht="12.75">
      <c r="A214" s="26" t="s">
        <v>26</v>
      </c>
      <c r="B214" s="27" t="s">
        <v>392</v>
      </c>
      <c r="C214" s="28" t="s">
        <v>393</v>
      </c>
      <c r="D214" s="29">
        <v>243708993</v>
      </c>
      <c r="E214" s="30">
        <v>243708993</v>
      </c>
      <c r="F214" s="30">
        <v>214971495</v>
      </c>
      <c r="G214" s="31">
        <f t="shared" si="38"/>
        <v>0.8820827346326116</v>
      </c>
      <c r="H214" s="32">
        <v>63130424</v>
      </c>
      <c r="I214" s="30">
        <v>9990511</v>
      </c>
      <c r="J214" s="33">
        <v>9152846</v>
      </c>
      <c r="K214" s="33">
        <v>82273781</v>
      </c>
      <c r="L214" s="32">
        <v>9151407</v>
      </c>
      <c r="M214" s="30">
        <v>52275243</v>
      </c>
      <c r="N214" s="33">
        <v>10066163</v>
      </c>
      <c r="O214" s="33">
        <v>71492813</v>
      </c>
      <c r="P214" s="32">
        <v>8912819</v>
      </c>
      <c r="Q214" s="30">
        <v>10477414</v>
      </c>
      <c r="R214" s="33">
        <v>41814668</v>
      </c>
      <c r="S214" s="33">
        <v>61204901</v>
      </c>
      <c r="T214" s="32">
        <v>0</v>
      </c>
      <c r="U214" s="30">
        <v>0</v>
      </c>
      <c r="V214" s="33">
        <v>0</v>
      </c>
      <c r="W214" s="33">
        <v>0</v>
      </c>
    </row>
    <row r="215" spans="1:23" s="10" customFormat="1" ht="12.75">
      <c r="A215" s="26" t="s">
        <v>26</v>
      </c>
      <c r="B215" s="27" t="s">
        <v>394</v>
      </c>
      <c r="C215" s="28" t="s">
        <v>395</v>
      </c>
      <c r="D215" s="29">
        <v>214279309</v>
      </c>
      <c r="E215" s="30">
        <v>214279309</v>
      </c>
      <c r="F215" s="30">
        <v>223135243</v>
      </c>
      <c r="G215" s="31">
        <f t="shared" si="38"/>
        <v>1.0413289273767445</v>
      </c>
      <c r="H215" s="32">
        <v>63771611</v>
      </c>
      <c r="I215" s="30">
        <v>3788139</v>
      </c>
      <c r="J215" s="33">
        <v>3569446</v>
      </c>
      <c r="K215" s="33">
        <v>71129196</v>
      </c>
      <c r="L215" s="32">
        <v>51447353</v>
      </c>
      <c r="M215" s="30">
        <v>51447353</v>
      </c>
      <c r="N215" s="33">
        <v>2849797</v>
      </c>
      <c r="O215" s="33">
        <v>105744503</v>
      </c>
      <c r="P215" s="32">
        <v>2849797</v>
      </c>
      <c r="Q215" s="30">
        <v>3857750</v>
      </c>
      <c r="R215" s="33">
        <v>39553997</v>
      </c>
      <c r="S215" s="33">
        <v>46261544</v>
      </c>
      <c r="T215" s="32">
        <v>0</v>
      </c>
      <c r="U215" s="30">
        <v>0</v>
      </c>
      <c r="V215" s="33">
        <v>0</v>
      </c>
      <c r="W215" s="33">
        <v>0</v>
      </c>
    </row>
    <row r="216" spans="1:23" s="10" customFormat="1" ht="12.75">
      <c r="A216" s="26" t="s">
        <v>26</v>
      </c>
      <c r="B216" s="27" t="s">
        <v>396</v>
      </c>
      <c r="C216" s="28" t="s">
        <v>397</v>
      </c>
      <c r="D216" s="29">
        <v>61167322</v>
      </c>
      <c r="E216" s="30">
        <v>64756822</v>
      </c>
      <c r="F216" s="30">
        <v>58901610</v>
      </c>
      <c r="G216" s="31">
        <f t="shared" si="38"/>
        <v>0.9095815418489808</v>
      </c>
      <c r="H216" s="32">
        <v>19834278</v>
      </c>
      <c r="I216" s="30">
        <v>1861269</v>
      </c>
      <c r="J216" s="33">
        <v>2071633</v>
      </c>
      <c r="K216" s="33">
        <v>23767180</v>
      </c>
      <c r="L216" s="32">
        <v>1691613</v>
      </c>
      <c r="M216" s="30">
        <v>16974894</v>
      </c>
      <c r="N216" s="33">
        <v>989448</v>
      </c>
      <c r="O216" s="33">
        <v>19655955</v>
      </c>
      <c r="P216" s="32">
        <v>1584821</v>
      </c>
      <c r="Q216" s="30">
        <v>1120886</v>
      </c>
      <c r="R216" s="33">
        <v>12772768</v>
      </c>
      <c r="S216" s="33">
        <v>15478475</v>
      </c>
      <c r="T216" s="32">
        <v>0</v>
      </c>
      <c r="U216" s="30">
        <v>0</v>
      </c>
      <c r="V216" s="33">
        <v>0</v>
      </c>
      <c r="W216" s="33">
        <v>0</v>
      </c>
    </row>
    <row r="217" spans="1:23" s="10" customFormat="1" ht="12.75">
      <c r="A217" s="26" t="s">
        <v>26</v>
      </c>
      <c r="B217" s="27" t="s">
        <v>398</v>
      </c>
      <c r="C217" s="28" t="s">
        <v>399</v>
      </c>
      <c r="D217" s="29">
        <v>0</v>
      </c>
      <c r="E217" s="30">
        <v>0</v>
      </c>
      <c r="F217" s="30">
        <v>195527474</v>
      </c>
      <c r="G217" s="31">
        <f t="shared" si="38"/>
        <v>0</v>
      </c>
      <c r="H217" s="32">
        <v>107090982</v>
      </c>
      <c r="I217" s="30">
        <v>4000871</v>
      </c>
      <c r="J217" s="33">
        <v>5131433</v>
      </c>
      <c r="K217" s="33">
        <v>116223286</v>
      </c>
      <c r="L217" s="32">
        <v>6330303</v>
      </c>
      <c r="M217" s="30">
        <v>5448136</v>
      </c>
      <c r="N217" s="33">
        <v>6365033</v>
      </c>
      <c r="O217" s="33">
        <v>18143472</v>
      </c>
      <c r="P217" s="32">
        <v>48619218</v>
      </c>
      <c r="Q217" s="30">
        <v>12541498</v>
      </c>
      <c r="R217" s="33">
        <v>0</v>
      </c>
      <c r="S217" s="33">
        <v>61160716</v>
      </c>
      <c r="T217" s="32">
        <v>0</v>
      </c>
      <c r="U217" s="30">
        <v>0</v>
      </c>
      <c r="V217" s="33">
        <v>0</v>
      </c>
      <c r="W217" s="33">
        <v>0</v>
      </c>
    </row>
    <row r="218" spans="1:23" s="10" customFormat="1" ht="12.75">
      <c r="A218" s="26" t="s">
        <v>45</v>
      </c>
      <c r="B218" s="27" t="s">
        <v>400</v>
      </c>
      <c r="C218" s="28" t="s">
        <v>401</v>
      </c>
      <c r="D218" s="29">
        <v>454560000</v>
      </c>
      <c r="E218" s="30">
        <v>454560000</v>
      </c>
      <c r="F218" s="30">
        <v>385611636</v>
      </c>
      <c r="G218" s="31">
        <f t="shared" si="38"/>
        <v>0.8483184530095037</v>
      </c>
      <c r="H218" s="32">
        <v>157468942</v>
      </c>
      <c r="I218" s="30">
        <v>2136645</v>
      </c>
      <c r="J218" s="33">
        <v>-11658609</v>
      </c>
      <c r="K218" s="33">
        <v>147946978</v>
      </c>
      <c r="L218" s="32">
        <v>15774449</v>
      </c>
      <c r="M218" s="30">
        <v>122386582</v>
      </c>
      <c r="N218" s="33">
        <v>711299</v>
      </c>
      <c r="O218" s="33">
        <v>138872330</v>
      </c>
      <c r="P218" s="32">
        <v>1133070</v>
      </c>
      <c r="Q218" s="30">
        <v>10743</v>
      </c>
      <c r="R218" s="33">
        <v>97648515</v>
      </c>
      <c r="S218" s="33">
        <v>98792328</v>
      </c>
      <c r="T218" s="32">
        <v>0</v>
      </c>
      <c r="U218" s="30">
        <v>0</v>
      </c>
      <c r="V218" s="33">
        <v>0</v>
      </c>
      <c r="W218" s="33">
        <v>0</v>
      </c>
    </row>
    <row r="219" spans="1:23" s="10" customFormat="1" ht="12.75">
      <c r="A219" s="56"/>
      <c r="B219" s="57" t="s">
        <v>402</v>
      </c>
      <c r="C219" s="58"/>
      <c r="D219" s="59">
        <f>SUM(D213:D218)</f>
        <v>1133178948</v>
      </c>
      <c r="E219" s="60">
        <f>SUM(E213:E218)</f>
        <v>1136768448</v>
      </c>
      <c r="F219" s="60">
        <f>SUM(F213:F218)</f>
        <v>1192526113</v>
      </c>
      <c r="G219" s="61">
        <f t="shared" si="38"/>
        <v>1.0490492721698061</v>
      </c>
      <c r="H219" s="62">
        <f aca="true" t="shared" si="43" ref="H219:W219">SUM(H213:H218)</f>
        <v>444807193</v>
      </c>
      <c r="I219" s="60">
        <f t="shared" si="43"/>
        <v>21777435</v>
      </c>
      <c r="J219" s="63">
        <f t="shared" si="43"/>
        <v>13075194</v>
      </c>
      <c r="K219" s="63">
        <f t="shared" si="43"/>
        <v>479659822</v>
      </c>
      <c r="L219" s="62">
        <f t="shared" si="43"/>
        <v>90004398</v>
      </c>
      <c r="M219" s="60">
        <f t="shared" si="43"/>
        <v>253944297</v>
      </c>
      <c r="N219" s="63">
        <f t="shared" si="43"/>
        <v>49219405</v>
      </c>
      <c r="O219" s="63">
        <f t="shared" si="43"/>
        <v>393168100</v>
      </c>
      <c r="P219" s="62">
        <f t="shared" si="43"/>
        <v>68190191</v>
      </c>
      <c r="Q219" s="60">
        <f t="shared" si="43"/>
        <v>36091733</v>
      </c>
      <c r="R219" s="63">
        <f t="shared" si="43"/>
        <v>215416267</v>
      </c>
      <c r="S219" s="63">
        <f t="shared" si="43"/>
        <v>319698191</v>
      </c>
      <c r="T219" s="62">
        <f t="shared" si="43"/>
        <v>0</v>
      </c>
      <c r="U219" s="60">
        <f t="shared" si="43"/>
        <v>0</v>
      </c>
      <c r="V219" s="63">
        <f t="shared" si="43"/>
        <v>0</v>
      </c>
      <c r="W219" s="63">
        <f t="shared" si="43"/>
        <v>0</v>
      </c>
    </row>
    <row r="220" spans="1:23" s="10" customFormat="1" ht="12.75">
      <c r="A220" s="42"/>
      <c r="B220" s="43" t="s">
        <v>403</v>
      </c>
      <c r="C220" s="44"/>
      <c r="D220" s="45">
        <f>SUM(D185:D190,D192:D196,D198:D203,D205:D211,D213:D218)</f>
        <v>9982386216</v>
      </c>
      <c r="E220" s="46">
        <f>SUM(E185:E190,E192:E196,E198:E203,E205:E211,E213:E218)</f>
        <v>10000113670</v>
      </c>
      <c r="F220" s="46">
        <f>SUM(F185:F190,F192:F196,F198:F203,F205:F211,F213:F218)</f>
        <v>7578026830</v>
      </c>
      <c r="G220" s="47">
        <f t="shared" si="38"/>
        <v>0.757794069154816</v>
      </c>
      <c r="H220" s="48">
        <f aca="true" t="shared" si="44" ref="H220:W220">SUM(H185:H190,H192:H196,H198:H203,H205:H211,H213:H218)</f>
        <v>1962151197</v>
      </c>
      <c r="I220" s="46">
        <f t="shared" si="44"/>
        <v>493895158</v>
      </c>
      <c r="J220" s="49">
        <f t="shared" si="44"/>
        <v>376895175</v>
      </c>
      <c r="K220" s="49">
        <f t="shared" si="44"/>
        <v>2832941530</v>
      </c>
      <c r="L220" s="48">
        <f t="shared" si="44"/>
        <v>534100047</v>
      </c>
      <c r="M220" s="46">
        <f t="shared" si="44"/>
        <v>1496851710</v>
      </c>
      <c r="N220" s="49">
        <f t="shared" si="44"/>
        <v>609538575</v>
      </c>
      <c r="O220" s="49">
        <f t="shared" si="44"/>
        <v>2640490332</v>
      </c>
      <c r="P220" s="48">
        <f t="shared" si="44"/>
        <v>521736717</v>
      </c>
      <c r="Q220" s="46">
        <f t="shared" si="44"/>
        <v>251951577</v>
      </c>
      <c r="R220" s="49">
        <f t="shared" si="44"/>
        <v>1330906674</v>
      </c>
      <c r="S220" s="49">
        <f t="shared" si="44"/>
        <v>2104594968</v>
      </c>
      <c r="T220" s="48">
        <f t="shared" si="44"/>
        <v>0</v>
      </c>
      <c r="U220" s="46">
        <f t="shared" si="44"/>
        <v>0</v>
      </c>
      <c r="V220" s="49">
        <f t="shared" si="44"/>
        <v>0</v>
      </c>
      <c r="W220" s="49">
        <f t="shared" si="44"/>
        <v>0</v>
      </c>
    </row>
    <row r="221" spans="1:23" s="10" customFormat="1" ht="12.75">
      <c r="A221" s="18"/>
      <c r="B221" s="50"/>
      <c r="C221" s="51"/>
      <c r="D221" s="52"/>
      <c r="E221" s="53"/>
      <c r="F221" s="53"/>
      <c r="G221" s="23"/>
      <c r="H221" s="32"/>
      <c r="I221" s="30"/>
      <c r="J221" s="33"/>
      <c r="K221" s="33"/>
      <c r="L221" s="32"/>
      <c r="M221" s="30"/>
      <c r="N221" s="33"/>
      <c r="O221" s="33"/>
      <c r="P221" s="32"/>
      <c r="Q221" s="30"/>
      <c r="R221" s="33"/>
      <c r="S221" s="33"/>
      <c r="T221" s="32"/>
      <c r="U221" s="30"/>
      <c r="V221" s="33"/>
      <c r="W221" s="33"/>
    </row>
    <row r="222" spans="1:23" s="10" customFormat="1" ht="12.75">
      <c r="A222" s="18"/>
      <c r="B222" s="19" t="s">
        <v>404</v>
      </c>
      <c r="C222" s="20"/>
      <c r="D222" s="55"/>
      <c r="E222" s="53"/>
      <c r="F222" s="53"/>
      <c r="G222" s="23"/>
      <c r="H222" s="32"/>
      <c r="I222" s="30"/>
      <c r="J222" s="33"/>
      <c r="K222" s="33"/>
      <c r="L222" s="32"/>
      <c r="M222" s="30"/>
      <c r="N222" s="33"/>
      <c r="O222" s="33"/>
      <c r="P222" s="32"/>
      <c r="Q222" s="30"/>
      <c r="R222" s="33"/>
      <c r="S222" s="33"/>
      <c r="T222" s="32"/>
      <c r="U222" s="30"/>
      <c r="V222" s="33"/>
      <c r="W222" s="33"/>
    </row>
    <row r="223" spans="1:23" s="10" customFormat="1" ht="12.75">
      <c r="A223" s="26" t="s">
        <v>26</v>
      </c>
      <c r="B223" s="27" t="s">
        <v>405</v>
      </c>
      <c r="C223" s="28" t="s">
        <v>406</v>
      </c>
      <c r="D223" s="29">
        <v>246744318</v>
      </c>
      <c r="E223" s="30">
        <v>234646639</v>
      </c>
      <c r="F223" s="30">
        <v>255347279</v>
      </c>
      <c r="G223" s="31">
        <f aca="true" t="shared" si="45" ref="G223:G247">IF($E223=0,0,$F223/$E223)</f>
        <v>1.0882204837376768</v>
      </c>
      <c r="H223" s="32">
        <v>79875401</v>
      </c>
      <c r="I223" s="30">
        <v>30196745</v>
      </c>
      <c r="J223" s="33">
        <v>0</v>
      </c>
      <c r="K223" s="33">
        <v>110072146</v>
      </c>
      <c r="L223" s="32">
        <v>22416663</v>
      </c>
      <c r="M223" s="30">
        <v>49998978</v>
      </c>
      <c r="N223" s="33">
        <v>6870052</v>
      </c>
      <c r="O223" s="33">
        <v>79285693</v>
      </c>
      <c r="P223" s="32">
        <v>4840481</v>
      </c>
      <c r="Q223" s="30">
        <v>10258366</v>
      </c>
      <c r="R223" s="33">
        <v>50890593</v>
      </c>
      <c r="S223" s="33">
        <v>65989440</v>
      </c>
      <c r="T223" s="32">
        <v>0</v>
      </c>
      <c r="U223" s="30">
        <v>0</v>
      </c>
      <c r="V223" s="33">
        <v>0</v>
      </c>
      <c r="W223" s="33">
        <v>0</v>
      </c>
    </row>
    <row r="224" spans="1:23" s="10" customFormat="1" ht="12.75">
      <c r="A224" s="26" t="s">
        <v>26</v>
      </c>
      <c r="B224" s="27" t="s">
        <v>407</v>
      </c>
      <c r="C224" s="28" t="s">
        <v>408</v>
      </c>
      <c r="D224" s="29">
        <v>436078661</v>
      </c>
      <c r="E224" s="30">
        <v>398465856</v>
      </c>
      <c r="F224" s="30">
        <v>318484166</v>
      </c>
      <c r="G224" s="31">
        <f t="shared" si="45"/>
        <v>0.7992759259152182</v>
      </c>
      <c r="H224" s="32">
        <v>68388464</v>
      </c>
      <c r="I224" s="30">
        <v>25595889</v>
      </c>
      <c r="J224" s="33">
        <v>25341703</v>
      </c>
      <c r="K224" s="33">
        <v>119326056</v>
      </c>
      <c r="L224" s="32">
        <v>25800282</v>
      </c>
      <c r="M224" s="30">
        <v>22752936</v>
      </c>
      <c r="N224" s="33">
        <v>45648728</v>
      </c>
      <c r="O224" s="33">
        <v>94201946</v>
      </c>
      <c r="P224" s="32">
        <v>23306286</v>
      </c>
      <c r="Q224" s="30">
        <v>21022820</v>
      </c>
      <c r="R224" s="33">
        <v>60627058</v>
      </c>
      <c r="S224" s="33">
        <v>104956164</v>
      </c>
      <c r="T224" s="32">
        <v>0</v>
      </c>
      <c r="U224" s="30">
        <v>0</v>
      </c>
      <c r="V224" s="33">
        <v>0</v>
      </c>
      <c r="W224" s="33">
        <v>0</v>
      </c>
    </row>
    <row r="225" spans="1:23" s="10" customFormat="1" ht="12.75">
      <c r="A225" s="26" t="s">
        <v>26</v>
      </c>
      <c r="B225" s="27" t="s">
        <v>409</v>
      </c>
      <c r="C225" s="28" t="s">
        <v>410</v>
      </c>
      <c r="D225" s="29">
        <v>270204274</v>
      </c>
      <c r="E225" s="30">
        <v>270204274</v>
      </c>
      <c r="F225" s="30">
        <v>191179021</v>
      </c>
      <c r="G225" s="31">
        <f t="shared" si="45"/>
        <v>0.7075351480191613</v>
      </c>
      <c r="H225" s="32">
        <v>53783157</v>
      </c>
      <c r="I225" s="30">
        <v>13583956</v>
      </c>
      <c r="J225" s="33">
        <v>10561835</v>
      </c>
      <c r="K225" s="33">
        <v>77928948</v>
      </c>
      <c r="L225" s="32">
        <v>12190110</v>
      </c>
      <c r="M225" s="30">
        <v>0</v>
      </c>
      <c r="N225" s="33">
        <v>26385304</v>
      </c>
      <c r="O225" s="33">
        <v>38575414</v>
      </c>
      <c r="P225" s="32">
        <v>11203544</v>
      </c>
      <c r="Q225" s="30">
        <v>11579953</v>
      </c>
      <c r="R225" s="33">
        <v>51891162</v>
      </c>
      <c r="S225" s="33">
        <v>74674659</v>
      </c>
      <c r="T225" s="32">
        <v>0</v>
      </c>
      <c r="U225" s="30">
        <v>0</v>
      </c>
      <c r="V225" s="33">
        <v>0</v>
      </c>
      <c r="W225" s="33">
        <v>0</v>
      </c>
    </row>
    <row r="226" spans="1:23" s="10" customFormat="1" ht="12.75">
      <c r="A226" s="26" t="s">
        <v>26</v>
      </c>
      <c r="B226" s="27" t="s">
        <v>411</v>
      </c>
      <c r="C226" s="28" t="s">
        <v>412</v>
      </c>
      <c r="D226" s="29">
        <v>196480705</v>
      </c>
      <c r="E226" s="30">
        <v>196480705</v>
      </c>
      <c r="F226" s="30">
        <v>144351044</v>
      </c>
      <c r="G226" s="31">
        <f t="shared" si="45"/>
        <v>0.7346830519566794</v>
      </c>
      <c r="H226" s="32">
        <v>43204005</v>
      </c>
      <c r="I226" s="30">
        <v>9291295</v>
      </c>
      <c r="J226" s="33">
        <v>9925143</v>
      </c>
      <c r="K226" s="33">
        <v>62420443</v>
      </c>
      <c r="L226" s="32">
        <v>8912400</v>
      </c>
      <c r="M226" s="30">
        <v>8884594</v>
      </c>
      <c r="N226" s="33">
        <v>12262783</v>
      </c>
      <c r="O226" s="33">
        <v>30059777</v>
      </c>
      <c r="P226" s="32">
        <v>6051702</v>
      </c>
      <c r="Q226" s="30">
        <v>6051702</v>
      </c>
      <c r="R226" s="33">
        <v>39767420</v>
      </c>
      <c r="S226" s="33">
        <v>51870824</v>
      </c>
      <c r="T226" s="32">
        <v>0</v>
      </c>
      <c r="U226" s="30">
        <v>0</v>
      </c>
      <c r="V226" s="33">
        <v>0</v>
      </c>
      <c r="W226" s="33">
        <v>0</v>
      </c>
    </row>
    <row r="227" spans="1:23" s="10" customFormat="1" ht="12.75">
      <c r="A227" s="26" t="s">
        <v>26</v>
      </c>
      <c r="B227" s="27" t="s">
        <v>413</v>
      </c>
      <c r="C227" s="28" t="s">
        <v>414</v>
      </c>
      <c r="D227" s="29">
        <v>417685934</v>
      </c>
      <c r="E227" s="30">
        <v>417685934</v>
      </c>
      <c r="F227" s="30">
        <v>285042186</v>
      </c>
      <c r="G227" s="31">
        <f t="shared" si="45"/>
        <v>0.6824318532115089</v>
      </c>
      <c r="H227" s="32">
        <v>57525135</v>
      </c>
      <c r="I227" s="30">
        <v>26857393</v>
      </c>
      <c r="J227" s="33">
        <v>20877658</v>
      </c>
      <c r="K227" s="33">
        <v>105260186</v>
      </c>
      <c r="L227" s="32">
        <v>30234148</v>
      </c>
      <c r="M227" s="30">
        <v>11779993</v>
      </c>
      <c r="N227" s="33">
        <v>54663899</v>
      </c>
      <c r="O227" s="33">
        <v>96678040</v>
      </c>
      <c r="P227" s="32">
        <v>23210003</v>
      </c>
      <c r="Q227" s="30">
        <v>23926682</v>
      </c>
      <c r="R227" s="33">
        <v>35967275</v>
      </c>
      <c r="S227" s="33">
        <v>83103960</v>
      </c>
      <c r="T227" s="32">
        <v>0</v>
      </c>
      <c r="U227" s="30">
        <v>0</v>
      </c>
      <c r="V227" s="33">
        <v>0</v>
      </c>
      <c r="W227" s="33">
        <v>0</v>
      </c>
    </row>
    <row r="228" spans="1:23" s="10" customFormat="1" ht="12.75">
      <c r="A228" s="26" t="s">
        <v>26</v>
      </c>
      <c r="B228" s="27" t="s">
        <v>415</v>
      </c>
      <c r="C228" s="28" t="s">
        <v>416</v>
      </c>
      <c r="D228" s="29">
        <v>156720128</v>
      </c>
      <c r="E228" s="30">
        <v>156720128</v>
      </c>
      <c r="F228" s="30">
        <v>161124209</v>
      </c>
      <c r="G228" s="31">
        <f t="shared" si="45"/>
        <v>1.028101565869063</v>
      </c>
      <c r="H228" s="32">
        <v>7259061</v>
      </c>
      <c r="I228" s="30">
        <v>5792405</v>
      </c>
      <c r="J228" s="33">
        <v>9443732</v>
      </c>
      <c r="K228" s="33">
        <v>22495198</v>
      </c>
      <c r="L228" s="32">
        <v>7965641</v>
      </c>
      <c r="M228" s="30">
        <v>37137128</v>
      </c>
      <c r="N228" s="33">
        <v>16622706</v>
      </c>
      <c r="O228" s="33">
        <v>61725475</v>
      </c>
      <c r="P228" s="32">
        <v>76903536</v>
      </c>
      <c r="Q228" s="30">
        <v>0</v>
      </c>
      <c r="R228" s="33">
        <v>0</v>
      </c>
      <c r="S228" s="33">
        <v>76903536</v>
      </c>
      <c r="T228" s="32">
        <v>0</v>
      </c>
      <c r="U228" s="30">
        <v>0</v>
      </c>
      <c r="V228" s="33">
        <v>0</v>
      </c>
      <c r="W228" s="33">
        <v>0</v>
      </c>
    </row>
    <row r="229" spans="1:23" s="10" customFormat="1" ht="12.75">
      <c r="A229" s="26" t="s">
        <v>26</v>
      </c>
      <c r="B229" s="27" t="s">
        <v>417</v>
      </c>
      <c r="C229" s="28" t="s">
        <v>418</v>
      </c>
      <c r="D229" s="29">
        <v>1202985171</v>
      </c>
      <c r="E229" s="30">
        <v>1202985171</v>
      </c>
      <c r="F229" s="30">
        <v>691805159</v>
      </c>
      <c r="G229" s="31">
        <f t="shared" si="45"/>
        <v>0.575073721336836</v>
      </c>
      <c r="H229" s="32">
        <v>135544934</v>
      </c>
      <c r="I229" s="30">
        <v>86201327</v>
      </c>
      <c r="J229" s="33">
        <v>92487267</v>
      </c>
      <c r="K229" s="33">
        <v>314233528</v>
      </c>
      <c r="L229" s="32">
        <v>69609638</v>
      </c>
      <c r="M229" s="30">
        <v>71444870</v>
      </c>
      <c r="N229" s="33">
        <v>85091322</v>
      </c>
      <c r="O229" s="33">
        <v>226145830</v>
      </c>
      <c r="P229" s="32">
        <v>82613920</v>
      </c>
      <c r="Q229" s="30">
        <v>68811881</v>
      </c>
      <c r="R229" s="33">
        <v>0</v>
      </c>
      <c r="S229" s="33">
        <v>151425801</v>
      </c>
      <c r="T229" s="32">
        <v>0</v>
      </c>
      <c r="U229" s="30">
        <v>0</v>
      </c>
      <c r="V229" s="33">
        <v>0</v>
      </c>
      <c r="W229" s="33">
        <v>0</v>
      </c>
    </row>
    <row r="230" spans="1:23" s="10" customFormat="1" ht="12.75">
      <c r="A230" s="26" t="s">
        <v>45</v>
      </c>
      <c r="B230" s="27" t="s">
        <v>419</v>
      </c>
      <c r="C230" s="28" t="s">
        <v>420</v>
      </c>
      <c r="D230" s="29">
        <v>359502960</v>
      </c>
      <c r="E230" s="30">
        <v>328126752</v>
      </c>
      <c r="F230" s="30">
        <v>270352216</v>
      </c>
      <c r="G230" s="31">
        <f t="shared" si="45"/>
        <v>0.8239261637527195</v>
      </c>
      <c r="H230" s="32">
        <v>105541215</v>
      </c>
      <c r="I230" s="30">
        <v>3190255</v>
      </c>
      <c r="J230" s="33">
        <v>585747</v>
      </c>
      <c r="K230" s="33">
        <v>109317217</v>
      </c>
      <c r="L230" s="32">
        <v>1631198</v>
      </c>
      <c r="M230" s="30">
        <v>374178</v>
      </c>
      <c r="N230" s="33">
        <v>84516738</v>
      </c>
      <c r="O230" s="33">
        <v>86522114</v>
      </c>
      <c r="P230" s="32">
        <v>1231407</v>
      </c>
      <c r="Q230" s="30">
        <v>659130</v>
      </c>
      <c r="R230" s="33">
        <v>72622348</v>
      </c>
      <c r="S230" s="33">
        <v>74512885</v>
      </c>
      <c r="T230" s="32">
        <v>0</v>
      </c>
      <c r="U230" s="30">
        <v>0</v>
      </c>
      <c r="V230" s="33">
        <v>0</v>
      </c>
      <c r="W230" s="33">
        <v>0</v>
      </c>
    </row>
    <row r="231" spans="1:23" s="10" customFormat="1" ht="12.75">
      <c r="A231" s="34"/>
      <c r="B231" s="35" t="s">
        <v>421</v>
      </c>
      <c r="C231" s="36"/>
      <c r="D231" s="37">
        <f>SUM(D223:D230)</f>
        <v>3286402151</v>
      </c>
      <c r="E231" s="38">
        <f>SUM(E223:E230)</f>
        <v>3205315459</v>
      </c>
      <c r="F231" s="38">
        <f>SUM(F223:F230)</f>
        <v>2317685280</v>
      </c>
      <c r="G231" s="39">
        <f t="shared" si="45"/>
        <v>0.7230755629659851</v>
      </c>
      <c r="H231" s="40">
        <f aca="true" t="shared" si="46" ref="H231:W231">SUM(H223:H230)</f>
        <v>551121372</v>
      </c>
      <c r="I231" s="38">
        <f t="shared" si="46"/>
        <v>200709265</v>
      </c>
      <c r="J231" s="41">
        <f t="shared" si="46"/>
        <v>169223085</v>
      </c>
      <c r="K231" s="41">
        <f t="shared" si="46"/>
        <v>921053722</v>
      </c>
      <c r="L231" s="40">
        <f t="shared" si="46"/>
        <v>178760080</v>
      </c>
      <c r="M231" s="38">
        <f t="shared" si="46"/>
        <v>202372677</v>
      </c>
      <c r="N231" s="41">
        <f t="shared" si="46"/>
        <v>332061532</v>
      </c>
      <c r="O231" s="41">
        <f t="shared" si="46"/>
        <v>713194289</v>
      </c>
      <c r="P231" s="40">
        <f t="shared" si="46"/>
        <v>229360879</v>
      </c>
      <c r="Q231" s="38">
        <f t="shared" si="46"/>
        <v>142310534</v>
      </c>
      <c r="R231" s="41">
        <f t="shared" si="46"/>
        <v>311765856</v>
      </c>
      <c r="S231" s="41">
        <f t="shared" si="46"/>
        <v>683437269</v>
      </c>
      <c r="T231" s="40">
        <f t="shared" si="46"/>
        <v>0</v>
      </c>
      <c r="U231" s="38">
        <f t="shared" si="46"/>
        <v>0</v>
      </c>
      <c r="V231" s="41">
        <f t="shared" si="46"/>
        <v>0</v>
      </c>
      <c r="W231" s="41">
        <f t="shared" si="46"/>
        <v>0</v>
      </c>
    </row>
    <row r="232" spans="1:23" s="10" customFormat="1" ht="12.75">
      <c r="A232" s="26" t="s">
        <v>26</v>
      </c>
      <c r="B232" s="27" t="s">
        <v>422</v>
      </c>
      <c r="C232" s="28" t="s">
        <v>423</v>
      </c>
      <c r="D232" s="29">
        <v>260114110</v>
      </c>
      <c r="E232" s="30">
        <v>260114110</v>
      </c>
      <c r="F232" s="30">
        <v>208260411</v>
      </c>
      <c r="G232" s="31">
        <f t="shared" si="45"/>
        <v>0.8006501877195359</v>
      </c>
      <c r="H232" s="32">
        <v>39474128</v>
      </c>
      <c r="I232" s="30">
        <v>18855090</v>
      </c>
      <c r="J232" s="33">
        <v>16376385</v>
      </c>
      <c r="K232" s="33">
        <v>74705603</v>
      </c>
      <c r="L232" s="32">
        <v>11381568</v>
      </c>
      <c r="M232" s="30">
        <v>33947816</v>
      </c>
      <c r="N232" s="33">
        <v>12184840</v>
      </c>
      <c r="O232" s="33">
        <v>57514224</v>
      </c>
      <c r="P232" s="32">
        <v>16749796</v>
      </c>
      <c r="Q232" s="30">
        <v>22227621</v>
      </c>
      <c r="R232" s="33">
        <v>37063167</v>
      </c>
      <c r="S232" s="33">
        <v>76040584</v>
      </c>
      <c r="T232" s="32">
        <v>0</v>
      </c>
      <c r="U232" s="30">
        <v>0</v>
      </c>
      <c r="V232" s="33">
        <v>0</v>
      </c>
      <c r="W232" s="33">
        <v>0</v>
      </c>
    </row>
    <row r="233" spans="1:23" s="10" customFormat="1" ht="12.75">
      <c r="A233" s="26" t="s">
        <v>26</v>
      </c>
      <c r="B233" s="27" t="s">
        <v>424</v>
      </c>
      <c r="C233" s="28" t="s">
        <v>425</v>
      </c>
      <c r="D233" s="29">
        <v>1401968134</v>
      </c>
      <c r="E233" s="30">
        <v>1401968134</v>
      </c>
      <c r="F233" s="30">
        <v>1022236024</v>
      </c>
      <c r="G233" s="31">
        <f t="shared" si="45"/>
        <v>0.7291435512756098</v>
      </c>
      <c r="H233" s="32">
        <v>189799003</v>
      </c>
      <c r="I233" s="30">
        <v>104341658</v>
      </c>
      <c r="J233" s="33">
        <v>111987822</v>
      </c>
      <c r="K233" s="33">
        <v>406128483</v>
      </c>
      <c r="L233" s="32">
        <v>102596912</v>
      </c>
      <c r="M233" s="30">
        <v>0</v>
      </c>
      <c r="N233" s="33">
        <v>164939371</v>
      </c>
      <c r="O233" s="33">
        <v>267536283</v>
      </c>
      <c r="P233" s="32">
        <v>95653395</v>
      </c>
      <c r="Q233" s="30">
        <v>106271516</v>
      </c>
      <c r="R233" s="33">
        <v>146646347</v>
      </c>
      <c r="S233" s="33">
        <v>348571258</v>
      </c>
      <c r="T233" s="32">
        <v>0</v>
      </c>
      <c r="U233" s="30">
        <v>0</v>
      </c>
      <c r="V233" s="33">
        <v>0</v>
      </c>
      <c r="W233" s="33">
        <v>0</v>
      </c>
    </row>
    <row r="234" spans="1:23" s="10" customFormat="1" ht="12.75">
      <c r="A234" s="26" t="s">
        <v>26</v>
      </c>
      <c r="B234" s="27" t="s">
        <v>426</v>
      </c>
      <c r="C234" s="28" t="s">
        <v>427</v>
      </c>
      <c r="D234" s="29">
        <v>967102108</v>
      </c>
      <c r="E234" s="30">
        <v>975646167</v>
      </c>
      <c r="F234" s="30">
        <v>750621812</v>
      </c>
      <c r="G234" s="31">
        <f t="shared" si="45"/>
        <v>0.7693586439314121</v>
      </c>
      <c r="H234" s="32">
        <v>108079521</v>
      </c>
      <c r="I234" s="30">
        <v>81503122</v>
      </c>
      <c r="J234" s="33">
        <v>75682988</v>
      </c>
      <c r="K234" s="33">
        <v>265265631</v>
      </c>
      <c r="L234" s="32">
        <v>74915524</v>
      </c>
      <c r="M234" s="30">
        <v>71333872</v>
      </c>
      <c r="N234" s="33">
        <v>101453796</v>
      </c>
      <c r="O234" s="33">
        <v>247703192</v>
      </c>
      <c r="P234" s="32">
        <v>67988033</v>
      </c>
      <c r="Q234" s="30">
        <v>79603700</v>
      </c>
      <c r="R234" s="33">
        <v>90061256</v>
      </c>
      <c r="S234" s="33">
        <v>237652989</v>
      </c>
      <c r="T234" s="32">
        <v>0</v>
      </c>
      <c r="U234" s="30">
        <v>0</v>
      </c>
      <c r="V234" s="33">
        <v>0</v>
      </c>
      <c r="W234" s="33">
        <v>0</v>
      </c>
    </row>
    <row r="235" spans="1:23" s="10" customFormat="1" ht="12.75">
      <c r="A235" s="26" t="s">
        <v>26</v>
      </c>
      <c r="B235" s="27" t="s">
        <v>428</v>
      </c>
      <c r="C235" s="28" t="s">
        <v>429</v>
      </c>
      <c r="D235" s="29">
        <v>152331659</v>
      </c>
      <c r="E235" s="30">
        <v>145484905</v>
      </c>
      <c r="F235" s="30">
        <v>122987407</v>
      </c>
      <c r="G235" s="31">
        <f t="shared" si="45"/>
        <v>0.8453619775879841</v>
      </c>
      <c r="H235" s="32">
        <v>18048934</v>
      </c>
      <c r="I235" s="30">
        <v>31909698</v>
      </c>
      <c r="J235" s="33">
        <v>7780069</v>
      </c>
      <c r="K235" s="33">
        <v>57738701</v>
      </c>
      <c r="L235" s="32">
        <v>8392308</v>
      </c>
      <c r="M235" s="30">
        <v>7439024</v>
      </c>
      <c r="N235" s="33">
        <v>20151613</v>
      </c>
      <c r="O235" s="33">
        <v>35982945</v>
      </c>
      <c r="P235" s="32">
        <v>7629291</v>
      </c>
      <c r="Q235" s="30">
        <v>7285842</v>
      </c>
      <c r="R235" s="33">
        <v>14350628</v>
      </c>
      <c r="S235" s="33">
        <v>29265761</v>
      </c>
      <c r="T235" s="32">
        <v>0</v>
      </c>
      <c r="U235" s="30">
        <v>0</v>
      </c>
      <c r="V235" s="33">
        <v>0</v>
      </c>
      <c r="W235" s="33">
        <v>0</v>
      </c>
    </row>
    <row r="236" spans="1:23" s="10" customFormat="1" ht="12.75">
      <c r="A236" s="26" t="s">
        <v>26</v>
      </c>
      <c r="B236" s="27" t="s">
        <v>430</v>
      </c>
      <c r="C236" s="28" t="s">
        <v>431</v>
      </c>
      <c r="D236" s="29">
        <v>325552000</v>
      </c>
      <c r="E236" s="30">
        <v>325552000</v>
      </c>
      <c r="F236" s="30">
        <v>195507130</v>
      </c>
      <c r="G236" s="31">
        <f t="shared" si="45"/>
        <v>0.6005404052194426</v>
      </c>
      <c r="H236" s="32">
        <v>95855819</v>
      </c>
      <c r="I236" s="30">
        <v>1014066</v>
      </c>
      <c r="J236" s="33">
        <v>984504</v>
      </c>
      <c r="K236" s="33">
        <v>97854389</v>
      </c>
      <c r="L236" s="32">
        <v>2522255</v>
      </c>
      <c r="M236" s="30">
        <v>70999857</v>
      </c>
      <c r="N236" s="33">
        <v>258964</v>
      </c>
      <c r="O236" s="33">
        <v>73781076</v>
      </c>
      <c r="P236" s="32">
        <v>16991509</v>
      </c>
      <c r="Q236" s="30">
        <v>4460940</v>
      </c>
      <c r="R236" s="33">
        <v>2419216</v>
      </c>
      <c r="S236" s="33">
        <v>23871665</v>
      </c>
      <c r="T236" s="32">
        <v>0</v>
      </c>
      <c r="U236" s="30">
        <v>0</v>
      </c>
      <c r="V236" s="33">
        <v>0</v>
      </c>
      <c r="W236" s="33">
        <v>0</v>
      </c>
    </row>
    <row r="237" spans="1:23" s="10" customFormat="1" ht="12.75">
      <c r="A237" s="26" t="s">
        <v>26</v>
      </c>
      <c r="B237" s="27" t="s">
        <v>432</v>
      </c>
      <c r="C237" s="28" t="s">
        <v>433</v>
      </c>
      <c r="D237" s="29">
        <v>286900150</v>
      </c>
      <c r="E237" s="30">
        <v>286900150</v>
      </c>
      <c r="F237" s="30">
        <v>267833757</v>
      </c>
      <c r="G237" s="31">
        <f t="shared" si="45"/>
        <v>0.9335434540553569</v>
      </c>
      <c r="H237" s="32">
        <v>96186350</v>
      </c>
      <c r="I237" s="30">
        <v>9109150</v>
      </c>
      <c r="J237" s="33">
        <v>1367172</v>
      </c>
      <c r="K237" s="33">
        <v>106662672</v>
      </c>
      <c r="L237" s="32">
        <v>1249954</v>
      </c>
      <c r="M237" s="30">
        <v>11619401</v>
      </c>
      <c r="N237" s="33">
        <v>77836972</v>
      </c>
      <c r="O237" s="33">
        <v>90706327</v>
      </c>
      <c r="P237" s="32">
        <v>1308381</v>
      </c>
      <c r="Q237" s="30">
        <v>9594000</v>
      </c>
      <c r="R237" s="33">
        <v>59562377</v>
      </c>
      <c r="S237" s="33">
        <v>70464758</v>
      </c>
      <c r="T237" s="32">
        <v>0</v>
      </c>
      <c r="U237" s="30">
        <v>0</v>
      </c>
      <c r="V237" s="33">
        <v>0</v>
      </c>
      <c r="W237" s="33">
        <v>0</v>
      </c>
    </row>
    <row r="238" spans="1:23" s="10" customFormat="1" ht="12.75">
      <c r="A238" s="26" t="s">
        <v>45</v>
      </c>
      <c r="B238" s="27" t="s">
        <v>434</v>
      </c>
      <c r="C238" s="28" t="s">
        <v>435</v>
      </c>
      <c r="D238" s="29">
        <v>328203720</v>
      </c>
      <c r="E238" s="30">
        <v>324963000</v>
      </c>
      <c r="F238" s="30">
        <v>340214724</v>
      </c>
      <c r="G238" s="31">
        <f t="shared" si="45"/>
        <v>1.0469337247625115</v>
      </c>
      <c r="H238" s="32">
        <v>126429891</v>
      </c>
      <c r="I238" s="30">
        <v>2151943</v>
      </c>
      <c r="J238" s="33">
        <v>1088138</v>
      </c>
      <c r="K238" s="33">
        <v>129669972</v>
      </c>
      <c r="L238" s="32">
        <v>1561808</v>
      </c>
      <c r="M238" s="30">
        <v>116684355</v>
      </c>
      <c r="N238" s="33">
        <v>11630512</v>
      </c>
      <c r="O238" s="33">
        <v>129876675</v>
      </c>
      <c r="P238" s="32">
        <v>1820540</v>
      </c>
      <c r="Q238" s="30">
        <v>2651790</v>
      </c>
      <c r="R238" s="33">
        <v>76195747</v>
      </c>
      <c r="S238" s="33">
        <v>80668077</v>
      </c>
      <c r="T238" s="32">
        <v>0</v>
      </c>
      <c r="U238" s="30">
        <v>0</v>
      </c>
      <c r="V238" s="33">
        <v>0</v>
      </c>
      <c r="W238" s="33">
        <v>0</v>
      </c>
    </row>
    <row r="239" spans="1:23" s="10" customFormat="1" ht="12.75">
      <c r="A239" s="34"/>
      <c r="B239" s="35" t="s">
        <v>436</v>
      </c>
      <c r="C239" s="36"/>
      <c r="D239" s="37">
        <f>SUM(D232:D238)</f>
        <v>3722171881</v>
      </c>
      <c r="E239" s="38">
        <f>SUM(E232:E238)</f>
        <v>3720628466</v>
      </c>
      <c r="F239" s="38">
        <f>SUM(F232:F238)</f>
        <v>2907661265</v>
      </c>
      <c r="G239" s="39">
        <f t="shared" si="45"/>
        <v>0.7814973442177604</v>
      </c>
      <c r="H239" s="40">
        <f aca="true" t="shared" si="47" ref="H239:W239">SUM(H232:H238)</f>
        <v>673873646</v>
      </c>
      <c r="I239" s="38">
        <f t="shared" si="47"/>
        <v>248884727</v>
      </c>
      <c r="J239" s="41">
        <f t="shared" si="47"/>
        <v>215267078</v>
      </c>
      <c r="K239" s="41">
        <f t="shared" si="47"/>
        <v>1138025451</v>
      </c>
      <c r="L239" s="40">
        <f t="shared" si="47"/>
        <v>202620329</v>
      </c>
      <c r="M239" s="38">
        <f t="shared" si="47"/>
        <v>312024325</v>
      </c>
      <c r="N239" s="41">
        <f t="shared" si="47"/>
        <v>388456068</v>
      </c>
      <c r="O239" s="41">
        <f t="shared" si="47"/>
        <v>903100722</v>
      </c>
      <c r="P239" s="40">
        <f t="shared" si="47"/>
        <v>208140945</v>
      </c>
      <c r="Q239" s="38">
        <f t="shared" si="47"/>
        <v>232095409</v>
      </c>
      <c r="R239" s="41">
        <f t="shared" si="47"/>
        <v>426298738</v>
      </c>
      <c r="S239" s="41">
        <f t="shared" si="47"/>
        <v>866535092</v>
      </c>
      <c r="T239" s="40">
        <f t="shared" si="47"/>
        <v>0</v>
      </c>
      <c r="U239" s="38">
        <f t="shared" si="47"/>
        <v>0</v>
      </c>
      <c r="V239" s="41">
        <f t="shared" si="47"/>
        <v>0</v>
      </c>
      <c r="W239" s="41">
        <f t="shared" si="47"/>
        <v>0</v>
      </c>
    </row>
    <row r="240" spans="1:23" s="10" customFormat="1" ht="12.75">
      <c r="A240" s="26" t="s">
        <v>26</v>
      </c>
      <c r="B240" s="27" t="s">
        <v>437</v>
      </c>
      <c r="C240" s="28" t="s">
        <v>438</v>
      </c>
      <c r="D240" s="29">
        <v>253607930</v>
      </c>
      <c r="E240" s="30">
        <v>253607930</v>
      </c>
      <c r="F240" s="30">
        <v>217498562</v>
      </c>
      <c r="G240" s="31">
        <f t="shared" si="45"/>
        <v>0.8576173544731034</v>
      </c>
      <c r="H240" s="32">
        <v>50432882</v>
      </c>
      <c r="I240" s="30">
        <v>47750185</v>
      </c>
      <c r="J240" s="33">
        <v>16462892</v>
      </c>
      <c r="K240" s="33">
        <v>114645959</v>
      </c>
      <c r="L240" s="32">
        <v>19263219</v>
      </c>
      <c r="M240" s="30">
        <v>17271645</v>
      </c>
      <c r="N240" s="33">
        <v>8225895</v>
      </c>
      <c r="O240" s="33">
        <v>44760759</v>
      </c>
      <c r="P240" s="32">
        <v>38931323</v>
      </c>
      <c r="Q240" s="30">
        <v>3570071</v>
      </c>
      <c r="R240" s="33">
        <v>15590450</v>
      </c>
      <c r="S240" s="33">
        <v>58091844</v>
      </c>
      <c r="T240" s="32">
        <v>0</v>
      </c>
      <c r="U240" s="30">
        <v>0</v>
      </c>
      <c r="V240" s="33">
        <v>0</v>
      </c>
      <c r="W240" s="33">
        <v>0</v>
      </c>
    </row>
    <row r="241" spans="1:23" s="10" customFormat="1" ht="12.75">
      <c r="A241" s="26" t="s">
        <v>26</v>
      </c>
      <c r="B241" s="27" t="s">
        <v>439</v>
      </c>
      <c r="C241" s="28" t="s">
        <v>440</v>
      </c>
      <c r="D241" s="29">
        <v>1510766710</v>
      </c>
      <c r="E241" s="30">
        <v>1515031467</v>
      </c>
      <c r="F241" s="30">
        <v>1178467034</v>
      </c>
      <c r="G241" s="31">
        <f t="shared" si="45"/>
        <v>0.7778498728700003</v>
      </c>
      <c r="H241" s="32">
        <v>209566815</v>
      </c>
      <c r="I241" s="30">
        <v>92220924</v>
      </c>
      <c r="J241" s="33">
        <v>89895437</v>
      </c>
      <c r="K241" s="33">
        <v>391683176</v>
      </c>
      <c r="L241" s="32">
        <v>99568839</v>
      </c>
      <c r="M241" s="30">
        <v>192999336</v>
      </c>
      <c r="N241" s="33">
        <v>92563767</v>
      </c>
      <c r="O241" s="33">
        <v>385131942</v>
      </c>
      <c r="P241" s="32">
        <v>135615298</v>
      </c>
      <c r="Q241" s="30">
        <v>68238340</v>
      </c>
      <c r="R241" s="33">
        <v>197798278</v>
      </c>
      <c r="S241" s="33">
        <v>401651916</v>
      </c>
      <c r="T241" s="32">
        <v>0</v>
      </c>
      <c r="U241" s="30">
        <v>0</v>
      </c>
      <c r="V241" s="33">
        <v>0</v>
      </c>
      <c r="W241" s="33">
        <v>0</v>
      </c>
    </row>
    <row r="242" spans="1:23" s="10" customFormat="1" ht="12.75">
      <c r="A242" s="26" t="s">
        <v>26</v>
      </c>
      <c r="B242" s="27" t="s">
        <v>441</v>
      </c>
      <c r="C242" s="28" t="s">
        <v>442</v>
      </c>
      <c r="D242" s="29">
        <v>193689601</v>
      </c>
      <c r="E242" s="30">
        <v>171803884</v>
      </c>
      <c r="F242" s="30">
        <v>139805237</v>
      </c>
      <c r="G242" s="31">
        <f t="shared" si="45"/>
        <v>0.8137489895164419</v>
      </c>
      <c r="H242" s="32">
        <v>27684760</v>
      </c>
      <c r="I242" s="30">
        <v>10869689</v>
      </c>
      <c r="J242" s="33">
        <v>12666546</v>
      </c>
      <c r="K242" s="33">
        <v>51220995</v>
      </c>
      <c r="L242" s="32">
        <v>9485516</v>
      </c>
      <c r="M242" s="30">
        <v>8579868</v>
      </c>
      <c r="N242" s="33">
        <v>21707017</v>
      </c>
      <c r="O242" s="33">
        <v>39772401</v>
      </c>
      <c r="P242" s="32">
        <v>9166151</v>
      </c>
      <c r="Q242" s="30">
        <v>12914418</v>
      </c>
      <c r="R242" s="33">
        <v>26731272</v>
      </c>
      <c r="S242" s="33">
        <v>48811841</v>
      </c>
      <c r="T242" s="32">
        <v>0</v>
      </c>
      <c r="U242" s="30">
        <v>0</v>
      </c>
      <c r="V242" s="33">
        <v>0</v>
      </c>
      <c r="W242" s="33">
        <v>0</v>
      </c>
    </row>
    <row r="243" spans="1:23" s="10" customFormat="1" ht="12.75">
      <c r="A243" s="26" t="s">
        <v>26</v>
      </c>
      <c r="B243" s="27" t="s">
        <v>443</v>
      </c>
      <c r="C243" s="28" t="s">
        <v>444</v>
      </c>
      <c r="D243" s="29">
        <v>461647069</v>
      </c>
      <c r="E243" s="30">
        <v>461647069</v>
      </c>
      <c r="F243" s="30">
        <v>374844532</v>
      </c>
      <c r="G243" s="31">
        <f t="shared" si="45"/>
        <v>0.8119720825087704</v>
      </c>
      <c r="H243" s="32">
        <v>121370552</v>
      </c>
      <c r="I243" s="30">
        <v>10981615</v>
      </c>
      <c r="J243" s="33">
        <v>12868189</v>
      </c>
      <c r="K243" s="33">
        <v>145220356</v>
      </c>
      <c r="L243" s="32">
        <v>12966629</v>
      </c>
      <c r="M243" s="30">
        <v>13405135</v>
      </c>
      <c r="N243" s="33">
        <v>99941586</v>
      </c>
      <c r="O243" s="33">
        <v>126313350</v>
      </c>
      <c r="P243" s="32">
        <v>13121691</v>
      </c>
      <c r="Q243" s="30">
        <v>0</v>
      </c>
      <c r="R243" s="33">
        <v>90189135</v>
      </c>
      <c r="S243" s="33">
        <v>103310826</v>
      </c>
      <c r="T243" s="32">
        <v>0</v>
      </c>
      <c r="U243" s="30">
        <v>0</v>
      </c>
      <c r="V243" s="33">
        <v>0</v>
      </c>
      <c r="W243" s="33">
        <v>0</v>
      </c>
    </row>
    <row r="244" spans="1:23" s="10" customFormat="1" ht="12.75">
      <c r="A244" s="26" t="s">
        <v>26</v>
      </c>
      <c r="B244" s="27" t="s">
        <v>445</v>
      </c>
      <c r="C244" s="28" t="s">
        <v>446</v>
      </c>
      <c r="D244" s="29">
        <v>605179000</v>
      </c>
      <c r="E244" s="30">
        <v>605179000</v>
      </c>
      <c r="F244" s="30">
        <v>531349447</v>
      </c>
      <c r="G244" s="31">
        <f t="shared" si="45"/>
        <v>0.8780037757423836</v>
      </c>
      <c r="H244" s="32">
        <v>226418250</v>
      </c>
      <c r="I244" s="30">
        <v>6038975</v>
      </c>
      <c r="J244" s="33">
        <v>0</v>
      </c>
      <c r="K244" s="33">
        <v>232457225</v>
      </c>
      <c r="L244" s="32">
        <v>4556749</v>
      </c>
      <c r="M244" s="30">
        <v>155018481</v>
      </c>
      <c r="N244" s="33">
        <v>4784016</v>
      </c>
      <c r="O244" s="33">
        <v>164359246</v>
      </c>
      <c r="P244" s="32">
        <v>5821635</v>
      </c>
      <c r="Q244" s="30">
        <v>2823269</v>
      </c>
      <c r="R244" s="33">
        <v>125888072</v>
      </c>
      <c r="S244" s="33">
        <v>134532976</v>
      </c>
      <c r="T244" s="32">
        <v>0</v>
      </c>
      <c r="U244" s="30">
        <v>0</v>
      </c>
      <c r="V244" s="33">
        <v>0</v>
      </c>
      <c r="W244" s="33">
        <v>0</v>
      </c>
    </row>
    <row r="245" spans="1:23" s="10" customFormat="1" ht="12.75">
      <c r="A245" s="26" t="s">
        <v>45</v>
      </c>
      <c r="B245" s="27" t="s">
        <v>447</v>
      </c>
      <c r="C245" s="28" t="s">
        <v>448</v>
      </c>
      <c r="D245" s="29">
        <v>184684000</v>
      </c>
      <c r="E245" s="30">
        <v>186884000</v>
      </c>
      <c r="F245" s="30">
        <v>179673347</v>
      </c>
      <c r="G245" s="31">
        <f t="shared" si="45"/>
        <v>0.96141642409195</v>
      </c>
      <c r="H245" s="32">
        <v>74685133</v>
      </c>
      <c r="I245" s="30">
        <v>225545</v>
      </c>
      <c r="J245" s="33">
        <v>80492</v>
      </c>
      <c r="K245" s="33">
        <v>74991170</v>
      </c>
      <c r="L245" s="32">
        <v>150337</v>
      </c>
      <c r="M245" s="30">
        <v>59043721</v>
      </c>
      <c r="N245" s="33">
        <v>0</v>
      </c>
      <c r="O245" s="33">
        <v>59194058</v>
      </c>
      <c r="P245" s="32">
        <v>0</v>
      </c>
      <c r="Q245" s="30">
        <v>0</v>
      </c>
      <c r="R245" s="33">
        <v>45488119</v>
      </c>
      <c r="S245" s="33">
        <v>45488119</v>
      </c>
      <c r="T245" s="32">
        <v>0</v>
      </c>
      <c r="U245" s="30">
        <v>0</v>
      </c>
      <c r="V245" s="33">
        <v>0</v>
      </c>
      <c r="W245" s="33">
        <v>0</v>
      </c>
    </row>
    <row r="246" spans="1:23" s="10" customFormat="1" ht="12.75">
      <c r="A246" s="56"/>
      <c r="B246" s="57" t="s">
        <v>449</v>
      </c>
      <c r="C246" s="58"/>
      <c r="D246" s="59">
        <f>SUM(D240:D245)</f>
        <v>3209574310</v>
      </c>
      <c r="E246" s="60">
        <f>SUM(E240:E245)</f>
        <v>3194153350</v>
      </c>
      <c r="F246" s="60">
        <f>SUM(F240:F245)</f>
        <v>2621638159</v>
      </c>
      <c r="G246" s="61">
        <f t="shared" si="45"/>
        <v>0.8207615201067288</v>
      </c>
      <c r="H246" s="62">
        <f aca="true" t="shared" si="48" ref="H246:W246">SUM(H240:H245)</f>
        <v>710158392</v>
      </c>
      <c r="I246" s="60">
        <f t="shared" si="48"/>
        <v>168086933</v>
      </c>
      <c r="J246" s="63">
        <f t="shared" si="48"/>
        <v>131973556</v>
      </c>
      <c r="K246" s="63">
        <f t="shared" si="48"/>
        <v>1010218881</v>
      </c>
      <c r="L246" s="62">
        <f t="shared" si="48"/>
        <v>145991289</v>
      </c>
      <c r="M246" s="60">
        <f t="shared" si="48"/>
        <v>446318186</v>
      </c>
      <c r="N246" s="63">
        <f t="shared" si="48"/>
        <v>227222281</v>
      </c>
      <c r="O246" s="63">
        <f t="shared" si="48"/>
        <v>819531756</v>
      </c>
      <c r="P246" s="62">
        <f t="shared" si="48"/>
        <v>202656098</v>
      </c>
      <c r="Q246" s="60">
        <f t="shared" si="48"/>
        <v>87546098</v>
      </c>
      <c r="R246" s="63">
        <f t="shared" si="48"/>
        <v>501685326</v>
      </c>
      <c r="S246" s="63">
        <f t="shared" si="48"/>
        <v>791887522</v>
      </c>
      <c r="T246" s="62">
        <f t="shared" si="48"/>
        <v>0</v>
      </c>
      <c r="U246" s="60">
        <f t="shared" si="48"/>
        <v>0</v>
      </c>
      <c r="V246" s="63">
        <f t="shared" si="48"/>
        <v>0</v>
      </c>
      <c r="W246" s="63">
        <f t="shared" si="48"/>
        <v>0</v>
      </c>
    </row>
    <row r="247" spans="1:23" s="10" customFormat="1" ht="12.75">
      <c r="A247" s="42"/>
      <c r="B247" s="43" t="s">
        <v>450</v>
      </c>
      <c r="C247" s="44"/>
      <c r="D247" s="45">
        <f>SUM(D223:D230,D232:D238,D240:D245)</f>
        <v>10218148342</v>
      </c>
      <c r="E247" s="46">
        <f>SUM(E223:E230,E232:E238,E240:E245)</f>
        <v>10120097275</v>
      </c>
      <c r="F247" s="46">
        <f>SUM(F223:F230,F232:F238,F240:F245)</f>
        <v>7846984704</v>
      </c>
      <c r="G247" s="47">
        <f t="shared" si="45"/>
        <v>0.7753862923219778</v>
      </c>
      <c r="H247" s="48">
        <f aca="true" t="shared" si="49" ref="H247:W247">SUM(H223:H230,H232:H238,H240:H245)</f>
        <v>1935153410</v>
      </c>
      <c r="I247" s="46">
        <f t="shared" si="49"/>
        <v>617680925</v>
      </c>
      <c r="J247" s="49">
        <f t="shared" si="49"/>
        <v>516463719</v>
      </c>
      <c r="K247" s="49">
        <f t="shared" si="49"/>
        <v>3069298054</v>
      </c>
      <c r="L247" s="48">
        <f t="shared" si="49"/>
        <v>527371698</v>
      </c>
      <c r="M247" s="46">
        <f t="shared" si="49"/>
        <v>960715188</v>
      </c>
      <c r="N247" s="49">
        <f t="shared" si="49"/>
        <v>947739881</v>
      </c>
      <c r="O247" s="49">
        <f t="shared" si="49"/>
        <v>2435826767</v>
      </c>
      <c r="P247" s="48">
        <f t="shared" si="49"/>
        <v>640157922</v>
      </c>
      <c r="Q247" s="46">
        <f t="shared" si="49"/>
        <v>461952041</v>
      </c>
      <c r="R247" s="49">
        <f t="shared" si="49"/>
        <v>1239749920</v>
      </c>
      <c r="S247" s="49">
        <f t="shared" si="49"/>
        <v>2341859883</v>
      </c>
      <c r="T247" s="48">
        <f t="shared" si="49"/>
        <v>0</v>
      </c>
      <c r="U247" s="46">
        <f t="shared" si="49"/>
        <v>0</v>
      </c>
      <c r="V247" s="49">
        <f t="shared" si="49"/>
        <v>0</v>
      </c>
      <c r="W247" s="49">
        <f t="shared" si="49"/>
        <v>0</v>
      </c>
    </row>
    <row r="248" spans="1:23" s="10" customFormat="1" ht="12.75">
      <c r="A248" s="18"/>
      <c r="B248" s="50"/>
      <c r="C248" s="51"/>
      <c r="D248" s="52"/>
      <c r="E248" s="53"/>
      <c r="F248" s="53"/>
      <c r="G248" s="23"/>
      <c r="H248" s="32"/>
      <c r="I248" s="38"/>
      <c r="J248" s="33"/>
      <c r="K248" s="33"/>
      <c r="L248" s="32"/>
      <c r="M248" s="38"/>
      <c r="N248" s="33"/>
      <c r="O248" s="33"/>
      <c r="P248" s="32"/>
      <c r="Q248" s="38"/>
      <c r="R248" s="33"/>
      <c r="S248" s="33"/>
      <c r="T248" s="32"/>
      <c r="U248" s="38"/>
      <c r="V248" s="33"/>
      <c r="W248" s="33"/>
    </row>
    <row r="249" spans="1:23" s="10" customFormat="1" ht="12.75">
      <c r="A249" s="18"/>
      <c r="B249" s="19" t="s">
        <v>451</v>
      </c>
      <c r="C249" s="20"/>
      <c r="D249" s="55"/>
      <c r="E249" s="53"/>
      <c r="F249" s="53"/>
      <c r="G249" s="23"/>
      <c r="H249" s="32"/>
      <c r="I249" s="30"/>
      <c r="J249" s="33"/>
      <c r="K249" s="33"/>
      <c r="L249" s="32"/>
      <c r="M249" s="30"/>
      <c r="N249" s="33"/>
      <c r="O249" s="33"/>
      <c r="P249" s="32"/>
      <c r="Q249" s="30"/>
      <c r="R249" s="33"/>
      <c r="S249" s="33"/>
      <c r="T249" s="32"/>
      <c r="U249" s="30"/>
      <c r="V249" s="33"/>
      <c r="W249" s="33"/>
    </row>
    <row r="250" spans="1:23" s="10" customFormat="1" ht="12.75">
      <c r="A250" s="26" t="s">
        <v>26</v>
      </c>
      <c r="B250" s="27" t="s">
        <v>452</v>
      </c>
      <c r="C250" s="28" t="s">
        <v>453</v>
      </c>
      <c r="D250" s="29">
        <v>197637000</v>
      </c>
      <c r="E250" s="30">
        <v>211934077</v>
      </c>
      <c r="F250" s="30">
        <v>187645032</v>
      </c>
      <c r="G250" s="31">
        <f aca="true" t="shared" si="50" ref="G250:G277">IF($E250=0,0,$F250/$E250)</f>
        <v>0.8853933952301593</v>
      </c>
      <c r="H250" s="32">
        <v>70190078</v>
      </c>
      <c r="I250" s="30">
        <v>3511897</v>
      </c>
      <c r="J250" s="33">
        <v>1807130</v>
      </c>
      <c r="K250" s="33">
        <v>75509105</v>
      </c>
      <c r="L250" s="32">
        <v>8366145</v>
      </c>
      <c r="M250" s="30">
        <v>51651914</v>
      </c>
      <c r="N250" s="33">
        <v>2192219</v>
      </c>
      <c r="O250" s="33">
        <v>62210278</v>
      </c>
      <c r="P250" s="32">
        <v>3707800</v>
      </c>
      <c r="Q250" s="30">
        <v>3187415</v>
      </c>
      <c r="R250" s="33">
        <v>43030434</v>
      </c>
      <c r="S250" s="33">
        <v>49925649</v>
      </c>
      <c r="T250" s="32">
        <v>0</v>
      </c>
      <c r="U250" s="30">
        <v>0</v>
      </c>
      <c r="V250" s="33">
        <v>0</v>
      </c>
      <c r="W250" s="33">
        <v>0</v>
      </c>
    </row>
    <row r="251" spans="1:23" s="10" customFormat="1" ht="12.75">
      <c r="A251" s="26" t="s">
        <v>26</v>
      </c>
      <c r="B251" s="27" t="s">
        <v>454</v>
      </c>
      <c r="C251" s="28" t="s">
        <v>455</v>
      </c>
      <c r="D251" s="29">
        <v>1166255700</v>
      </c>
      <c r="E251" s="30">
        <v>1167172300</v>
      </c>
      <c r="F251" s="30">
        <v>755841270</v>
      </c>
      <c r="G251" s="31">
        <f t="shared" si="50"/>
        <v>0.6475832831193817</v>
      </c>
      <c r="H251" s="32">
        <v>180650944</v>
      </c>
      <c r="I251" s="30">
        <v>54785191</v>
      </c>
      <c r="J251" s="33">
        <v>74763257</v>
      </c>
      <c r="K251" s="33">
        <v>310199392</v>
      </c>
      <c r="L251" s="32">
        <v>63497983</v>
      </c>
      <c r="M251" s="30">
        <v>74873113</v>
      </c>
      <c r="N251" s="33">
        <v>73318815</v>
      </c>
      <c r="O251" s="33">
        <v>211689911</v>
      </c>
      <c r="P251" s="32">
        <v>96171672</v>
      </c>
      <c r="Q251" s="30">
        <v>65148543</v>
      </c>
      <c r="R251" s="33">
        <v>72631752</v>
      </c>
      <c r="S251" s="33">
        <v>233951967</v>
      </c>
      <c r="T251" s="32">
        <v>0</v>
      </c>
      <c r="U251" s="30">
        <v>0</v>
      </c>
      <c r="V251" s="33">
        <v>0</v>
      </c>
      <c r="W251" s="33">
        <v>0</v>
      </c>
    </row>
    <row r="252" spans="1:23" s="10" customFormat="1" ht="12.75">
      <c r="A252" s="26" t="s">
        <v>26</v>
      </c>
      <c r="B252" s="27" t="s">
        <v>456</v>
      </c>
      <c r="C252" s="28" t="s">
        <v>457</v>
      </c>
      <c r="D252" s="29">
        <v>2685772859</v>
      </c>
      <c r="E252" s="30">
        <v>2685772859</v>
      </c>
      <c r="F252" s="30">
        <v>1734322258</v>
      </c>
      <c r="G252" s="31">
        <f t="shared" si="50"/>
        <v>0.6457442043873153</v>
      </c>
      <c r="H252" s="32">
        <v>252369724</v>
      </c>
      <c r="I252" s="30">
        <v>181464445</v>
      </c>
      <c r="J252" s="33">
        <v>170225310</v>
      </c>
      <c r="K252" s="33">
        <v>604059479</v>
      </c>
      <c r="L252" s="32">
        <v>137685141</v>
      </c>
      <c r="M252" s="30">
        <v>287115645</v>
      </c>
      <c r="N252" s="33">
        <v>158424803</v>
      </c>
      <c r="O252" s="33">
        <v>583225589</v>
      </c>
      <c r="P252" s="32">
        <v>137647044</v>
      </c>
      <c r="Q252" s="30">
        <v>173190635</v>
      </c>
      <c r="R252" s="33">
        <v>236199511</v>
      </c>
      <c r="S252" s="33">
        <v>547037190</v>
      </c>
      <c r="T252" s="32">
        <v>0</v>
      </c>
      <c r="U252" s="30">
        <v>0</v>
      </c>
      <c r="V252" s="33">
        <v>0</v>
      </c>
      <c r="W252" s="33">
        <v>0</v>
      </c>
    </row>
    <row r="253" spans="1:23" s="10" customFormat="1" ht="12.75">
      <c r="A253" s="26" t="s">
        <v>26</v>
      </c>
      <c r="B253" s="27" t="s">
        <v>458</v>
      </c>
      <c r="C253" s="28" t="s">
        <v>459</v>
      </c>
      <c r="D253" s="29">
        <v>110459929</v>
      </c>
      <c r="E253" s="30">
        <v>108274392</v>
      </c>
      <c r="F253" s="30">
        <v>103762488</v>
      </c>
      <c r="G253" s="31">
        <f t="shared" si="50"/>
        <v>0.9583289832742723</v>
      </c>
      <c r="H253" s="32">
        <v>24407595</v>
      </c>
      <c r="I253" s="30">
        <v>5893622</v>
      </c>
      <c r="J253" s="33">
        <v>4877749</v>
      </c>
      <c r="K253" s="33">
        <v>35178966</v>
      </c>
      <c r="L253" s="32">
        <v>10662562</v>
      </c>
      <c r="M253" s="30">
        <v>6448167</v>
      </c>
      <c r="N253" s="33">
        <v>4193060</v>
      </c>
      <c r="O253" s="33">
        <v>21303789</v>
      </c>
      <c r="P253" s="32">
        <v>6071870</v>
      </c>
      <c r="Q253" s="30">
        <v>13090679</v>
      </c>
      <c r="R253" s="33">
        <v>28117184</v>
      </c>
      <c r="S253" s="33">
        <v>47279733</v>
      </c>
      <c r="T253" s="32">
        <v>0</v>
      </c>
      <c r="U253" s="30">
        <v>0</v>
      </c>
      <c r="V253" s="33">
        <v>0</v>
      </c>
      <c r="W253" s="33">
        <v>0</v>
      </c>
    </row>
    <row r="254" spans="1:23" s="10" customFormat="1" ht="12.75">
      <c r="A254" s="26" t="s">
        <v>26</v>
      </c>
      <c r="B254" s="27" t="s">
        <v>460</v>
      </c>
      <c r="C254" s="28" t="s">
        <v>461</v>
      </c>
      <c r="D254" s="29">
        <v>379187661</v>
      </c>
      <c r="E254" s="30">
        <v>379187661</v>
      </c>
      <c r="F254" s="30">
        <v>332575061</v>
      </c>
      <c r="G254" s="31">
        <f t="shared" si="50"/>
        <v>0.8770724767861051</v>
      </c>
      <c r="H254" s="32">
        <v>107185062</v>
      </c>
      <c r="I254" s="30">
        <v>10826834</v>
      </c>
      <c r="J254" s="33">
        <v>10349854</v>
      </c>
      <c r="K254" s="33">
        <v>128361750</v>
      </c>
      <c r="L254" s="32">
        <v>24291499</v>
      </c>
      <c r="M254" s="30">
        <v>72983337</v>
      </c>
      <c r="N254" s="33">
        <v>12811833</v>
      </c>
      <c r="O254" s="33">
        <v>110086669</v>
      </c>
      <c r="P254" s="32">
        <v>12577389</v>
      </c>
      <c r="Q254" s="30">
        <v>11841856</v>
      </c>
      <c r="R254" s="33">
        <v>69707397</v>
      </c>
      <c r="S254" s="33">
        <v>94126642</v>
      </c>
      <c r="T254" s="32">
        <v>0</v>
      </c>
      <c r="U254" s="30">
        <v>0</v>
      </c>
      <c r="V254" s="33">
        <v>0</v>
      </c>
      <c r="W254" s="33">
        <v>0</v>
      </c>
    </row>
    <row r="255" spans="1:23" s="10" customFormat="1" ht="12.75">
      <c r="A255" s="26" t="s">
        <v>45</v>
      </c>
      <c r="B255" s="27" t="s">
        <v>462</v>
      </c>
      <c r="C255" s="28" t="s">
        <v>463</v>
      </c>
      <c r="D255" s="29">
        <v>241314000</v>
      </c>
      <c r="E255" s="30">
        <v>266934939</v>
      </c>
      <c r="F255" s="30">
        <v>249878636</v>
      </c>
      <c r="G255" s="31">
        <f t="shared" si="50"/>
        <v>0.9361031453435925</v>
      </c>
      <c r="H255" s="32">
        <v>101027693</v>
      </c>
      <c r="I255" s="30">
        <v>1206482</v>
      </c>
      <c r="J255" s="33">
        <v>1995937</v>
      </c>
      <c r="K255" s="33">
        <v>104230112</v>
      </c>
      <c r="L255" s="32">
        <v>1159336</v>
      </c>
      <c r="M255" s="30">
        <v>80796961</v>
      </c>
      <c r="N255" s="33">
        <v>1290556</v>
      </c>
      <c r="O255" s="33">
        <v>83246853</v>
      </c>
      <c r="P255" s="32">
        <v>1026579</v>
      </c>
      <c r="Q255" s="30">
        <v>85300</v>
      </c>
      <c r="R255" s="33">
        <v>61289792</v>
      </c>
      <c r="S255" s="33">
        <v>62401671</v>
      </c>
      <c r="T255" s="32">
        <v>0</v>
      </c>
      <c r="U255" s="30">
        <v>0</v>
      </c>
      <c r="V255" s="33">
        <v>0</v>
      </c>
      <c r="W255" s="33">
        <v>0</v>
      </c>
    </row>
    <row r="256" spans="1:23" s="10" customFormat="1" ht="12.75">
      <c r="A256" s="34"/>
      <c r="B256" s="35" t="s">
        <v>464</v>
      </c>
      <c r="C256" s="36"/>
      <c r="D256" s="37">
        <f>SUM(D250:D255)</f>
        <v>4780627149</v>
      </c>
      <c r="E256" s="38">
        <f>SUM(E250:E255)</f>
        <v>4819276228</v>
      </c>
      <c r="F256" s="38">
        <f>SUM(F250:F255)</f>
        <v>3364024745</v>
      </c>
      <c r="G256" s="39">
        <f t="shared" si="50"/>
        <v>0.6980352621115621</v>
      </c>
      <c r="H256" s="40">
        <f aca="true" t="shared" si="51" ref="H256:W256">SUM(H250:H255)</f>
        <v>735831096</v>
      </c>
      <c r="I256" s="38">
        <f t="shared" si="51"/>
        <v>257688471</v>
      </c>
      <c r="J256" s="41">
        <f t="shared" si="51"/>
        <v>264019237</v>
      </c>
      <c r="K256" s="41">
        <f t="shared" si="51"/>
        <v>1257538804</v>
      </c>
      <c r="L256" s="40">
        <f t="shared" si="51"/>
        <v>245662666</v>
      </c>
      <c r="M256" s="38">
        <f t="shared" si="51"/>
        <v>573869137</v>
      </c>
      <c r="N256" s="41">
        <f t="shared" si="51"/>
        <v>252231286</v>
      </c>
      <c r="O256" s="41">
        <f t="shared" si="51"/>
        <v>1071763089</v>
      </c>
      <c r="P256" s="40">
        <f t="shared" si="51"/>
        <v>257202354</v>
      </c>
      <c r="Q256" s="38">
        <f t="shared" si="51"/>
        <v>266544428</v>
      </c>
      <c r="R256" s="41">
        <f t="shared" si="51"/>
        <v>510976070</v>
      </c>
      <c r="S256" s="41">
        <f t="shared" si="51"/>
        <v>1034722852</v>
      </c>
      <c r="T256" s="40">
        <f t="shared" si="51"/>
        <v>0</v>
      </c>
      <c r="U256" s="38">
        <f t="shared" si="51"/>
        <v>0</v>
      </c>
      <c r="V256" s="41">
        <f t="shared" si="51"/>
        <v>0</v>
      </c>
      <c r="W256" s="41">
        <f t="shared" si="51"/>
        <v>0</v>
      </c>
    </row>
    <row r="257" spans="1:23" s="10" customFormat="1" ht="12.75">
      <c r="A257" s="26" t="s">
        <v>26</v>
      </c>
      <c r="B257" s="27" t="s">
        <v>465</v>
      </c>
      <c r="C257" s="28" t="s">
        <v>466</v>
      </c>
      <c r="D257" s="29">
        <v>75858000</v>
      </c>
      <c r="E257" s="30">
        <v>87958000</v>
      </c>
      <c r="F257" s="30">
        <v>71890355</v>
      </c>
      <c r="G257" s="31">
        <f t="shared" si="50"/>
        <v>0.8173259396530163</v>
      </c>
      <c r="H257" s="32">
        <v>32833625</v>
      </c>
      <c r="I257" s="30">
        <v>1230140</v>
      </c>
      <c r="J257" s="33">
        <v>709348</v>
      </c>
      <c r="K257" s="33">
        <v>34773113</v>
      </c>
      <c r="L257" s="32">
        <v>167896</v>
      </c>
      <c r="M257" s="30">
        <v>180800</v>
      </c>
      <c r="N257" s="33">
        <v>19226945</v>
      </c>
      <c r="O257" s="33">
        <v>19575641</v>
      </c>
      <c r="P257" s="32">
        <v>166297</v>
      </c>
      <c r="Q257" s="30">
        <v>150042</v>
      </c>
      <c r="R257" s="33">
        <v>17225262</v>
      </c>
      <c r="S257" s="33">
        <v>17541601</v>
      </c>
      <c r="T257" s="32">
        <v>0</v>
      </c>
      <c r="U257" s="30">
        <v>0</v>
      </c>
      <c r="V257" s="33">
        <v>0</v>
      </c>
      <c r="W257" s="33">
        <v>0</v>
      </c>
    </row>
    <row r="258" spans="1:23" s="10" customFormat="1" ht="12.75">
      <c r="A258" s="26" t="s">
        <v>26</v>
      </c>
      <c r="B258" s="27" t="s">
        <v>467</v>
      </c>
      <c r="C258" s="28" t="s">
        <v>468</v>
      </c>
      <c r="D258" s="29">
        <v>132611944</v>
      </c>
      <c r="E258" s="30">
        <v>132611944</v>
      </c>
      <c r="F258" s="30">
        <v>97831070</v>
      </c>
      <c r="G258" s="31">
        <f t="shared" si="50"/>
        <v>0.7377244239779789</v>
      </c>
      <c r="H258" s="32">
        <v>32719078</v>
      </c>
      <c r="I258" s="30">
        <v>6452998</v>
      </c>
      <c r="J258" s="33">
        <v>3650358</v>
      </c>
      <c r="K258" s="33">
        <v>42822434</v>
      </c>
      <c r="L258" s="32">
        <v>3620518</v>
      </c>
      <c r="M258" s="30">
        <v>5088558</v>
      </c>
      <c r="N258" s="33">
        <v>4835496</v>
      </c>
      <c r="O258" s="33">
        <v>13544572</v>
      </c>
      <c r="P258" s="32">
        <v>0</v>
      </c>
      <c r="Q258" s="30">
        <v>6132413</v>
      </c>
      <c r="R258" s="33">
        <v>35331651</v>
      </c>
      <c r="S258" s="33">
        <v>41464064</v>
      </c>
      <c r="T258" s="32">
        <v>0</v>
      </c>
      <c r="U258" s="30">
        <v>0</v>
      </c>
      <c r="V258" s="33">
        <v>0</v>
      </c>
      <c r="W258" s="33">
        <v>0</v>
      </c>
    </row>
    <row r="259" spans="1:23" s="10" customFormat="1" ht="12.75">
      <c r="A259" s="26" t="s">
        <v>26</v>
      </c>
      <c r="B259" s="27" t="s">
        <v>469</v>
      </c>
      <c r="C259" s="28" t="s">
        <v>470</v>
      </c>
      <c r="D259" s="29">
        <v>480398090</v>
      </c>
      <c r="E259" s="30">
        <v>480398090</v>
      </c>
      <c r="F259" s="30">
        <v>351503559</v>
      </c>
      <c r="G259" s="31">
        <f t="shared" si="50"/>
        <v>0.7316922492343798</v>
      </c>
      <c r="H259" s="32">
        <v>74167942</v>
      </c>
      <c r="I259" s="30">
        <v>23407721</v>
      </c>
      <c r="J259" s="33">
        <v>66946527</v>
      </c>
      <c r="K259" s="33">
        <v>164522190</v>
      </c>
      <c r="L259" s="32">
        <v>22719586</v>
      </c>
      <c r="M259" s="30">
        <v>25470505</v>
      </c>
      <c r="N259" s="33">
        <v>19810537</v>
      </c>
      <c r="O259" s="33">
        <v>68000628</v>
      </c>
      <c r="P259" s="32">
        <v>42051523</v>
      </c>
      <c r="Q259" s="30">
        <v>25344166</v>
      </c>
      <c r="R259" s="33">
        <v>51585052</v>
      </c>
      <c r="S259" s="33">
        <v>118980741</v>
      </c>
      <c r="T259" s="32">
        <v>0</v>
      </c>
      <c r="U259" s="30">
        <v>0</v>
      </c>
      <c r="V259" s="33">
        <v>0</v>
      </c>
      <c r="W259" s="33">
        <v>0</v>
      </c>
    </row>
    <row r="260" spans="1:23" s="10" customFormat="1" ht="12.75">
      <c r="A260" s="26" t="s">
        <v>26</v>
      </c>
      <c r="B260" s="27" t="s">
        <v>471</v>
      </c>
      <c r="C260" s="28" t="s">
        <v>472</v>
      </c>
      <c r="D260" s="29">
        <v>334286000</v>
      </c>
      <c r="E260" s="30">
        <v>334286000</v>
      </c>
      <c r="F260" s="30">
        <v>162667539</v>
      </c>
      <c r="G260" s="31">
        <f t="shared" si="50"/>
        <v>0.4866118802462562</v>
      </c>
      <c r="H260" s="32">
        <v>51592530</v>
      </c>
      <c r="I260" s="30">
        <v>19516437</v>
      </c>
      <c r="J260" s="33">
        <v>19531632</v>
      </c>
      <c r="K260" s="33">
        <v>90640599</v>
      </c>
      <c r="L260" s="32">
        <v>18050254</v>
      </c>
      <c r="M260" s="30">
        <v>22096080</v>
      </c>
      <c r="N260" s="33">
        <v>17159163</v>
      </c>
      <c r="O260" s="33">
        <v>57305497</v>
      </c>
      <c r="P260" s="32">
        <v>14721443</v>
      </c>
      <c r="Q260" s="30">
        <v>0</v>
      </c>
      <c r="R260" s="33">
        <v>0</v>
      </c>
      <c r="S260" s="33">
        <v>14721443</v>
      </c>
      <c r="T260" s="32">
        <v>0</v>
      </c>
      <c r="U260" s="30">
        <v>0</v>
      </c>
      <c r="V260" s="33">
        <v>0</v>
      </c>
      <c r="W260" s="33">
        <v>0</v>
      </c>
    </row>
    <row r="261" spans="1:23" s="10" customFormat="1" ht="12.75">
      <c r="A261" s="26" t="s">
        <v>26</v>
      </c>
      <c r="B261" s="27" t="s">
        <v>473</v>
      </c>
      <c r="C261" s="28" t="s">
        <v>474</v>
      </c>
      <c r="D261" s="29">
        <v>218268671</v>
      </c>
      <c r="E261" s="30">
        <v>218268671</v>
      </c>
      <c r="F261" s="30">
        <v>121064275</v>
      </c>
      <c r="G261" s="31">
        <f t="shared" si="50"/>
        <v>0.5546571317145189</v>
      </c>
      <c r="H261" s="32">
        <v>43409404</v>
      </c>
      <c r="I261" s="30">
        <v>9033255</v>
      </c>
      <c r="J261" s="33">
        <v>6716501</v>
      </c>
      <c r="K261" s="33">
        <v>59159160</v>
      </c>
      <c r="L261" s="32">
        <v>7462310</v>
      </c>
      <c r="M261" s="30">
        <v>0</v>
      </c>
      <c r="N261" s="33">
        <v>1965793</v>
      </c>
      <c r="O261" s="33">
        <v>9428103</v>
      </c>
      <c r="P261" s="32">
        <v>6165203</v>
      </c>
      <c r="Q261" s="30">
        <v>7095916</v>
      </c>
      <c r="R261" s="33">
        <v>39215893</v>
      </c>
      <c r="S261" s="33">
        <v>52477012</v>
      </c>
      <c r="T261" s="32">
        <v>0</v>
      </c>
      <c r="U261" s="30">
        <v>0</v>
      </c>
      <c r="V261" s="33">
        <v>0</v>
      </c>
      <c r="W261" s="33">
        <v>0</v>
      </c>
    </row>
    <row r="262" spans="1:23" s="10" customFormat="1" ht="12.75">
      <c r="A262" s="26" t="s">
        <v>45</v>
      </c>
      <c r="B262" s="27" t="s">
        <v>475</v>
      </c>
      <c r="C262" s="28" t="s">
        <v>476</v>
      </c>
      <c r="D262" s="29">
        <v>437670000</v>
      </c>
      <c r="E262" s="30">
        <v>437670000</v>
      </c>
      <c r="F262" s="30">
        <v>291353720</v>
      </c>
      <c r="G262" s="31">
        <f t="shared" si="50"/>
        <v>0.6656926908401307</v>
      </c>
      <c r="H262" s="32">
        <v>165335966</v>
      </c>
      <c r="I262" s="30">
        <v>3246404</v>
      </c>
      <c r="J262" s="33">
        <v>4614719</v>
      </c>
      <c r="K262" s="33">
        <v>173197089</v>
      </c>
      <c r="L262" s="32">
        <v>19263359</v>
      </c>
      <c r="M262" s="30">
        <v>96055998</v>
      </c>
      <c r="N262" s="33">
        <v>374907</v>
      </c>
      <c r="O262" s="33">
        <v>115694264</v>
      </c>
      <c r="P262" s="32">
        <v>543502</v>
      </c>
      <c r="Q262" s="30">
        <v>1918865</v>
      </c>
      <c r="R262" s="33">
        <v>0</v>
      </c>
      <c r="S262" s="33">
        <v>2462367</v>
      </c>
      <c r="T262" s="32">
        <v>0</v>
      </c>
      <c r="U262" s="30">
        <v>0</v>
      </c>
      <c r="V262" s="33">
        <v>0</v>
      </c>
      <c r="W262" s="33">
        <v>0</v>
      </c>
    </row>
    <row r="263" spans="1:23" s="10" customFormat="1" ht="12.75">
      <c r="A263" s="34"/>
      <c r="B263" s="35" t="s">
        <v>477</v>
      </c>
      <c r="C263" s="36"/>
      <c r="D263" s="37">
        <f>SUM(D257:D262)</f>
        <v>1679092705</v>
      </c>
      <c r="E263" s="38">
        <f>SUM(E257:E262)</f>
        <v>1691192705</v>
      </c>
      <c r="F263" s="38">
        <f>SUM(F257:F262)</f>
        <v>1096310518</v>
      </c>
      <c r="G263" s="39">
        <f t="shared" si="50"/>
        <v>0.6482469530283363</v>
      </c>
      <c r="H263" s="40">
        <f aca="true" t="shared" si="52" ref="H263:W263">SUM(H257:H262)</f>
        <v>400058545</v>
      </c>
      <c r="I263" s="38">
        <f t="shared" si="52"/>
        <v>62886955</v>
      </c>
      <c r="J263" s="41">
        <f t="shared" si="52"/>
        <v>102169085</v>
      </c>
      <c r="K263" s="41">
        <f t="shared" si="52"/>
        <v>565114585</v>
      </c>
      <c r="L263" s="40">
        <f t="shared" si="52"/>
        <v>71283923</v>
      </c>
      <c r="M263" s="38">
        <f t="shared" si="52"/>
        <v>148891941</v>
      </c>
      <c r="N263" s="41">
        <f t="shared" si="52"/>
        <v>63372841</v>
      </c>
      <c r="O263" s="41">
        <f t="shared" si="52"/>
        <v>283548705</v>
      </c>
      <c r="P263" s="40">
        <f t="shared" si="52"/>
        <v>63647968</v>
      </c>
      <c r="Q263" s="38">
        <f t="shared" si="52"/>
        <v>40641402</v>
      </c>
      <c r="R263" s="41">
        <f t="shared" si="52"/>
        <v>143357858</v>
      </c>
      <c r="S263" s="41">
        <f t="shared" si="52"/>
        <v>247647228</v>
      </c>
      <c r="T263" s="40">
        <f t="shared" si="52"/>
        <v>0</v>
      </c>
      <c r="U263" s="38">
        <f t="shared" si="52"/>
        <v>0</v>
      </c>
      <c r="V263" s="41">
        <f t="shared" si="52"/>
        <v>0</v>
      </c>
      <c r="W263" s="41">
        <f t="shared" si="52"/>
        <v>0</v>
      </c>
    </row>
    <row r="264" spans="1:23" s="10" customFormat="1" ht="12.75">
      <c r="A264" s="26" t="s">
        <v>26</v>
      </c>
      <c r="B264" s="27" t="s">
        <v>478</v>
      </c>
      <c r="C264" s="28" t="s">
        <v>479</v>
      </c>
      <c r="D264" s="29">
        <v>215049874</v>
      </c>
      <c r="E264" s="30">
        <v>246860166</v>
      </c>
      <c r="F264" s="30">
        <v>170140987</v>
      </c>
      <c r="G264" s="31">
        <f t="shared" si="50"/>
        <v>0.6892200947478906</v>
      </c>
      <c r="H264" s="32">
        <v>51202164</v>
      </c>
      <c r="I264" s="30">
        <v>16391546</v>
      </c>
      <c r="J264" s="33">
        <v>16499459</v>
      </c>
      <c r="K264" s="33">
        <v>84093169</v>
      </c>
      <c r="L264" s="32">
        <v>15107131</v>
      </c>
      <c r="M264" s="30">
        <v>30124718</v>
      </c>
      <c r="N264" s="33">
        <v>13775496</v>
      </c>
      <c r="O264" s="33">
        <v>59007345</v>
      </c>
      <c r="P264" s="32">
        <v>13153913</v>
      </c>
      <c r="Q264" s="30">
        <v>13886560</v>
      </c>
      <c r="R264" s="33">
        <v>0</v>
      </c>
      <c r="S264" s="33">
        <v>27040473</v>
      </c>
      <c r="T264" s="32">
        <v>0</v>
      </c>
      <c r="U264" s="30">
        <v>0</v>
      </c>
      <c r="V264" s="33">
        <v>0</v>
      </c>
      <c r="W264" s="33">
        <v>0</v>
      </c>
    </row>
    <row r="265" spans="1:23" s="10" customFormat="1" ht="12.75">
      <c r="A265" s="26" t="s">
        <v>26</v>
      </c>
      <c r="B265" s="27" t="s">
        <v>480</v>
      </c>
      <c r="C265" s="28" t="s">
        <v>481</v>
      </c>
      <c r="D265" s="29">
        <v>125522440</v>
      </c>
      <c r="E265" s="30">
        <v>125522440</v>
      </c>
      <c r="F265" s="30">
        <v>87547714</v>
      </c>
      <c r="G265" s="31">
        <f t="shared" si="50"/>
        <v>0.6974666362444835</v>
      </c>
      <c r="H265" s="32">
        <v>20660559</v>
      </c>
      <c r="I265" s="30">
        <v>2624311</v>
      </c>
      <c r="J265" s="33">
        <v>13545456</v>
      </c>
      <c r="K265" s="33">
        <v>36830326</v>
      </c>
      <c r="L265" s="32">
        <v>0</v>
      </c>
      <c r="M265" s="30">
        <v>14638874</v>
      </c>
      <c r="N265" s="33">
        <v>14874667</v>
      </c>
      <c r="O265" s="33">
        <v>29513541</v>
      </c>
      <c r="P265" s="32">
        <v>17190538</v>
      </c>
      <c r="Q265" s="30">
        <v>4013309</v>
      </c>
      <c r="R265" s="33">
        <v>0</v>
      </c>
      <c r="S265" s="33">
        <v>21203847</v>
      </c>
      <c r="T265" s="32">
        <v>0</v>
      </c>
      <c r="U265" s="30">
        <v>0</v>
      </c>
      <c r="V265" s="33">
        <v>0</v>
      </c>
      <c r="W265" s="33">
        <v>0</v>
      </c>
    </row>
    <row r="266" spans="1:23" s="10" customFormat="1" ht="12.75">
      <c r="A266" s="26" t="s">
        <v>26</v>
      </c>
      <c r="B266" s="27" t="s">
        <v>482</v>
      </c>
      <c r="C266" s="28" t="s">
        <v>483</v>
      </c>
      <c r="D266" s="29">
        <v>129618186</v>
      </c>
      <c r="E266" s="30">
        <v>129618186</v>
      </c>
      <c r="F266" s="30">
        <v>75103718</v>
      </c>
      <c r="G266" s="31">
        <f t="shared" si="50"/>
        <v>0.5794226899611139</v>
      </c>
      <c r="H266" s="32">
        <v>35048421</v>
      </c>
      <c r="I266" s="30">
        <v>1084556</v>
      </c>
      <c r="J266" s="33">
        <v>793085</v>
      </c>
      <c r="K266" s="33">
        <v>36926062</v>
      </c>
      <c r="L266" s="32">
        <v>1259058</v>
      </c>
      <c r="M266" s="30">
        <v>10678856</v>
      </c>
      <c r="N266" s="33">
        <v>-470961</v>
      </c>
      <c r="O266" s="33">
        <v>11466953</v>
      </c>
      <c r="P266" s="32">
        <v>20811282</v>
      </c>
      <c r="Q266" s="30">
        <v>848062</v>
      </c>
      <c r="R266" s="33">
        <v>5051359</v>
      </c>
      <c r="S266" s="33">
        <v>26710703</v>
      </c>
      <c r="T266" s="32">
        <v>0</v>
      </c>
      <c r="U266" s="30">
        <v>0</v>
      </c>
      <c r="V266" s="33">
        <v>0</v>
      </c>
      <c r="W266" s="33">
        <v>0</v>
      </c>
    </row>
    <row r="267" spans="1:23" s="10" customFormat="1" ht="12.75">
      <c r="A267" s="26" t="s">
        <v>26</v>
      </c>
      <c r="B267" s="27" t="s">
        <v>484</v>
      </c>
      <c r="C267" s="28" t="s">
        <v>485</v>
      </c>
      <c r="D267" s="29">
        <v>201858386</v>
      </c>
      <c r="E267" s="30">
        <v>201858386</v>
      </c>
      <c r="F267" s="30">
        <v>129894900</v>
      </c>
      <c r="G267" s="31">
        <f t="shared" si="50"/>
        <v>0.6434951877599973</v>
      </c>
      <c r="H267" s="32">
        <v>24076279</v>
      </c>
      <c r="I267" s="30">
        <v>11941897</v>
      </c>
      <c r="J267" s="33">
        <v>7431182</v>
      </c>
      <c r="K267" s="33">
        <v>43449358</v>
      </c>
      <c r="L267" s="32">
        <v>9431796</v>
      </c>
      <c r="M267" s="30">
        <v>10162951</v>
      </c>
      <c r="N267" s="33">
        <v>20205914</v>
      </c>
      <c r="O267" s="33">
        <v>39800661</v>
      </c>
      <c r="P267" s="32">
        <v>17088726</v>
      </c>
      <c r="Q267" s="30">
        <v>9635219</v>
      </c>
      <c r="R267" s="33">
        <v>19920936</v>
      </c>
      <c r="S267" s="33">
        <v>46644881</v>
      </c>
      <c r="T267" s="32">
        <v>0</v>
      </c>
      <c r="U267" s="30">
        <v>0</v>
      </c>
      <c r="V267" s="33">
        <v>0</v>
      </c>
      <c r="W267" s="33">
        <v>0</v>
      </c>
    </row>
    <row r="268" spans="1:23" s="10" customFormat="1" ht="12.75">
      <c r="A268" s="26" t="s">
        <v>26</v>
      </c>
      <c r="B268" s="27" t="s">
        <v>486</v>
      </c>
      <c r="C268" s="28" t="s">
        <v>487</v>
      </c>
      <c r="D268" s="29">
        <v>119230604</v>
      </c>
      <c r="E268" s="30">
        <v>119230604</v>
      </c>
      <c r="F268" s="30">
        <v>76894262</v>
      </c>
      <c r="G268" s="31">
        <f t="shared" si="50"/>
        <v>0.6449205105091977</v>
      </c>
      <c r="H268" s="32">
        <v>27718093</v>
      </c>
      <c r="I268" s="30">
        <v>2157227</v>
      </c>
      <c r="J268" s="33">
        <v>5734603</v>
      </c>
      <c r="K268" s="33">
        <v>35609923</v>
      </c>
      <c r="L268" s="32">
        <v>1766630</v>
      </c>
      <c r="M268" s="30">
        <v>40257</v>
      </c>
      <c r="N268" s="33">
        <v>22072385</v>
      </c>
      <c r="O268" s="33">
        <v>23879272</v>
      </c>
      <c r="P268" s="32">
        <v>134436</v>
      </c>
      <c r="Q268" s="30">
        <v>196912</v>
      </c>
      <c r="R268" s="33">
        <v>17073719</v>
      </c>
      <c r="S268" s="33">
        <v>17405067</v>
      </c>
      <c r="T268" s="32">
        <v>0</v>
      </c>
      <c r="U268" s="30">
        <v>0</v>
      </c>
      <c r="V268" s="33">
        <v>0</v>
      </c>
      <c r="W268" s="33">
        <v>0</v>
      </c>
    </row>
    <row r="269" spans="1:23" s="10" customFormat="1" ht="12.75">
      <c r="A269" s="26" t="s">
        <v>45</v>
      </c>
      <c r="B269" s="27" t="s">
        <v>488</v>
      </c>
      <c r="C269" s="28" t="s">
        <v>489</v>
      </c>
      <c r="D269" s="29">
        <v>611674600</v>
      </c>
      <c r="E269" s="30">
        <v>611674600</v>
      </c>
      <c r="F269" s="30">
        <v>207448592</v>
      </c>
      <c r="G269" s="31">
        <f t="shared" si="50"/>
        <v>0.33914861267739416</v>
      </c>
      <c r="H269" s="32">
        <v>96959621</v>
      </c>
      <c r="I269" s="30">
        <v>2156428</v>
      </c>
      <c r="J269" s="33">
        <v>781242</v>
      </c>
      <c r="K269" s="33">
        <v>99897291</v>
      </c>
      <c r="L269" s="32">
        <v>351638</v>
      </c>
      <c r="M269" s="30">
        <v>58509594</v>
      </c>
      <c r="N269" s="33">
        <v>47909412</v>
      </c>
      <c r="O269" s="33">
        <v>106770644</v>
      </c>
      <c r="P269" s="32">
        <v>272511</v>
      </c>
      <c r="Q269" s="30">
        <v>508146</v>
      </c>
      <c r="R269" s="33">
        <v>0</v>
      </c>
      <c r="S269" s="33">
        <v>780657</v>
      </c>
      <c r="T269" s="32">
        <v>0</v>
      </c>
      <c r="U269" s="30">
        <v>0</v>
      </c>
      <c r="V269" s="33">
        <v>0</v>
      </c>
      <c r="W269" s="33">
        <v>0</v>
      </c>
    </row>
    <row r="270" spans="1:23" s="10" customFormat="1" ht="12.75">
      <c r="A270" s="34"/>
      <c r="B270" s="35" t="s">
        <v>490</v>
      </c>
      <c r="C270" s="36"/>
      <c r="D270" s="37">
        <f>SUM(D264:D269)</f>
        <v>1402954090</v>
      </c>
      <c r="E270" s="38">
        <f>SUM(E264:E269)</f>
        <v>1434764382</v>
      </c>
      <c r="F270" s="38">
        <f>SUM(F264:F269)</f>
        <v>747030173</v>
      </c>
      <c r="G270" s="39">
        <f t="shared" si="50"/>
        <v>0.5206640075345834</v>
      </c>
      <c r="H270" s="40">
        <f aca="true" t="shared" si="53" ref="H270:W270">SUM(H264:H269)</f>
        <v>255665137</v>
      </c>
      <c r="I270" s="38">
        <f t="shared" si="53"/>
        <v>36355965</v>
      </c>
      <c r="J270" s="41">
        <f t="shared" si="53"/>
        <v>44785027</v>
      </c>
      <c r="K270" s="41">
        <f t="shared" si="53"/>
        <v>336806129</v>
      </c>
      <c r="L270" s="40">
        <f t="shared" si="53"/>
        <v>27916253</v>
      </c>
      <c r="M270" s="38">
        <f t="shared" si="53"/>
        <v>124155250</v>
      </c>
      <c r="N270" s="41">
        <f t="shared" si="53"/>
        <v>118366913</v>
      </c>
      <c r="O270" s="41">
        <f t="shared" si="53"/>
        <v>270438416</v>
      </c>
      <c r="P270" s="40">
        <f t="shared" si="53"/>
        <v>68651406</v>
      </c>
      <c r="Q270" s="38">
        <f t="shared" si="53"/>
        <v>29088208</v>
      </c>
      <c r="R270" s="41">
        <f t="shared" si="53"/>
        <v>42046014</v>
      </c>
      <c r="S270" s="41">
        <f t="shared" si="53"/>
        <v>139785628</v>
      </c>
      <c r="T270" s="40">
        <f t="shared" si="53"/>
        <v>0</v>
      </c>
      <c r="U270" s="38">
        <f t="shared" si="53"/>
        <v>0</v>
      </c>
      <c r="V270" s="41">
        <f t="shared" si="53"/>
        <v>0</v>
      </c>
      <c r="W270" s="41">
        <f t="shared" si="53"/>
        <v>0</v>
      </c>
    </row>
    <row r="271" spans="1:23" s="10" customFormat="1" ht="12.75">
      <c r="A271" s="26" t="s">
        <v>26</v>
      </c>
      <c r="B271" s="27" t="s">
        <v>491</v>
      </c>
      <c r="C271" s="28" t="s">
        <v>492</v>
      </c>
      <c r="D271" s="29">
        <v>107581839</v>
      </c>
      <c r="E271" s="30">
        <v>105460339</v>
      </c>
      <c r="F271" s="30">
        <v>117757833</v>
      </c>
      <c r="G271" s="31">
        <f t="shared" si="50"/>
        <v>1.1166077609517262</v>
      </c>
      <c r="H271" s="32">
        <v>24422013</v>
      </c>
      <c r="I271" s="30">
        <v>16806476</v>
      </c>
      <c r="J271" s="33">
        <v>8796149</v>
      </c>
      <c r="K271" s="33">
        <v>50024638</v>
      </c>
      <c r="L271" s="32">
        <v>2733490</v>
      </c>
      <c r="M271" s="30">
        <v>19832359</v>
      </c>
      <c r="N271" s="33">
        <v>16721024</v>
      </c>
      <c r="O271" s="33">
        <v>39286873</v>
      </c>
      <c r="P271" s="32">
        <v>5001009</v>
      </c>
      <c r="Q271" s="30">
        <v>4693258</v>
      </c>
      <c r="R271" s="33">
        <v>18752055</v>
      </c>
      <c r="S271" s="33">
        <v>28446322</v>
      </c>
      <c r="T271" s="32">
        <v>0</v>
      </c>
      <c r="U271" s="30">
        <v>0</v>
      </c>
      <c r="V271" s="33">
        <v>0</v>
      </c>
      <c r="W271" s="33">
        <v>0</v>
      </c>
    </row>
    <row r="272" spans="1:23" s="10" customFormat="1" ht="12.75">
      <c r="A272" s="26" t="s">
        <v>26</v>
      </c>
      <c r="B272" s="27" t="s">
        <v>493</v>
      </c>
      <c r="C272" s="28" t="s">
        <v>494</v>
      </c>
      <c r="D272" s="29">
        <v>959132732</v>
      </c>
      <c r="E272" s="30">
        <v>959132732</v>
      </c>
      <c r="F272" s="30">
        <v>717127299</v>
      </c>
      <c r="G272" s="31">
        <f t="shared" si="50"/>
        <v>0.7476830631195683</v>
      </c>
      <c r="H272" s="32">
        <v>114634131</v>
      </c>
      <c r="I272" s="30">
        <v>84312408</v>
      </c>
      <c r="J272" s="33">
        <v>80380053</v>
      </c>
      <c r="K272" s="33">
        <v>279326592</v>
      </c>
      <c r="L272" s="32">
        <v>62219392</v>
      </c>
      <c r="M272" s="30">
        <v>64945627</v>
      </c>
      <c r="N272" s="33">
        <v>92765719</v>
      </c>
      <c r="O272" s="33">
        <v>219930738</v>
      </c>
      <c r="P272" s="32">
        <v>63190065</v>
      </c>
      <c r="Q272" s="30">
        <v>70987083</v>
      </c>
      <c r="R272" s="33">
        <v>83692821</v>
      </c>
      <c r="S272" s="33">
        <v>217869969</v>
      </c>
      <c r="T272" s="32">
        <v>0</v>
      </c>
      <c r="U272" s="30">
        <v>0</v>
      </c>
      <c r="V272" s="33">
        <v>0</v>
      </c>
      <c r="W272" s="33">
        <v>0</v>
      </c>
    </row>
    <row r="273" spans="1:23" s="10" customFormat="1" ht="12.75">
      <c r="A273" s="26" t="s">
        <v>26</v>
      </c>
      <c r="B273" s="27" t="s">
        <v>495</v>
      </c>
      <c r="C273" s="28" t="s">
        <v>496</v>
      </c>
      <c r="D273" s="29">
        <v>1793178578</v>
      </c>
      <c r="E273" s="30">
        <v>1741794447</v>
      </c>
      <c r="F273" s="30">
        <v>1330210846</v>
      </c>
      <c r="G273" s="31">
        <f t="shared" si="50"/>
        <v>0.7637013932907549</v>
      </c>
      <c r="H273" s="32">
        <v>274063119</v>
      </c>
      <c r="I273" s="30">
        <v>108838349</v>
      </c>
      <c r="J273" s="33">
        <v>109016664</v>
      </c>
      <c r="K273" s="33">
        <v>491918132</v>
      </c>
      <c r="L273" s="32">
        <v>102693288</v>
      </c>
      <c r="M273" s="30">
        <v>224769644</v>
      </c>
      <c r="N273" s="33">
        <v>92501769</v>
      </c>
      <c r="O273" s="33">
        <v>419964701</v>
      </c>
      <c r="P273" s="32">
        <v>119471542</v>
      </c>
      <c r="Q273" s="30">
        <v>111225094</v>
      </c>
      <c r="R273" s="33">
        <v>187631377</v>
      </c>
      <c r="S273" s="33">
        <v>418328013</v>
      </c>
      <c r="T273" s="32">
        <v>0</v>
      </c>
      <c r="U273" s="30">
        <v>0</v>
      </c>
      <c r="V273" s="33">
        <v>0</v>
      </c>
      <c r="W273" s="33">
        <v>0</v>
      </c>
    </row>
    <row r="274" spans="1:23" s="10" customFormat="1" ht="12.75">
      <c r="A274" s="26" t="s">
        <v>26</v>
      </c>
      <c r="B274" s="27" t="s">
        <v>497</v>
      </c>
      <c r="C274" s="28" t="s">
        <v>498</v>
      </c>
      <c r="D274" s="29">
        <v>261617700</v>
      </c>
      <c r="E274" s="30">
        <v>261617700</v>
      </c>
      <c r="F274" s="30">
        <v>196825713</v>
      </c>
      <c r="G274" s="31">
        <f t="shared" si="50"/>
        <v>0.7523409654621992</v>
      </c>
      <c r="H274" s="32">
        <v>45554522</v>
      </c>
      <c r="I274" s="30">
        <v>14527091</v>
      </c>
      <c r="J274" s="33">
        <v>13658668</v>
      </c>
      <c r="K274" s="33">
        <v>73740281</v>
      </c>
      <c r="L274" s="32">
        <v>13889867</v>
      </c>
      <c r="M274" s="30">
        <v>11457924</v>
      </c>
      <c r="N274" s="33">
        <v>37626023</v>
      </c>
      <c r="O274" s="33">
        <v>62973814</v>
      </c>
      <c r="P274" s="32">
        <v>12279093</v>
      </c>
      <c r="Q274" s="30">
        <v>15141152</v>
      </c>
      <c r="R274" s="33">
        <v>32691373</v>
      </c>
      <c r="S274" s="33">
        <v>60111618</v>
      </c>
      <c r="T274" s="32">
        <v>0</v>
      </c>
      <c r="U274" s="30">
        <v>0</v>
      </c>
      <c r="V274" s="33">
        <v>0</v>
      </c>
      <c r="W274" s="33">
        <v>0</v>
      </c>
    </row>
    <row r="275" spans="1:23" s="10" customFormat="1" ht="12.75">
      <c r="A275" s="26" t="s">
        <v>45</v>
      </c>
      <c r="B275" s="27" t="s">
        <v>499</v>
      </c>
      <c r="C275" s="28" t="s">
        <v>500</v>
      </c>
      <c r="D275" s="29">
        <v>173017600</v>
      </c>
      <c r="E275" s="30">
        <v>173017600</v>
      </c>
      <c r="F275" s="30">
        <v>264595704</v>
      </c>
      <c r="G275" s="31">
        <f t="shared" si="50"/>
        <v>1.5292993545165348</v>
      </c>
      <c r="H275" s="32">
        <v>66826008</v>
      </c>
      <c r="I275" s="30">
        <v>1000000</v>
      </c>
      <c r="J275" s="33">
        <v>610198</v>
      </c>
      <c r="K275" s="33">
        <v>68436206</v>
      </c>
      <c r="L275" s="32">
        <v>1048843</v>
      </c>
      <c r="M275" s="30">
        <v>52952960</v>
      </c>
      <c r="N275" s="33">
        <v>734257</v>
      </c>
      <c r="O275" s="33">
        <v>54736060</v>
      </c>
      <c r="P275" s="32">
        <v>1091833</v>
      </c>
      <c r="Q275" s="30">
        <v>1231605</v>
      </c>
      <c r="R275" s="33">
        <v>139100000</v>
      </c>
      <c r="S275" s="33">
        <v>141423438</v>
      </c>
      <c r="T275" s="32">
        <v>0</v>
      </c>
      <c r="U275" s="30">
        <v>0</v>
      </c>
      <c r="V275" s="33">
        <v>0</v>
      </c>
      <c r="W275" s="33">
        <v>0</v>
      </c>
    </row>
    <row r="276" spans="1:23" s="10" customFormat="1" ht="12.75">
      <c r="A276" s="56"/>
      <c r="B276" s="57" t="s">
        <v>501</v>
      </c>
      <c r="C276" s="58"/>
      <c r="D276" s="59">
        <f>SUM(D271:D275)</f>
        <v>3294528449</v>
      </c>
      <c r="E276" s="60">
        <f>SUM(E271:E275)</f>
        <v>3241022818</v>
      </c>
      <c r="F276" s="60">
        <f>SUM(F271:F275)</f>
        <v>2626517395</v>
      </c>
      <c r="G276" s="61">
        <f t="shared" si="50"/>
        <v>0.8103976869316815</v>
      </c>
      <c r="H276" s="62">
        <f aca="true" t="shared" si="54" ref="H276:W276">SUM(H271:H275)</f>
        <v>525499793</v>
      </c>
      <c r="I276" s="60">
        <f t="shared" si="54"/>
        <v>225484324</v>
      </c>
      <c r="J276" s="63">
        <f t="shared" si="54"/>
        <v>212461732</v>
      </c>
      <c r="K276" s="63">
        <f t="shared" si="54"/>
        <v>963445849</v>
      </c>
      <c r="L276" s="62">
        <f t="shared" si="54"/>
        <v>182584880</v>
      </c>
      <c r="M276" s="60">
        <f t="shared" si="54"/>
        <v>373958514</v>
      </c>
      <c r="N276" s="63">
        <f t="shared" si="54"/>
        <v>240348792</v>
      </c>
      <c r="O276" s="63">
        <f t="shared" si="54"/>
        <v>796892186</v>
      </c>
      <c r="P276" s="62">
        <f t="shared" si="54"/>
        <v>201033542</v>
      </c>
      <c r="Q276" s="60">
        <f t="shared" si="54"/>
        <v>203278192</v>
      </c>
      <c r="R276" s="63">
        <f t="shared" si="54"/>
        <v>461867626</v>
      </c>
      <c r="S276" s="63">
        <f t="shared" si="54"/>
        <v>866179360</v>
      </c>
      <c r="T276" s="62">
        <f t="shared" si="54"/>
        <v>0</v>
      </c>
      <c r="U276" s="60">
        <f t="shared" si="54"/>
        <v>0</v>
      </c>
      <c r="V276" s="63">
        <f t="shared" si="54"/>
        <v>0</v>
      </c>
      <c r="W276" s="63">
        <f t="shared" si="54"/>
        <v>0</v>
      </c>
    </row>
    <row r="277" spans="1:23" s="10" customFormat="1" ht="12.75">
      <c r="A277" s="42"/>
      <c r="B277" s="43" t="s">
        <v>502</v>
      </c>
      <c r="C277" s="44"/>
      <c r="D277" s="45">
        <f>SUM(D250:D255,D257:D262,D264:D269,D271:D275)</f>
        <v>11157202393</v>
      </c>
      <c r="E277" s="46">
        <f>SUM(E250:E255,E257:E262,E264:E269,E271:E275)</f>
        <v>11186256133</v>
      </c>
      <c r="F277" s="46">
        <f>SUM(F250:F255,F257:F262,F264:F269,F271:F275)</f>
        <v>7833882831</v>
      </c>
      <c r="G277" s="47">
        <f t="shared" si="50"/>
        <v>0.7003132002216241</v>
      </c>
      <c r="H277" s="48">
        <f aca="true" t="shared" si="55" ref="H277:W277">SUM(H250:H255,H257:H262,H264:H269,H271:H275)</f>
        <v>1917054571</v>
      </c>
      <c r="I277" s="46">
        <f t="shared" si="55"/>
        <v>582415715</v>
      </c>
      <c r="J277" s="49">
        <f t="shared" si="55"/>
        <v>623435081</v>
      </c>
      <c r="K277" s="49">
        <f t="shared" si="55"/>
        <v>3122905367</v>
      </c>
      <c r="L277" s="48">
        <f t="shared" si="55"/>
        <v>527447722</v>
      </c>
      <c r="M277" s="46">
        <f t="shared" si="55"/>
        <v>1220874842</v>
      </c>
      <c r="N277" s="49">
        <f t="shared" si="55"/>
        <v>674319832</v>
      </c>
      <c r="O277" s="49">
        <f t="shared" si="55"/>
        <v>2422642396</v>
      </c>
      <c r="P277" s="48">
        <f t="shared" si="55"/>
        <v>590535270</v>
      </c>
      <c r="Q277" s="46">
        <f t="shared" si="55"/>
        <v>539552230</v>
      </c>
      <c r="R277" s="49">
        <f t="shared" si="55"/>
        <v>1158247568</v>
      </c>
      <c r="S277" s="49">
        <f t="shared" si="55"/>
        <v>2288335068</v>
      </c>
      <c r="T277" s="48">
        <f t="shared" si="55"/>
        <v>0</v>
      </c>
      <c r="U277" s="46">
        <f t="shared" si="55"/>
        <v>0</v>
      </c>
      <c r="V277" s="49">
        <f t="shared" si="55"/>
        <v>0</v>
      </c>
      <c r="W277" s="49">
        <f t="shared" si="55"/>
        <v>0</v>
      </c>
    </row>
    <row r="278" spans="1:23" s="10" customFormat="1" ht="12.75">
      <c r="A278" s="18"/>
      <c r="B278" s="50"/>
      <c r="C278" s="51"/>
      <c r="D278" s="52"/>
      <c r="E278" s="53"/>
      <c r="F278" s="53"/>
      <c r="G278" s="23"/>
      <c r="H278" s="32"/>
      <c r="I278" s="30"/>
      <c r="J278" s="33"/>
      <c r="K278" s="33"/>
      <c r="L278" s="32"/>
      <c r="M278" s="30"/>
      <c r="N278" s="33"/>
      <c r="O278" s="33"/>
      <c r="P278" s="32"/>
      <c r="Q278" s="30"/>
      <c r="R278" s="33"/>
      <c r="S278" s="33"/>
      <c r="T278" s="32"/>
      <c r="U278" s="30"/>
      <c r="V278" s="33"/>
      <c r="W278" s="33"/>
    </row>
    <row r="279" spans="1:23" s="10" customFormat="1" ht="12.75">
      <c r="A279" s="18"/>
      <c r="B279" s="19" t="s">
        <v>503</v>
      </c>
      <c r="C279" s="20"/>
      <c r="D279" s="55"/>
      <c r="E279" s="53"/>
      <c r="F279" s="53"/>
      <c r="G279" s="23"/>
      <c r="H279" s="32"/>
      <c r="I279" s="30"/>
      <c r="J279" s="33"/>
      <c r="K279" s="33"/>
      <c r="L279" s="32"/>
      <c r="M279" s="30"/>
      <c r="N279" s="33"/>
      <c r="O279" s="33"/>
      <c r="P279" s="32"/>
      <c r="Q279" s="30"/>
      <c r="R279" s="33"/>
      <c r="S279" s="33"/>
      <c r="T279" s="32"/>
      <c r="U279" s="30"/>
      <c r="V279" s="33"/>
      <c r="W279" s="33"/>
    </row>
    <row r="280" spans="1:23" s="10" customFormat="1" ht="12.75">
      <c r="A280" s="26" t="s">
        <v>26</v>
      </c>
      <c r="B280" s="27" t="s">
        <v>504</v>
      </c>
      <c r="C280" s="28" t="s">
        <v>505</v>
      </c>
      <c r="D280" s="29">
        <v>102961855</v>
      </c>
      <c r="E280" s="30">
        <v>110111701</v>
      </c>
      <c r="F280" s="30">
        <v>92657945</v>
      </c>
      <c r="G280" s="31">
        <f aca="true" t="shared" si="56" ref="G280:G317">IF($E280=0,0,$F280/$E280)</f>
        <v>0.8414904515915161</v>
      </c>
      <c r="H280" s="32">
        <v>33458764</v>
      </c>
      <c r="I280" s="30">
        <v>3441436</v>
      </c>
      <c r="J280" s="33">
        <v>2755014</v>
      </c>
      <c r="K280" s="33">
        <v>39655214</v>
      </c>
      <c r="L280" s="32">
        <v>675743</v>
      </c>
      <c r="M280" s="30">
        <v>21063266</v>
      </c>
      <c r="N280" s="33">
        <v>1433282</v>
      </c>
      <c r="O280" s="33">
        <v>23172291</v>
      </c>
      <c r="P280" s="32">
        <v>857496</v>
      </c>
      <c r="Q280" s="30">
        <v>2829507</v>
      </c>
      <c r="R280" s="33">
        <v>26143437</v>
      </c>
      <c r="S280" s="33">
        <v>29830440</v>
      </c>
      <c r="T280" s="32">
        <v>0</v>
      </c>
      <c r="U280" s="30">
        <v>0</v>
      </c>
      <c r="V280" s="33">
        <v>0</v>
      </c>
      <c r="W280" s="33">
        <v>0</v>
      </c>
    </row>
    <row r="281" spans="1:23" s="10" customFormat="1" ht="12.75">
      <c r="A281" s="26" t="s">
        <v>26</v>
      </c>
      <c r="B281" s="27" t="s">
        <v>506</v>
      </c>
      <c r="C281" s="28" t="s">
        <v>507</v>
      </c>
      <c r="D281" s="29">
        <v>196186115</v>
      </c>
      <c r="E281" s="30">
        <v>196186115</v>
      </c>
      <c r="F281" s="30">
        <v>179503440</v>
      </c>
      <c r="G281" s="31">
        <f t="shared" si="56"/>
        <v>0.914965057542426</v>
      </c>
      <c r="H281" s="32">
        <v>47012478</v>
      </c>
      <c r="I281" s="30">
        <v>11880307</v>
      </c>
      <c r="J281" s="33">
        <v>9735522</v>
      </c>
      <c r="K281" s="33">
        <v>68628307</v>
      </c>
      <c r="L281" s="32">
        <v>11277270</v>
      </c>
      <c r="M281" s="30">
        <v>10205585</v>
      </c>
      <c r="N281" s="33">
        <v>31801642</v>
      </c>
      <c r="O281" s="33">
        <v>53284497</v>
      </c>
      <c r="P281" s="32">
        <v>10006837</v>
      </c>
      <c r="Q281" s="30">
        <v>13013917</v>
      </c>
      <c r="R281" s="33">
        <v>34569882</v>
      </c>
      <c r="S281" s="33">
        <v>57590636</v>
      </c>
      <c r="T281" s="32">
        <v>0</v>
      </c>
      <c r="U281" s="30">
        <v>0</v>
      </c>
      <c r="V281" s="33">
        <v>0</v>
      </c>
      <c r="W281" s="33">
        <v>0</v>
      </c>
    </row>
    <row r="282" spans="1:23" s="10" customFormat="1" ht="12.75">
      <c r="A282" s="26" t="s">
        <v>26</v>
      </c>
      <c r="B282" s="27" t="s">
        <v>508</v>
      </c>
      <c r="C282" s="28" t="s">
        <v>509</v>
      </c>
      <c r="D282" s="29">
        <v>235518355</v>
      </c>
      <c r="E282" s="30">
        <v>235518355</v>
      </c>
      <c r="F282" s="30">
        <v>175165936</v>
      </c>
      <c r="G282" s="31">
        <f t="shared" si="56"/>
        <v>0.7437464311433392</v>
      </c>
      <c r="H282" s="32">
        <v>20299954</v>
      </c>
      <c r="I282" s="30">
        <v>13303750</v>
      </c>
      <c r="J282" s="33">
        <v>10700221</v>
      </c>
      <c r="K282" s="33">
        <v>44303925</v>
      </c>
      <c r="L282" s="32">
        <v>12409956</v>
      </c>
      <c r="M282" s="30">
        <v>36900716</v>
      </c>
      <c r="N282" s="33">
        <v>11242986</v>
      </c>
      <c r="O282" s="33">
        <v>60553658</v>
      </c>
      <c r="P282" s="32">
        <v>27826685</v>
      </c>
      <c r="Q282" s="30">
        <v>27592797</v>
      </c>
      <c r="R282" s="33">
        <v>14888871</v>
      </c>
      <c r="S282" s="33">
        <v>70308353</v>
      </c>
      <c r="T282" s="32">
        <v>0</v>
      </c>
      <c r="U282" s="30">
        <v>0</v>
      </c>
      <c r="V282" s="33">
        <v>0</v>
      </c>
      <c r="W282" s="33">
        <v>0</v>
      </c>
    </row>
    <row r="283" spans="1:23" s="10" customFormat="1" ht="12.75">
      <c r="A283" s="26" t="s">
        <v>45</v>
      </c>
      <c r="B283" s="27" t="s">
        <v>510</v>
      </c>
      <c r="C283" s="28" t="s">
        <v>511</v>
      </c>
      <c r="D283" s="29">
        <v>63797200</v>
      </c>
      <c r="E283" s="30">
        <v>63797200</v>
      </c>
      <c r="F283" s="30">
        <v>64510016</v>
      </c>
      <c r="G283" s="31">
        <f t="shared" si="56"/>
        <v>1.0111731549346994</v>
      </c>
      <c r="H283" s="32">
        <v>24770846</v>
      </c>
      <c r="I283" s="30">
        <v>1131888</v>
      </c>
      <c r="J283" s="33">
        <v>655452</v>
      </c>
      <c r="K283" s="33">
        <v>26558186</v>
      </c>
      <c r="L283" s="32">
        <v>465768</v>
      </c>
      <c r="M283" s="30">
        <v>18314704</v>
      </c>
      <c r="N283" s="33">
        <v>1822628</v>
      </c>
      <c r="O283" s="33">
        <v>20603100</v>
      </c>
      <c r="P283" s="32">
        <v>74489</v>
      </c>
      <c r="Q283" s="30">
        <v>2447592</v>
      </c>
      <c r="R283" s="33">
        <v>14826649</v>
      </c>
      <c r="S283" s="33">
        <v>17348730</v>
      </c>
      <c r="T283" s="32">
        <v>0</v>
      </c>
      <c r="U283" s="30">
        <v>0</v>
      </c>
      <c r="V283" s="33">
        <v>0</v>
      </c>
      <c r="W283" s="33">
        <v>0</v>
      </c>
    </row>
    <row r="284" spans="1:23" s="10" customFormat="1" ht="12.75">
      <c r="A284" s="34"/>
      <c r="B284" s="35" t="s">
        <v>512</v>
      </c>
      <c r="C284" s="36"/>
      <c r="D284" s="37">
        <f>SUM(D280:D283)</f>
        <v>598463525</v>
      </c>
      <c r="E284" s="38">
        <f>SUM(E280:E283)</f>
        <v>605613371</v>
      </c>
      <c r="F284" s="38">
        <f>SUM(F280:F283)</f>
        <v>511837337</v>
      </c>
      <c r="G284" s="39">
        <f t="shared" si="56"/>
        <v>0.8451552781188512</v>
      </c>
      <c r="H284" s="40">
        <f aca="true" t="shared" si="57" ref="H284:W284">SUM(H280:H283)</f>
        <v>125542042</v>
      </c>
      <c r="I284" s="38">
        <f t="shared" si="57"/>
        <v>29757381</v>
      </c>
      <c r="J284" s="41">
        <f t="shared" si="57"/>
        <v>23846209</v>
      </c>
      <c r="K284" s="41">
        <f t="shared" si="57"/>
        <v>179145632</v>
      </c>
      <c r="L284" s="40">
        <f t="shared" si="57"/>
        <v>24828737</v>
      </c>
      <c r="M284" s="38">
        <f t="shared" si="57"/>
        <v>86484271</v>
      </c>
      <c r="N284" s="41">
        <f t="shared" si="57"/>
        <v>46300538</v>
      </c>
      <c r="O284" s="41">
        <f t="shared" si="57"/>
        <v>157613546</v>
      </c>
      <c r="P284" s="40">
        <f t="shared" si="57"/>
        <v>38765507</v>
      </c>
      <c r="Q284" s="38">
        <f t="shared" si="57"/>
        <v>45883813</v>
      </c>
      <c r="R284" s="41">
        <f t="shared" si="57"/>
        <v>90428839</v>
      </c>
      <c r="S284" s="41">
        <f t="shared" si="57"/>
        <v>175078159</v>
      </c>
      <c r="T284" s="40">
        <f t="shared" si="57"/>
        <v>0</v>
      </c>
      <c r="U284" s="38">
        <f t="shared" si="57"/>
        <v>0</v>
      </c>
      <c r="V284" s="41">
        <f t="shared" si="57"/>
        <v>0</v>
      </c>
      <c r="W284" s="41">
        <f t="shared" si="57"/>
        <v>0</v>
      </c>
    </row>
    <row r="285" spans="1:23" s="10" customFormat="1" ht="12.75">
      <c r="A285" s="26" t="s">
        <v>26</v>
      </c>
      <c r="B285" s="27" t="s">
        <v>513</v>
      </c>
      <c r="C285" s="28" t="s">
        <v>514</v>
      </c>
      <c r="D285" s="29">
        <v>45740278</v>
      </c>
      <c r="E285" s="30">
        <v>45740278</v>
      </c>
      <c r="F285" s="30">
        <v>37243693</v>
      </c>
      <c r="G285" s="31">
        <f t="shared" si="56"/>
        <v>0.8142428211739334</v>
      </c>
      <c r="H285" s="32">
        <v>14452316</v>
      </c>
      <c r="I285" s="30">
        <v>2656890</v>
      </c>
      <c r="J285" s="33">
        <v>1573007</v>
      </c>
      <c r="K285" s="33">
        <v>18682213</v>
      </c>
      <c r="L285" s="32">
        <v>1847915</v>
      </c>
      <c r="M285" s="30">
        <v>3144857</v>
      </c>
      <c r="N285" s="33">
        <v>2143275</v>
      </c>
      <c r="O285" s="33">
        <v>7136047</v>
      </c>
      <c r="P285" s="32">
        <v>3430296</v>
      </c>
      <c r="Q285" s="30">
        <v>1946369</v>
      </c>
      <c r="R285" s="33">
        <v>6048768</v>
      </c>
      <c r="S285" s="33">
        <v>11425433</v>
      </c>
      <c r="T285" s="32">
        <v>0</v>
      </c>
      <c r="U285" s="30">
        <v>0</v>
      </c>
      <c r="V285" s="33">
        <v>0</v>
      </c>
      <c r="W285" s="33">
        <v>0</v>
      </c>
    </row>
    <row r="286" spans="1:23" s="10" customFormat="1" ht="12.75">
      <c r="A286" s="26" t="s">
        <v>26</v>
      </c>
      <c r="B286" s="27" t="s">
        <v>515</v>
      </c>
      <c r="C286" s="28" t="s">
        <v>516</v>
      </c>
      <c r="D286" s="29">
        <v>198184224</v>
      </c>
      <c r="E286" s="30">
        <v>198184224</v>
      </c>
      <c r="F286" s="30">
        <v>130466095</v>
      </c>
      <c r="G286" s="31">
        <f t="shared" si="56"/>
        <v>0.658307166770247</v>
      </c>
      <c r="H286" s="32">
        <v>48390589</v>
      </c>
      <c r="I286" s="30">
        <v>7993759</v>
      </c>
      <c r="J286" s="33">
        <v>8081288</v>
      </c>
      <c r="K286" s="33">
        <v>64465636</v>
      </c>
      <c r="L286" s="32">
        <v>9592061</v>
      </c>
      <c r="M286" s="30">
        <v>10521241</v>
      </c>
      <c r="N286" s="33">
        <v>9039952</v>
      </c>
      <c r="O286" s="33">
        <v>29153254</v>
      </c>
      <c r="P286" s="32">
        <v>9056107</v>
      </c>
      <c r="Q286" s="30">
        <v>9772182</v>
      </c>
      <c r="R286" s="33">
        <v>18018916</v>
      </c>
      <c r="S286" s="33">
        <v>36847205</v>
      </c>
      <c r="T286" s="32">
        <v>0</v>
      </c>
      <c r="U286" s="30">
        <v>0</v>
      </c>
      <c r="V286" s="33">
        <v>0</v>
      </c>
      <c r="W286" s="33">
        <v>0</v>
      </c>
    </row>
    <row r="287" spans="1:23" s="10" customFormat="1" ht="12.75">
      <c r="A287" s="26" t="s">
        <v>26</v>
      </c>
      <c r="B287" s="27" t="s">
        <v>517</v>
      </c>
      <c r="C287" s="28" t="s">
        <v>518</v>
      </c>
      <c r="D287" s="29">
        <v>34546230</v>
      </c>
      <c r="E287" s="30">
        <v>34546230</v>
      </c>
      <c r="F287" s="30">
        <v>25882705</v>
      </c>
      <c r="G287" s="31">
        <f t="shared" si="56"/>
        <v>0.7492193793649843</v>
      </c>
      <c r="H287" s="32">
        <v>10401214</v>
      </c>
      <c r="I287" s="30">
        <v>2305602</v>
      </c>
      <c r="J287" s="33">
        <v>1145122</v>
      </c>
      <c r="K287" s="33">
        <v>13851938</v>
      </c>
      <c r="L287" s="32">
        <v>994643</v>
      </c>
      <c r="M287" s="30">
        <v>956942</v>
      </c>
      <c r="N287" s="33">
        <v>2847324</v>
      </c>
      <c r="O287" s="33">
        <v>4798909</v>
      </c>
      <c r="P287" s="32">
        <v>1105508</v>
      </c>
      <c r="Q287" s="30">
        <v>1005181</v>
      </c>
      <c r="R287" s="33">
        <v>5121169</v>
      </c>
      <c r="S287" s="33">
        <v>7231858</v>
      </c>
      <c r="T287" s="32">
        <v>0</v>
      </c>
      <c r="U287" s="30">
        <v>0</v>
      </c>
      <c r="V287" s="33">
        <v>0</v>
      </c>
      <c r="W287" s="33">
        <v>0</v>
      </c>
    </row>
    <row r="288" spans="1:23" s="10" customFormat="1" ht="12.75">
      <c r="A288" s="26" t="s">
        <v>26</v>
      </c>
      <c r="B288" s="27" t="s">
        <v>519</v>
      </c>
      <c r="C288" s="28" t="s">
        <v>520</v>
      </c>
      <c r="D288" s="29">
        <v>62422790</v>
      </c>
      <c r="E288" s="30">
        <v>62422790</v>
      </c>
      <c r="F288" s="30">
        <v>28742903</v>
      </c>
      <c r="G288" s="31">
        <f t="shared" si="56"/>
        <v>0.4604552760297962</v>
      </c>
      <c r="H288" s="32">
        <v>7227626</v>
      </c>
      <c r="I288" s="30">
        <v>3595287</v>
      </c>
      <c r="J288" s="33">
        <v>2953144</v>
      </c>
      <c r="K288" s="33">
        <v>13776057</v>
      </c>
      <c r="L288" s="32">
        <v>2971008</v>
      </c>
      <c r="M288" s="30">
        <v>2929098</v>
      </c>
      <c r="N288" s="33">
        <v>0</v>
      </c>
      <c r="O288" s="33">
        <v>5900106</v>
      </c>
      <c r="P288" s="32">
        <v>3102814</v>
      </c>
      <c r="Q288" s="30">
        <v>2957842</v>
      </c>
      <c r="R288" s="33">
        <v>3006084</v>
      </c>
      <c r="S288" s="33">
        <v>9066740</v>
      </c>
      <c r="T288" s="32">
        <v>0</v>
      </c>
      <c r="U288" s="30">
        <v>0</v>
      </c>
      <c r="V288" s="33">
        <v>0</v>
      </c>
      <c r="W288" s="33">
        <v>0</v>
      </c>
    </row>
    <row r="289" spans="1:23" s="10" customFormat="1" ht="12.75">
      <c r="A289" s="26" t="s">
        <v>26</v>
      </c>
      <c r="B289" s="27" t="s">
        <v>521</v>
      </c>
      <c r="C289" s="28" t="s">
        <v>522</v>
      </c>
      <c r="D289" s="29">
        <v>46131361</v>
      </c>
      <c r="E289" s="30">
        <v>46131361</v>
      </c>
      <c r="F289" s="30">
        <v>31644691</v>
      </c>
      <c r="G289" s="31">
        <f t="shared" si="56"/>
        <v>0.6859691609792306</v>
      </c>
      <c r="H289" s="32">
        <v>12521213</v>
      </c>
      <c r="I289" s="30">
        <v>1497818</v>
      </c>
      <c r="J289" s="33">
        <v>1138153</v>
      </c>
      <c r="K289" s="33">
        <v>15157184</v>
      </c>
      <c r="L289" s="32">
        <v>1817163</v>
      </c>
      <c r="M289" s="30">
        <v>1483366</v>
      </c>
      <c r="N289" s="33">
        <v>5502809</v>
      </c>
      <c r="O289" s="33">
        <v>8803338</v>
      </c>
      <c r="P289" s="32">
        <v>1600570</v>
      </c>
      <c r="Q289" s="30">
        <v>1386211</v>
      </c>
      <c r="R289" s="33">
        <v>4697388</v>
      </c>
      <c r="S289" s="33">
        <v>7684169</v>
      </c>
      <c r="T289" s="32">
        <v>0</v>
      </c>
      <c r="U289" s="30">
        <v>0</v>
      </c>
      <c r="V289" s="33">
        <v>0</v>
      </c>
      <c r="W289" s="33">
        <v>0</v>
      </c>
    </row>
    <row r="290" spans="1:23" s="10" customFormat="1" ht="12.75">
      <c r="A290" s="26" t="s">
        <v>26</v>
      </c>
      <c r="B290" s="27" t="s">
        <v>523</v>
      </c>
      <c r="C290" s="28" t="s">
        <v>524</v>
      </c>
      <c r="D290" s="29">
        <v>45496380</v>
      </c>
      <c r="E290" s="30">
        <v>46743770</v>
      </c>
      <c r="F290" s="30">
        <v>27430281</v>
      </c>
      <c r="G290" s="31">
        <f t="shared" si="56"/>
        <v>0.5868221797257688</v>
      </c>
      <c r="H290" s="32">
        <v>3594487</v>
      </c>
      <c r="I290" s="30">
        <v>3785760</v>
      </c>
      <c r="J290" s="33">
        <v>2808091</v>
      </c>
      <c r="K290" s="33">
        <v>10188338</v>
      </c>
      <c r="L290" s="32">
        <v>2725912</v>
      </c>
      <c r="M290" s="30">
        <v>3469639</v>
      </c>
      <c r="N290" s="33">
        <v>2846344</v>
      </c>
      <c r="O290" s="33">
        <v>9041895</v>
      </c>
      <c r="P290" s="32">
        <v>2868776</v>
      </c>
      <c r="Q290" s="30">
        <v>2278937</v>
      </c>
      <c r="R290" s="33">
        <v>3052335</v>
      </c>
      <c r="S290" s="33">
        <v>8200048</v>
      </c>
      <c r="T290" s="32">
        <v>0</v>
      </c>
      <c r="U290" s="30">
        <v>0</v>
      </c>
      <c r="V290" s="33">
        <v>0</v>
      </c>
      <c r="W290" s="33">
        <v>0</v>
      </c>
    </row>
    <row r="291" spans="1:23" s="10" customFormat="1" ht="12.75">
      <c r="A291" s="26" t="s">
        <v>45</v>
      </c>
      <c r="B291" s="27" t="s">
        <v>525</v>
      </c>
      <c r="C291" s="28" t="s">
        <v>526</v>
      </c>
      <c r="D291" s="29">
        <v>74504496</v>
      </c>
      <c r="E291" s="30">
        <v>74504496</v>
      </c>
      <c r="F291" s="30">
        <v>52355594</v>
      </c>
      <c r="G291" s="31">
        <f t="shared" si="56"/>
        <v>0.7027172427285462</v>
      </c>
      <c r="H291" s="32">
        <v>14782878</v>
      </c>
      <c r="I291" s="30">
        <v>4150317</v>
      </c>
      <c r="J291" s="33">
        <v>894483</v>
      </c>
      <c r="K291" s="33">
        <v>19827678</v>
      </c>
      <c r="L291" s="32">
        <v>3265883</v>
      </c>
      <c r="M291" s="30">
        <v>1416670</v>
      </c>
      <c r="N291" s="33">
        <v>6745778</v>
      </c>
      <c r="O291" s="33">
        <v>11428331</v>
      </c>
      <c r="P291" s="32">
        <v>8011095</v>
      </c>
      <c r="Q291" s="30">
        <v>2338283</v>
      </c>
      <c r="R291" s="33">
        <v>10750207</v>
      </c>
      <c r="S291" s="33">
        <v>21099585</v>
      </c>
      <c r="T291" s="32">
        <v>0</v>
      </c>
      <c r="U291" s="30">
        <v>0</v>
      </c>
      <c r="V291" s="33">
        <v>0</v>
      </c>
      <c r="W291" s="33">
        <v>0</v>
      </c>
    </row>
    <row r="292" spans="1:23" s="10" customFormat="1" ht="12.75">
      <c r="A292" s="34"/>
      <c r="B292" s="35" t="s">
        <v>527</v>
      </c>
      <c r="C292" s="36"/>
      <c r="D292" s="37">
        <f>SUM(D285:D291)</f>
        <v>507025759</v>
      </c>
      <c r="E292" s="38">
        <f>SUM(E285:E291)</f>
        <v>508273149</v>
      </c>
      <c r="F292" s="38">
        <f>SUM(F285:F291)</f>
        <v>333765962</v>
      </c>
      <c r="G292" s="39">
        <f t="shared" si="56"/>
        <v>0.6566665240071535</v>
      </c>
      <c r="H292" s="40">
        <f aca="true" t="shared" si="58" ref="H292:W292">SUM(H285:H291)</f>
        <v>111370323</v>
      </c>
      <c r="I292" s="38">
        <f t="shared" si="58"/>
        <v>25985433</v>
      </c>
      <c r="J292" s="41">
        <f t="shared" si="58"/>
        <v>18593288</v>
      </c>
      <c r="K292" s="41">
        <f t="shared" si="58"/>
        <v>155949044</v>
      </c>
      <c r="L292" s="40">
        <f t="shared" si="58"/>
        <v>23214585</v>
      </c>
      <c r="M292" s="38">
        <f t="shared" si="58"/>
        <v>23921813</v>
      </c>
      <c r="N292" s="41">
        <f t="shared" si="58"/>
        <v>29125482</v>
      </c>
      <c r="O292" s="41">
        <f t="shared" si="58"/>
        <v>76261880</v>
      </c>
      <c r="P292" s="40">
        <f t="shared" si="58"/>
        <v>29175166</v>
      </c>
      <c r="Q292" s="38">
        <f t="shared" si="58"/>
        <v>21685005</v>
      </c>
      <c r="R292" s="41">
        <f t="shared" si="58"/>
        <v>50694867</v>
      </c>
      <c r="S292" s="41">
        <f t="shared" si="58"/>
        <v>101555038</v>
      </c>
      <c r="T292" s="40">
        <f t="shared" si="58"/>
        <v>0</v>
      </c>
      <c r="U292" s="38">
        <f t="shared" si="58"/>
        <v>0</v>
      </c>
      <c r="V292" s="41">
        <f t="shared" si="58"/>
        <v>0</v>
      </c>
      <c r="W292" s="41">
        <f t="shared" si="58"/>
        <v>0</v>
      </c>
    </row>
    <row r="293" spans="1:23" s="10" customFormat="1" ht="12.75">
      <c r="A293" s="26" t="s">
        <v>26</v>
      </c>
      <c r="B293" s="27" t="s">
        <v>528</v>
      </c>
      <c r="C293" s="28" t="s">
        <v>529</v>
      </c>
      <c r="D293" s="29">
        <v>71196917</v>
      </c>
      <c r="E293" s="30">
        <v>71196917</v>
      </c>
      <c r="F293" s="30">
        <v>42856657</v>
      </c>
      <c r="G293" s="31">
        <f t="shared" si="56"/>
        <v>0.6019454044618252</v>
      </c>
      <c r="H293" s="32">
        <v>9425202</v>
      </c>
      <c r="I293" s="30">
        <v>3522002</v>
      </c>
      <c r="J293" s="33">
        <v>1850651</v>
      </c>
      <c r="K293" s="33">
        <v>14797855</v>
      </c>
      <c r="L293" s="32">
        <v>6482492</v>
      </c>
      <c r="M293" s="30">
        <v>4314040</v>
      </c>
      <c r="N293" s="33">
        <v>2477699</v>
      </c>
      <c r="O293" s="33">
        <v>13274231</v>
      </c>
      <c r="P293" s="32">
        <v>2469246</v>
      </c>
      <c r="Q293" s="30">
        <v>2538392</v>
      </c>
      <c r="R293" s="33">
        <v>9776933</v>
      </c>
      <c r="S293" s="33">
        <v>14784571</v>
      </c>
      <c r="T293" s="32">
        <v>0</v>
      </c>
      <c r="U293" s="30">
        <v>0</v>
      </c>
      <c r="V293" s="33">
        <v>0</v>
      </c>
      <c r="W293" s="33">
        <v>0</v>
      </c>
    </row>
    <row r="294" spans="1:23" s="10" customFormat="1" ht="12.75">
      <c r="A294" s="26" t="s">
        <v>26</v>
      </c>
      <c r="B294" s="27" t="s">
        <v>530</v>
      </c>
      <c r="C294" s="28" t="s">
        <v>531</v>
      </c>
      <c r="D294" s="29">
        <v>79850926</v>
      </c>
      <c r="E294" s="30">
        <v>79850926</v>
      </c>
      <c r="F294" s="30">
        <v>67107048</v>
      </c>
      <c r="G294" s="31">
        <f t="shared" si="56"/>
        <v>0.8404041300660684</v>
      </c>
      <c r="H294" s="32">
        <v>18704323</v>
      </c>
      <c r="I294" s="30">
        <v>5201419</v>
      </c>
      <c r="J294" s="33">
        <v>6016531</v>
      </c>
      <c r="K294" s="33">
        <v>29922273</v>
      </c>
      <c r="L294" s="32">
        <v>3287292</v>
      </c>
      <c r="M294" s="30">
        <v>8982460</v>
      </c>
      <c r="N294" s="33">
        <v>3902478</v>
      </c>
      <c r="O294" s="33">
        <v>16172230</v>
      </c>
      <c r="P294" s="32">
        <v>2361797</v>
      </c>
      <c r="Q294" s="30">
        <v>5467138</v>
      </c>
      <c r="R294" s="33">
        <v>13183610</v>
      </c>
      <c r="S294" s="33">
        <v>21012545</v>
      </c>
      <c r="T294" s="32">
        <v>0</v>
      </c>
      <c r="U294" s="30">
        <v>0</v>
      </c>
      <c r="V294" s="33">
        <v>0</v>
      </c>
      <c r="W294" s="33">
        <v>0</v>
      </c>
    </row>
    <row r="295" spans="1:23" s="10" customFormat="1" ht="12.75">
      <c r="A295" s="26" t="s">
        <v>26</v>
      </c>
      <c r="B295" s="27" t="s">
        <v>532</v>
      </c>
      <c r="C295" s="28" t="s">
        <v>533</v>
      </c>
      <c r="D295" s="29">
        <v>165657908</v>
      </c>
      <c r="E295" s="30">
        <v>165657908</v>
      </c>
      <c r="F295" s="30">
        <v>117133327</v>
      </c>
      <c r="G295" s="31">
        <f t="shared" si="56"/>
        <v>0.7070795980352474</v>
      </c>
      <c r="H295" s="32">
        <v>14570202</v>
      </c>
      <c r="I295" s="30">
        <v>9224710</v>
      </c>
      <c r="J295" s="33">
        <v>9411090</v>
      </c>
      <c r="K295" s="33">
        <v>33206002</v>
      </c>
      <c r="L295" s="32">
        <v>8121479</v>
      </c>
      <c r="M295" s="30">
        <v>23444810</v>
      </c>
      <c r="N295" s="33">
        <v>9190523</v>
      </c>
      <c r="O295" s="33">
        <v>40756812</v>
      </c>
      <c r="P295" s="32">
        <v>14638668</v>
      </c>
      <c r="Q295" s="30">
        <v>10700271</v>
      </c>
      <c r="R295" s="33">
        <v>17831574</v>
      </c>
      <c r="S295" s="33">
        <v>43170513</v>
      </c>
      <c r="T295" s="32">
        <v>0</v>
      </c>
      <c r="U295" s="30">
        <v>0</v>
      </c>
      <c r="V295" s="33">
        <v>0</v>
      </c>
      <c r="W295" s="33">
        <v>0</v>
      </c>
    </row>
    <row r="296" spans="1:23" s="10" customFormat="1" ht="12.75">
      <c r="A296" s="26" t="s">
        <v>26</v>
      </c>
      <c r="B296" s="27" t="s">
        <v>534</v>
      </c>
      <c r="C296" s="28" t="s">
        <v>535</v>
      </c>
      <c r="D296" s="29">
        <v>39703084</v>
      </c>
      <c r="E296" s="30">
        <v>52603084</v>
      </c>
      <c r="F296" s="30">
        <v>30573391</v>
      </c>
      <c r="G296" s="31">
        <f t="shared" si="56"/>
        <v>0.5812090979304559</v>
      </c>
      <c r="H296" s="32">
        <v>10812679</v>
      </c>
      <c r="I296" s="30">
        <v>1608144</v>
      </c>
      <c r="J296" s="33">
        <v>1478116</v>
      </c>
      <c r="K296" s="33">
        <v>13898939</v>
      </c>
      <c r="L296" s="32">
        <v>2050291</v>
      </c>
      <c r="M296" s="30">
        <v>1492568</v>
      </c>
      <c r="N296" s="33">
        <v>5610534</v>
      </c>
      <c r="O296" s="33">
        <v>9153393</v>
      </c>
      <c r="P296" s="32">
        <v>1739853</v>
      </c>
      <c r="Q296" s="30">
        <v>1342757</v>
      </c>
      <c r="R296" s="33">
        <v>4438449</v>
      </c>
      <c r="S296" s="33">
        <v>7521059</v>
      </c>
      <c r="T296" s="32">
        <v>0</v>
      </c>
      <c r="U296" s="30">
        <v>0</v>
      </c>
      <c r="V296" s="33">
        <v>0</v>
      </c>
      <c r="W296" s="33">
        <v>0</v>
      </c>
    </row>
    <row r="297" spans="1:23" s="10" customFormat="1" ht="12.75">
      <c r="A297" s="26" t="s">
        <v>26</v>
      </c>
      <c r="B297" s="27" t="s">
        <v>536</v>
      </c>
      <c r="C297" s="28" t="s">
        <v>537</v>
      </c>
      <c r="D297" s="29">
        <v>32302000</v>
      </c>
      <c r="E297" s="30">
        <v>32302000</v>
      </c>
      <c r="F297" s="30">
        <v>21300080</v>
      </c>
      <c r="G297" s="31">
        <f t="shared" si="56"/>
        <v>0.6594043712463624</v>
      </c>
      <c r="H297" s="32">
        <v>3032635</v>
      </c>
      <c r="I297" s="30">
        <v>9992360</v>
      </c>
      <c r="J297" s="33">
        <v>662549</v>
      </c>
      <c r="K297" s="33">
        <v>13687544</v>
      </c>
      <c r="L297" s="32">
        <v>1158152</v>
      </c>
      <c r="M297" s="30">
        <v>3367000</v>
      </c>
      <c r="N297" s="33">
        <v>850913</v>
      </c>
      <c r="O297" s="33">
        <v>5376065</v>
      </c>
      <c r="P297" s="32">
        <v>1330364</v>
      </c>
      <c r="Q297" s="30">
        <v>906107</v>
      </c>
      <c r="R297" s="33">
        <v>0</v>
      </c>
      <c r="S297" s="33">
        <v>2236471</v>
      </c>
      <c r="T297" s="32">
        <v>0</v>
      </c>
      <c r="U297" s="30">
        <v>0</v>
      </c>
      <c r="V297" s="33">
        <v>0</v>
      </c>
      <c r="W297" s="33">
        <v>0</v>
      </c>
    </row>
    <row r="298" spans="1:23" s="10" customFormat="1" ht="12.75">
      <c r="A298" s="26" t="s">
        <v>26</v>
      </c>
      <c r="B298" s="27" t="s">
        <v>538</v>
      </c>
      <c r="C298" s="28" t="s">
        <v>539</v>
      </c>
      <c r="D298" s="29">
        <v>49709030</v>
      </c>
      <c r="E298" s="30">
        <v>49709030</v>
      </c>
      <c r="F298" s="30">
        <v>30468142</v>
      </c>
      <c r="G298" s="31">
        <f t="shared" si="56"/>
        <v>0.6129297232313726</v>
      </c>
      <c r="H298" s="32">
        <v>13450112</v>
      </c>
      <c r="I298" s="30">
        <v>1578762</v>
      </c>
      <c r="J298" s="33">
        <v>2850353</v>
      </c>
      <c r="K298" s="33">
        <v>17879227</v>
      </c>
      <c r="L298" s="32">
        <v>1456958</v>
      </c>
      <c r="M298" s="30">
        <v>1867474</v>
      </c>
      <c r="N298" s="33">
        <v>2023150</v>
      </c>
      <c r="O298" s="33">
        <v>5347582</v>
      </c>
      <c r="P298" s="32">
        <v>2472423</v>
      </c>
      <c r="Q298" s="30">
        <v>2532283</v>
      </c>
      <c r="R298" s="33">
        <v>2236627</v>
      </c>
      <c r="S298" s="33">
        <v>7241333</v>
      </c>
      <c r="T298" s="32">
        <v>0</v>
      </c>
      <c r="U298" s="30">
        <v>0</v>
      </c>
      <c r="V298" s="33">
        <v>0</v>
      </c>
      <c r="W298" s="33">
        <v>0</v>
      </c>
    </row>
    <row r="299" spans="1:23" s="10" customFormat="1" ht="12.75">
      <c r="A299" s="26" t="s">
        <v>26</v>
      </c>
      <c r="B299" s="27" t="s">
        <v>540</v>
      </c>
      <c r="C299" s="28" t="s">
        <v>541</v>
      </c>
      <c r="D299" s="29">
        <v>69256099</v>
      </c>
      <c r="E299" s="30">
        <v>69256099</v>
      </c>
      <c r="F299" s="30">
        <v>108663025</v>
      </c>
      <c r="G299" s="31">
        <f t="shared" si="56"/>
        <v>1.5690029696879115</v>
      </c>
      <c r="H299" s="32">
        <v>4958465</v>
      </c>
      <c r="I299" s="30">
        <v>9691557</v>
      </c>
      <c r="J299" s="33">
        <v>2598621</v>
      </c>
      <c r="K299" s="33">
        <v>17248643</v>
      </c>
      <c r="L299" s="32">
        <v>6768069</v>
      </c>
      <c r="M299" s="30">
        <v>1432407</v>
      </c>
      <c r="N299" s="33">
        <v>8052380</v>
      </c>
      <c r="O299" s="33">
        <v>16252856</v>
      </c>
      <c r="P299" s="32">
        <v>36428491</v>
      </c>
      <c r="Q299" s="30">
        <v>30289204</v>
      </c>
      <c r="R299" s="33">
        <v>8443831</v>
      </c>
      <c r="S299" s="33">
        <v>75161526</v>
      </c>
      <c r="T299" s="32">
        <v>0</v>
      </c>
      <c r="U299" s="30">
        <v>0</v>
      </c>
      <c r="V299" s="33">
        <v>0</v>
      </c>
      <c r="W299" s="33">
        <v>0</v>
      </c>
    </row>
    <row r="300" spans="1:23" s="10" customFormat="1" ht="12.75">
      <c r="A300" s="26" t="s">
        <v>26</v>
      </c>
      <c r="B300" s="27" t="s">
        <v>542</v>
      </c>
      <c r="C300" s="28" t="s">
        <v>543</v>
      </c>
      <c r="D300" s="29">
        <v>66105</v>
      </c>
      <c r="E300" s="30">
        <v>66105</v>
      </c>
      <c r="F300" s="30">
        <v>71711233</v>
      </c>
      <c r="G300" s="31">
        <f t="shared" si="56"/>
        <v>1084.8080024203919</v>
      </c>
      <c r="H300" s="32">
        <v>14941727</v>
      </c>
      <c r="I300" s="30">
        <v>15262816</v>
      </c>
      <c r="J300" s="33">
        <v>10490395</v>
      </c>
      <c r="K300" s="33">
        <v>40694938</v>
      </c>
      <c r="L300" s="32">
        <v>4837023</v>
      </c>
      <c r="M300" s="30">
        <v>6734202</v>
      </c>
      <c r="N300" s="33">
        <v>5094933</v>
      </c>
      <c r="O300" s="33">
        <v>16666158</v>
      </c>
      <c r="P300" s="32">
        <v>6601233</v>
      </c>
      <c r="Q300" s="30">
        <v>4289989</v>
      </c>
      <c r="R300" s="33">
        <v>3458915</v>
      </c>
      <c r="S300" s="33">
        <v>14350137</v>
      </c>
      <c r="T300" s="32">
        <v>0</v>
      </c>
      <c r="U300" s="30">
        <v>0</v>
      </c>
      <c r="V300" s="33">
        <v>0</v>
      </c>
      <c r="W300" s="33">
        <v>0</v>
      </c>
    </row>
    <row r="301" spans="1:23" s="10" customFormat="1" ht="12.75">
      <c r="A301" s="26" t="s">
        <v>45</v>
      </c>
      <c r="B301" s="27" t="s">
        <v>544</v>
      </c>
      <c r="C301" s="28" t="s">
        <v>545</v>
      </c>
      <c r="D301" s="29">
        <v>54634280</v>
      </c>
      <c r="E301" s="30">
        <v>54634280</v>
      </c>
      <c r="F301" s="30">
        <v>39357224</v>
      </c>
      <c r="G301" s="31">
        <f t="shared" si="56"/>
        <v>0.7203759983658612</v>
      </c>
      <c r="H301" s="32">
        <v>1580</v>
      </c>
      <c r="I301" s="30">
        <v>9342158</v>
      </c>
      <c r="J301" s="33">
        <v>5588853</v>
      </c>
      <c r="K301" s="33">
        <v>14932591</v>
      </c>
      <c r="L301" s="32">
        <v>7615791</v>
      </c>
      <c r="M301" s="30">
        <v>3267738</v>
      </c>
      <c r="N301" s="33">
        <v>2797555</v>
      </c>
      <c r="O301" s="33">
        <v>13681084</v>
      </c>
      <c r="P301" s="32">
        <v>2675573</v>
      </c>
      <c r="Q301" s="30">
        <v>3480805</v>
      </c>
      <c r="R301" s="33">
        <v>4587171</v>
      </c>
      <c r="S301" s="33">
        <v>10743549</v>
      </c>
      <c r="T301" s="32">
        <v>0</v>
      </c>
      <c r="U301" s="30">
        <v>0</v>
      </c>
      <c r="V301" s="33">
        <v>0</v>
      </c>
      <c r="W301" s="33">
        <v>0</v>
      </c>
    </row>
    <row r="302" spans="1:23" s="10" customFormat="1" ht="12.75">
      <c r="A302" s="34"/>
      <c r="B302" s="35" t="s">
        <v>546</v>
      </c>
      <c r="C302" s="36"/>
      <c r="D302" s="37">
        <f>SUM(D293:D301)</f>
        <v>562376349</v>
      </c>
      <c r="E302" s="38">
        <f>SUM(E293:E301)</f>
        <v>575276349</v>
      </c>
      <c r="F302" s="38">
        <f>SUM(F293:F301)</f>
        <v>529170127</v>
      </c>
      <c r="G302" s="39">
        <f t="shared" si="56"/>
        <v>0.919853784915465</v>
      </c>
      <c r="H302" s="40">
        <f aca="true" t="shared" si="59" ref="H302:W302">SUM(H293:H301)</f>
        <v>89896925</v>
      </c>
      <c r="I302" s="38">
        <f t="shared" si="59"/>
        <v>65423928</v>
      </c>
      <c r="J302" s="41">
        <f t="shared" si="59"/>
        <v>40947159</v>
      </c>
      <c r="K302" s="41">
        <f t="shared" si="59"/>
        <v>196268012</v>
      </c>
      <c r="L302" s="40">
        <f t="shared" si="59"/>
        <v>41777547</v>
      </c>
      <c r="M302" s="38">
        <f t="shared" si="59"/>
        <v>54902699</v>
      </c>
      <c r="N302" s="41">
        <f t="shared" si="59"/>
        <v>40000165</v>
      </c>
      <c r="O302" s="41">
        <f t="shared" si="59"/>
        <v>136680411</v>
      </c>
      <c r="P302" s="40">
        <f t="shared" si="59"/>
        <v>70717648</v>
      </c>
      <c r="Q302" s="38">
        <f t="shared" si="59"/>
        <v>61546946</v>
      </c>
      <c r="R302" s="41">
        <f t="shared" si="59"/>
        <v>63957110</v>
      </c>
      <c r="S302" s="41">
        <f t="shared" si="59"/>
        <v>196221704</v>
      </c>
      <c r="T302" s="40">
        <f t="shared" si="59"/>
        <v>0</v>
      </c>
      <c r="U302" s="38">
        <f t="shared" si="59"/>
        <v>0</v>
      </c>
      <c r="V302" s="41">
        <f t="shared" si="59"/>
        <v>0</v>
      </c>
      <c r="W302" s="41">
        <f t="shared" si="59"/>
        <v>0</v>
      </c>
    </row>
    <row r="303" spans="1:23" s="10" customFormat="1" ht="12.75">
      <c r="A303" s="26" t="s">
        <v>26</v>
      </c>
      <c r="B303" s="27" t="s">
        <v>547</v>
      </c>
      <c r="C303" s="28" t="s">
        <v>548</v>
      </c>
      <c r="D303" s="29">
        <v>20045599</v>
      </c>
      <c r="E303" s="30">
        <v>26712477</v>
      </c>
      <c r="F303" s="30">
        <v>19086585</v>
      </c>
      <c r="G303" s="31">
        <f t="shared" si="56"/>
        <v>0.7145194734280913</v>
      </c>
      <c r="H303" s="32">
        <v>7799678</v>
      </c>
      <c r="I303" s="30">
        <v>1045116</v>
      </c>
      <c r="J303" s="33">
        <v>1515771</v>
      </c>
      <c r="K303" s="33">
        <v>10360565</v>
      </c>
      <c r="L303" s="32">
        <v>1105985</v>
      </c>
      <c r="M303" s="30">
        <v>1015746</v>
      </c>
      <c r="N303" s="33">
        <v>871641</v>
      </c>
      <c r="O303" s="33">
        <v>2993372</v>
      </c>
      <c r="P303" s="32">
        <v>220874</v>
      </c>
      <c r="Q303" s="30">
        <v>337691</v>
      </c>
      <c r="R303" s="33">
        <v>5174083</v>
      </c>
      <c r="S303" s="33">
        <v>5732648</v>
      </c>
      <c r="T303" s="32">
        <v>0</v>
      </c>
      <c r="U303" s="30">
        <v>0</v>
      </c>
      <c r="V303" s="33">
        <v>0</v>
      </c>
      <c r="W303" s="33">
        <v>0</v>
      </c>
    </row>
    <row r="304" spans="1:23" s="10" customFormat="1" ht="12.75">
      <c r="A304" s="26" t="s">
        <v>26</v>
      </c>
      <c r="B304" s="27" t="s">
        <v>549</v>
      </c>
      <c r="C304" s="28" t="s">
        <v>550</v>
      </c>
      <c r="D304" s="29">
        <v>145337037</v>
      </c>
      <c r="E304" s="30">
        <v>145337037</v>
      </c>
      <c r="F304" s="30">
        <v>125806791</v>
      </c>
      <c r="G304" s="31">
        <f t="shared" si="56"/>
        <v>0.8656209979015879</v>
      </c>
      <c r="H304" s="32">
        <v>39223693</v>
      </c>
      <c r="I304" s="30">
        <v>7532036</v>
      </c>
      <c r="J304" s="33">
        <v>6092795</v>
      </c>
      <c r="K304" s="33">
        <v>52848524</v>
      </c>
      <c r="L304" s="32">
        <v>6340137</v>
      </c>
      <c r="M304" s="30">
        <v>8588028</v>
      </c>
      <c r="N304" s="33">
        <v>25586908</v>
      </c>
      <c r="O304" s="33">
        <v>40515073</v>
      </c>
      <c r="P304" s="32">
        <v>3184304</v>
      </c>
      <c r="Q304" s="30">
        <v>11226045</v>
      </c>
      <c r="R304" s="33">
        <v>18032845</v>
      </c>
      <c r="S304" s="33">
        <v>32443194</v>
      </c>
      <c r="T304" s="32">
        <v>0</v>
      </c>
      <c r="U304" s="30">
        <v>0</v>
      </c>
      <c r="V304" s="33">
        <v>0</v>
      </c>
      <c r="W304" s="33">
        <v>0</v>
      </c>
    </row>
    <row r="305" spans="1:23" s="10" customFormat="1" ht="12.75">
      <c r="A305" s="26" t="s">
        <v>26</v>
      </c>
      <c r="B305" s="27" t="s">
        <v>551</v>
      </c>
      <c r="C305" s="28" t="s">
        <v>552</v>
      </c>
      <c r="D305" s="29">
        <v>420252568</v>
      </c>
      <c r="E305" s="30">
        <v>427763494</v>
      </c>
      <c r="F305" s="30">
        <v>306626189</v>
      </c>
      <c r="G305" s="31">
        <f t="shared" si="56"/>
        <v>0.7168124285986873</v>
      </c>
      <c r="H305" s="32">
        <v>52192372</v>
      </c>
      <c r="I305" s="30">
        <v>27295686</v>
      </c>
      <c r="J305" s="33">
        <v>26976496</v>
      </c>
      <c r="K305" s="33">
        <v>106464554</v>
      </c>
      <c r="L305" s="32">
        <v>28721655</v>
      </c>
      <c r="M305" s="30">
        <v>45610515</v>
      </c>
      <c r="N305" s="33">
        <v>32765829</v>
      </c>
      <c r="O305" s="33">
        <v>107097999</v>
      </c>
      <c r="P305" s="32">
        <v>18847219</v>
      </c>
      <c r="Q305" s="30">
        <v>33797670</v>
      </c>
      <c r="R305" s="33">
        <v>40418747</v>
      </c>
      <c r="S305" s="33">
        <v>93063636</v>
      </c>
      <c r="T305" s="32">
        <v>0</v>
      </c>
      <c r="U305" s="30">
        <v>0</v>
      </c>
      <c r="V305" s="33">
        <v>0</v>
      </c>
      <c r="W305" s="33">
        <v>0</v>
      </c>
    </row>
    <row r="306" spans="1:23" s="10" customFormat="1" ht="12.75">
      <c r="A306" s="26" t="s">
        <v>26</v>
      </c>
      <c r="B306" s="27" t="s">
        <v>553</v>
      </c>
      <c r="C306" s="28" t="s">
        <v>554</v>
      </c>
      <c r="D306" s="29">
        <v>32778549</v>
      </c>
      <c r="E306" s="30">
        <v>32778549</v>
      </c>
      <c r="F306" s="30">
        <v>27635635</v>
      </c>
      <c r="G306" s="31">
        <f t="shared" si="56"/>
        <v>0.8431012306249431</v>
      </c>
      <c r="H306" s="32">
        <v>10536161</v>
      </c>
      <c r="I306" s="30">
        <v>2075631</v>
      </c>
      <c r="J306" s="33">
        <v>611294</v>
      </c>
      <c r="K306" s="33">
        <v>13223086</v>
      </c>
      <c r="L306" s="32">
        <v>1031310</v>
      </c>
      <c r="M306" s="30">
        <v>942284</v>
      </c>
      <c r="N306" s="33">
        <v>5573862</v>
      </c>
      <c r="O306" s="33">
        <v>7547456</v>
      </c>
      <c r="P306" s="32">
        <v>956920</v>
      </c>
      <c r="Q306" s="30">
        <v>848766</v>
      </c>
      <c r="R306" s="33">
        <v>5059407</v>
      </c>
      <c r="S306" s="33">
        <v>6865093</v>
      </c>
      <c r="T306" s="32">
        <v>0</v>
      </c>
      <c r="U306" s="30">
        <v>0</v>
      </c>
      <c r="V306" s="33">
        <v>0</v>
      </c>
      <c r="W306" s="33">
        <v>0</v>
      </c>
    </row>
    <row r="307" spans="1:23" s="10" customFormat="1" ht="12.75">
      <c r="A307" s="26" t="s">
        <v>26</v>
      </c>
      <c r="B307" s="27" t="s">
        <v>555</v>
      </c>
      <c r="C307" s="28" t="s">
        <v>556</v>
      </c>
      <c r="D307" s="29">
        <v>105471000</v>
      </c>
      <c r="E307" s="30">
        <v>105471000</v>
      </c>
      <c r="F307" s="30">
        <v>97187676</v>
      </c>
      <c r="G307" s="31">
        <f t="shared" si="56"/>
        <v>0.9214634923343857</v>
      </c>
      <c r="H307" s="32">
        <v>37664727</v>
      </c>
      <c r="I307" s="30">
        <v>8446345</v>
      </c>
      <c r="J307" s="33">
        <v>4873006</v>
      </c>
      <c r="K307" s="33">
        <v>50984078</v>
      </c>
      <c r="L307" s="32">
        <v>18455553</v>
      </c>
      <c r="M307" s="30">
        <v>0</v>
      </c>
      <c r="N307" s="33">
        <v>7210373</v>
      </c>
      <c r="O307" s="33">
        <v>25665926</v>
      </c>
      <c r="P307" s="32">
        <v>6318181</v>
      </c>
      <c r="Q307" s="30">
        <v>3800</v>
      </c>
      <c r="R307" s="33">
        <v>14215691</v>
      </c>
      <c r="S307" s="33">
        <v>20537672</v>
      </c>
      <c r="T307" s="32">
        <v>0</v>
      </c>
      <c r="U307" s="30">
        <v>0</v>
      </c>
      <c r="V307" s="33">
        <v>0</v>
      </c>
      <c r="W307" s="33">
        <v>0</v>
      </c>
    </row>
    <row r="308" spans="1:23" s="10" customFormat="1" ht="12.75">
      <c r="A308" s="26" t="s">
        <v>26</v>
      </c>
      <c r="B308" s="27" t="s">
        <v>557</v>
      </c>
      <c r="C308" s="28" t="s">
        <v>558</v>
      </c>
      <c r="D308" s="29">
        <v>55385873</v>
      </c>
      <c r="E308" s="30">
        <v>55385873</v>
      </c>
      <c r="F308" s="30">
        <v>36315363</v>
      </c>
      <c r="G308" s="31">
        <f t="shared" si="56"/>
        <v>0.6556791656962778</v>
      </c>
      <c r="H308" s="32">
        <v>14849347</v>
      </c>
      <c r="I308" s="30">
        <v>4274851</v>
      </c>
      <c r="J308" s="33">
        <v>2177718</v>
      </c>
      <c r="K308" s="33">
        <v>21301916</v>
      </c>
      <c r="L308" s="32">
        <v>2773194</v>
      </c>
      <c r="M308" s="30">
        <v>4109056</v>
      </c>
      <c r="N308" s="33">
        <v>1869999</v>
      </c>
      <c r="O308" s="33">
        <v>8752249</v>
      </c>
      <c r="P308" s="32">
        <v>2279478</v>
      </c>
      <c r="Q308" s="30">
        <v>2465403</v>
      </c>
      <c r="R308" s="33">
        <v>1516317</v>
      </c>
      <c r="S308" s="33">
        <v>6261198</v>
      </c>
      <c r="T308" s="32">
        <v>0</v>
      </c>
      <c r="U308" s="30">
        <v>0</v>
      </c>
      <c r="V308" s="33">
        <v>0</v>
      </c>
      <c r="W308" s="33">
        <v>0</v>
      </c>
    </row>
    <row r="309" spans="1:23" s="10" customFormat="1" ht="12.75">
      <c r="A309" s="26" t="s">
        <v>45</v>
      </c>
      <c r="B309" s="27" t="s">
        <v>559</v>
      </c>
      <c r="C309" s="28" t="s">
        <v>560</v>
      </c>
      <c r="D309" s="29">
        <v>69090954</v>
      </c>
      <c r="E309" s="30">
        <v>69090954</v>
      </c>
      <c r="F309" s="30">
        <v>42964091</v>
      </c>
      <c r="G309" s="31">
        <f t="shared" si="56"/>
        <v>0.621848281324933</v>
      </c>
      <c r="H309" s="32">
        <v>19178137</v>
      </c>
      <c r="I309" s="30">
        <v>89175</v>
      </c>
      <c r="J309" s="33">
        <v>199405</v>
      </c>
      <c r="K309" s="33">
        <v>19466717</v>
      </c>
      <c r="L309" s="32">
        <v>860484</v>
      </c>
      <c r="M309" s="30">
        <v>2804367</v>
      </c>
      <c r="N309" s="33">
        <v>14311623</v>
      </c>
      <c r="O309" s="33">
        <v>17976474</v>
      </c>
      <c r="P309" s="32">
        <v>455721</v>
      </c>
      <c r="Q309" s="30">
        <v>5030257</v>
      </c>
      <c r="R309" s="33">
        <v>34922</v>
      </c>
      <c r="S309" s="33">
        <v>5520900</v>
      </c>
      <c r="T309" s="32">
        <v>0</v>
      </c>
      <c r="U309" s="30">
        <v>0</v>
      </c>
      <c r="V309" s="33">
        <v>0</v>
      </c>
      <c r="W309" s="33">
        <v>0</v>
      </c>
    </row>
    <row r="310" spans="1:23" s="10" customFormat="1" ht="12.75">
      <c r="A310" s="34"/>
      <c r="B310" s="35" t="s">
        <v>561</v>
      </c>
      <c r="C310" s="36"/>
      <c r="D310" s="37">
        <f>SUM(D303:D309)</f>
        <v>848361580</v>
      </c>
      <c r="E310" s="38">
        <f>SUM(E303:E309)</f>
        <v>862539384</v>
      </c>
      <c r="F310" s="38">
        <f>SUM(F303:F309)</f>
        <v>655622330</v>
      </c>
      <c r="G310" s="39">
        <f t="shared" si="56"/>
        <v>0.7601071234099149</v>
      </c>
      <c r="H310" s="40">
        <f aca="true" t="shared" si="60" ref="H310:W310">SUM(H303:H309)</f>
        <v>181444115</v>
      </c>
      <c r="I310" s="38">
        <f t="shared" si="60"/>
        <v>50758840</v>
      </c>
      <c r="J310" s="41">
        <f t="shared" si="60"/>
        <v>42446485</v>
      </c>
      <c r="K310" s="41">
        <f t="shared" si="60"/>
        <v>274649440</v>
      </c>
      <c r="L310" s="40">
        <f t="shared" si="60"/>
        <v>59288318</v>
      </c>
      <c r="M310" s="38">
        <f t="shared" si="60"/>
        <v>63069996</v>
      </c>
      <c r="N310" s="41">
        <f t="shared" si="60"/>
        <v>88190235</v>
      </c>
      <c r="O310" s="41">
        <f t="shared" si="60"/>
        <v>210548549</v>
      </c>
      <c r="P310" s="40">
        <f t="shared" si="60"/>
        <v>32262697</v>
      </c>
      <c r="Q310" s="38">
        <f t="shared" si="60"/>
        <v>53709632</v>
      </c>
      <c r="R310" s="41">
        <f t="shared" si="60"/>
        <v>84452012</v>
      </c>
      <c r="S310" s="41">
        <f t="shared" si="60"/>
        <v>170424341</v>
      </c>
      <c r="T310" s="40">
        <f t="shared" si="60"/>
        <v>0</v>
      </c>
      <c r="U310" s="38">
        <f t="shared" si="60"/>
        <v>0</v>
      </c>
      <c r="V310" s="41">
        <f t="shared" si="60"/>
        <v>0</v>
      </c>
      <c r="W310" s="41">
        <f t="shared" si="60"/>
        <v>0</v>
      </c>
    </row>
    <row r="311" spans="1:23" s="10" customFormat="1" ht="12.75">
      <c r="A311" s="26" t="s">
        <v>26</v>
      </c>
      <c r="B311" s="27" t="s">
        <v>562</v>
      </c>
      <c r="C311" s="28" t="s">
        <v>563</v>
      </c>
      <c r="D311" s="29">
        <v>1386703832</v>
      </c>
      <c r="E311" s="30">
        <v>1432271329</v>
      </c>
      <c r="F311" s="30">
        <v>1149039909</v>
      </c>
      <c r="G311" s="31">
        <f t="shared" si="56"/>
        <v>0.8022501642913219</v>
      </c>
      <c r="H311" s="32">
        <v>301174575</v>
      </c>
      <c r="I311" s="30">
        <v>84450961</v>
      </c>
      <c r="J311" s="33">
        <v>95930510</v>
      </c>
      <c r="K311" s="33">
        <v>481556046</v>
      </c>
      <c r="L311" s="32">
        <v>82736276</v>
      </c>
      <c r="M311" s="30">
        <v>75237921</v>
      </c>
      <c r="N311" s="33">
        <v>144187604</v>
      </c>
      <c r="O311" s="33">
        <v>302161801</v>
      </c>
      <c r="P311" s="32">
        <v>125750709</v>
      </c>
      <c r="Q311" s="30">
        <v>97662144</v>
      </c>
      <c r="R311" s="33">
        <v>141909209</v>
      </c>
      <c r="S311" s="33">
        <v>365322062</v>
      </c>
      <c r="T311" s="32">
        <v>0</v>
      </c>
      <c r="U311" s="30">
        <v>0</v>
      </c>
      <c r="V311" s="33">
        <v>0</v>
      </c>
      <c r="W311" s="33">
        <v>0</v>
      </c>
    </row>
    <row r="312" spans="1:23" s="10" customFormat="1" ht="12.75">
      <c r="A312" s="26" t="s">
        <v>26</v>
      </c>
      <c r="B312" s="27" t="s">
        <v>564</v>
      </c>
      <c r="C312" s="28" t="s">
        <v>565</v>
      </c>
      <c r="D312" s="29">
        <v>112664998</v>
      </c>
      <c r="E312" s="30">
        <v>112664998</v>
      </c>
      <c r="F312" s="30">
        <v>53407848</v>
      </c>
      <c r="G312" s="31">
        <f t="shared" si="56"/>
        <v>0.47404117470449875</v>
      </c>
      <c r="H312" s="32">
        <v>24266028</v>
      </c>
      <c r="I312" s="30">
        <v>4367940</v>
      </c>
      <c r="J312" s="33">
        <v>4481757</v>
      </c>
      <c r="K312" s="33">
        <v>33115725</v>
      </c>
      <c r="L312" s="32">
        <v>3896599</v>
      </c>
      <c r="M312" s="30">
        <v>3957066</v>
      </c>
      <c r="N312" s="33">
        <v>4323603</v>
      </c>
      <c r="O312" s="33">
        <v>12177268</v>
      </c>
      <c r="P312" s="32">
        <v>3941126</v>
      </c>
      <c r="Q312" s="30">
        <v>0</v>
      </c>
      <c r="R312" s="33">
        <v>4173729</v>
      </c>
      <c r="S312" s="33">
        <v>8114855</v>
      </c>
      <c r="T312" s="32">
        <v>0</v>
      </c>
      <c r="U312" s="30">
        <v>0</v>
      </c>
      <c r="V312" s="33">
        <v>0</v>
      </c>
      <c r="W312" s="33">
        <v>0</v>
      </c>
    </row>
    <row r="313" spans="1:23" s="10" customFormat="1" ht="12.75">
      <c r="A313" s="26" t="s">
        <v>26</v>
      </c>
      <c r="B313" s="27" t="s">
        <v>566</v>
      </c>
      <c r="C313" s="28" t="s">
        <v>567</v>
      </c>
      <c r="D313" s="29">
        <v>73774694</v>
      </c>
      <c r="E313" s="30">
        <v>73774694</v>
      </c>
      <c r="F313" s="30">
        <v>52258889</v>
      </c>
      <c r="G313" s="31">
        <f t="shared" si="56"/>
        <v>0.708357922840046</v>
      </c>
      <c r="H313" s="32">
        <v>15180015</v>
      </c>
      <c r="I313" s="30">
        <v>3430353</v>
      </c>
      <c r="J313" s="33">
        <v>3307122</v>
      </c>
      <c r="K313" s="33">
        <v>21917490</v>
      </c>
      <c r="L313" s="32">
        <v>3428444</v>
      </c>
      <c r="M313" s="30">
        <v>11845124</v>
      </c>
      <c r="N313" s="33">
        <v>5824625</v>
      </c>
      <c r="O313" s="33">
        <v>21098193</v>
      </c>
      <c r="P313" s="32">
        <v>3149969</v>
      </c>
      <c r="Q313" s="30">
        <v>3149969</v>
      </c>
      <c r="R313" s="33">
        <v>2943268</v>
      </c>
      <c r="S313" s="33">
        <v>9243206</v>
      </c>
      <c r="T313" s="32">
        <v>0</v>
      </c>
      <c r="U313" s="30">
        <v>0</v>
      </c>
      <c r="V313" s="33">
        <v>0</v>
      </c>
      <c r="W313" s="33">
        <v>0</v>
      </c>
    </row>
    <row r="314" spans="1:23" s="10" customFormat="1" ht="12.75">
      <c r="A314" s="26" t="s">
        <v>26</v>
      </c>
      <c r="B314" s="27" t="s">
        <v>568</v>
      </c>
      <c r="C314" s="28" t="s">
        <v>569</v>
      </c>
      <c r="D314" s="29">
        <v>175520057</v>
      </c>
      <c r="E314" s="30">
        <v>175520057</v>
      </c>
      <c r="F314" s="30">
        <v>151064476</v>
      </c>
      <c r="G314" s="31">
        <f t="shared" si="56"/>
        <v>0.8606678836709812</v>
      </c>
      <c r="H314" s="32">
        <v>36241362</v>
      </c>
      <c r="I314" s="30">
        <v>9550216</v>
      </c>
      <c r="J314" s="33">
        <v>7945211</v>
      </c>
      <c r="K314" s="33">
        <v>53736789</v>
      </c>
      <c r="L314" s="32">
        <v>12326223</v>
      </c>
      <c r="M314" s="30">
        <v>30775286</v>
      </c>
      <c r="N314" s="33">
        <v>9763293</v>
      </c>
      <c r="O314" s="33">
        <v>52864802</v>
      </c>
      <c r="P314" s="32">
        <v>9745309</v>
      </c>
      <c r="Q314" s="30">
        <v>8793468</v>
      </c>
      <c r="R314" s="33">
        <v>25924108</v>
      </c>
      <c r="S314" s="33">
        <v>44462885</v>
      </c>
      <c r="T314" s="32">
        <v>0</v>
      </c>
      <c r="U314" s="30">
        <v>0</v>
      </c>
      <c r="V314" s="33">
        <v>0</v>
      </c>
      <c r="W314" s="33">
        <v>0</v>
      </c>
    </row>
    <row r="315" spans="1:23" s="10" customFormat="1" ht="12.75">
      <c r="A315" s="26" t="s">
        <v>45</v>
      </c>
      <c r="B315" s="27" t="s">
        <v>570</v>
      </c>
      <c r="C315" s="28" t="s">
        <v>571</v>
      </c>
      <c r="D315" s="29">
        <v>98055700</v>
      </c>
      <c r="E315" s="30">
        <v>97630570</v>
      </c>
      <c r="F315" s="30">
        <v>93995327</v>
      </c>
      <c r="G315" s="31">
        <f t="shared" si="56"/>
        <v>0.9627653203294829</v>
      </c>
      <c r="H315" s="32">
        <v>30108038</v>
      </c>
      <c r="I315" s="30">
        <v>875692</v>
      </c>
      <c r="J315" s="33">
        <v>892247</v>
      </c>
      <c r="K315" s="33">
        <v>31875977</v>
      </c>
      <c r="L315" s="32">
        <v>2097213</v>
      </c>
      <c r="M315" s="30">
        <v>29988618</v>
      </c>
      <c r="N315" s="33">
        <v>1529721</v>
      </c>
      <c r="O315" s="33">
        <v>33615552</v>
      </c>
      <c r="P315" s="32">
        <v>757696</v>
      </c>
      <c r="Q315" s="30">
        <v>1913159</v>
      </c>
      <c r="R315" s="33">
        <v>25832943</v>
      </c>
      <c r="S315" s="33">
        <v>28503798</v>
      </c>
      <c r="T315" s="32">
        <v>0</v>
      </c>
      <c r="U315" s="30">
        <v>0</v>
      </c>
      <c r="V315" s="33">
        <v>0</v>
      </c>
      <c r="W315" s="33">
        <v>0</v>
      </c>
    </row>
    <row r="316" spans="1:23" s="10" customFormat="1" ht="12.75">
      <c r="A316" s="56"/>
      <c r="B316" s="57" t="s">
        <v>572</v>
      </c>
      <c r="C316" s="58"/>
      <c r="D316" s="59">
        <f>SUM(D311:D315)</f>
        <v>1846719281</v>
      </c>
      <c r="E316" s="60">
        <f>SUM(E311:E315)</f>
        <v>1891861648</v>
      </c>
      <c r="F316" s="60">
        <f>SUM(F311:F315)</f>
        <v>1499766449</v>
      </c>
      <c r="G316" s="61">
        <f t="shared" si="56"/>
        <v>0.792746367360157</v>
      </c>
      <c r="H316" s="62">
        <f aca="true" t="shared" si="61" ref="H316:W316">SUM(H311:H315)</f>
        <v>406970018</v>
      </c>
      <c r="I316" s="60">
        <f t="shared" si="61"/>
        <v>102675162</v>
      </c>
      <c r="J316" s="63">
        <f t="shared" si="61"/>
        <v>112556847</v>
      </c>
      <c r="K316" s="63">
        <f t="shared" si="61"/>
        <v>622202027</v>
      </c>
      <c r="L316" s="62">
        <f t="shared" si="61"/>
        <v>104484755</v>
      </c>
      <c r="M316" s="60">
        <f t="shared" si="61"/>
        <v>151804015</v>
      </c>
      <c r="N316" s="63">
        <f t="shared" si="61"/>
        <v>165628846</v>
      </c>
      <c r="O316" s="63">
        <f t="shared" si="61"/>
        <v>421917616</v>
      </c>
      <c r="P316" s="62">
        <f t="shared" si="61"/>
        <v>143344809</v>
      </c>
      <c r="Q316" s="60">
        <f t="shared" si="61"/>
        <v>111518740</v>
      </c>
      <c r="R316" s="63">
        <f t="shared" si="61"/>
        <v>200783257</v>
      </c>
      <c r="S316" s="63">
        <f t="shared" si="61"/>
        <v>455646806</v>
      </c>
      <c r="T316" s="62">
        <f t="shared" si="61"/>
        <v>0</v>
      </c>
      <c r="U316" s="60">
        <f t="shared" si="61"/>
        <v>0</v>
      </c>
      <c r="V316" s="63">
        <f t="shared" si="61"/>
        <v>0</v>
      </c>
      <c r="W316" s="63">
        <f t="shared" si="61"/>
        <v>0</v>
      </c>
    </row>
    <row r="317" spans="1:23" s="10" customFormat="1" ht="12.75">
      <c r="A317" s="42"/>
      <c r="B317" s="43" t="s">
        <v>573</v>
      </c>
      <c r="C317" s="44"/>
      <c r="D317" s="45">
        <f>SUM(D280:D283,D285:D291,D293:D301,D303:D309,D311:D315)</f>
        <v>4362946494</v>
      </c>
      <c r="E317" s="46">
        <f>SUM(E280:E283,E285:E291,E293:E301,E303:E309,E311:E315)</f>
        <v>4443563901</v>
      </c>
      <c r="F317" s="46">
        <f>SUM(F280:F283,F285:F291,F293:F301,F303:F309,F311:F315)</f>
        <v>3530162205</v>
      </c>
      <c r="G317" s="47">
        <f t="shared" si="56"/>
        <v>0.794443893156472</v>
      </c>
      <c r="H317" s="48">
        <f aca="true" t="shared" si="62" ref="H317:W317">SUM(H280:H283,H285:H291,H293:H301,H303:H309,H311:H315)</f>
        <v>915223423</v>
      </c>
      <c r="I317" s="46">
        <f t="shared" si="62"/>
        <v>274600744</v>
      </c>
      <c r="J317" s="49">
        <f t="shared" si="62"/>
        <v>238389988</v>
      </c>
      <c r="K317" s="49">
        <f t="shared" si="62"/>
        <v>1428214155</v>
      </c>
      <c r="L317" s="48">
        <f t="shared" si="62"/>
        <v>253593942</v>
      </c>
      <c r="M317" s="46">
        <f t="shared" si="62"/>
        <v>380182794</v>
      </c>
      <c r="N317" s="49">
        <f t="shared" si="62"/>
        <v>369245266</v>
      </c>
      <c r="O317" s="49">
        <f t="shared" si="62"/>
        <v>1003022002</v>
      </c>
      <c r="P317" s="48">
        <f t="shared" si="62"/>
        <v>314265827</v>
      </c>
      <c r="Q317" s="46">
        <f t="shared" si="62"/>
        <v>294344136</v>
      </c>
      <c r="R317" s="49">
        <f t="shared" si="62"/>
        <v>490316085</v>
      </c>
      <c r="S317" s="49">
        <f t="shared" si="62"/>
        <v>1098926048</v>
      </c>
      <c r="T317" s="48">
        <f t="shared" si="62"/>
        <v>0</v>
      </c>
      <c r="U317" s="46">
        <f t="shared" si="62"/>
        <v>0</v>
      </c>
      <c r="V317" s="49">
        <f t="shared" si="62"/>
        <v>0</v>
      </c>
      <c r="W317" s="49">
        <f t="shared" si="62"/>
        <v>0</v>
      </c>
    </row>
    <row r="318" spans="1:23" s="10" customFormat="1" ht="12.75">
      <c r="A318" s="18"/>
      <c r="B318" s="50"/>
      <c r="C318" s="51"/>
      <c r="D318" s="52"/>
      <c r="E318" s="53"/>
      <c r="F318" s="53"/>
      <c r="G318" s="23"/>
      <c r="H318" s="32"/>
      <c r="I318" s="30"/>
      <c r="J318" s="33"/>
      <c r="K318" s="33"/>
      <c r="L318" s="32"/>
      <c r="M318" s="30"/>
      <c r="N318" s="33"/>
      <c r="O318" s="33"/>
      <c r="P318" s="32"/>
      <c r="Q318" s="30"/>
      <c r="R318" s="33"/>
      <c r="S318" s="33"/>
      <c r="T318" s="32"/>
      <c r="U318" s="30"/>
      <c r="V318" s="33"/>
      <c r="W318" s="33"/>
    </row>
    <row r="319" spans="1:23" s="10" customFormat="1" ht="12.75">
      <c r="A319" s="18"/>
      <c r="B319" s="19" t="s">
        <v>574</v>
      </c>
      <c r="C319" s="20"/>
      <c r="D319" s="55"/>
      <c r="E319" s="53"/>
      <c r="F319" s="53"/>
      <c r="G319" s="23"/>
      <c r="H319" s="32"/>
      <c r="I319" s="30"/>
      <c r="J319" s="33"/>
      <c r="K319" s="33"/>
      <c r="L319" s="32"/>
      <c r="M319" s="30"/>
      <c r="N319" s="33"/>
      <c r="O319" s="33"/>
      <c r="P319" s="32"/>
      <c r="Q319" s="30"/>
      <c r="R319" s="33"/>
      <c r="S319" s="33"/>
      <c r="T319" s="32"/>
      <c r="U319" s="30"/>
      <c r="V319" s="33"/>
      <c r="W319" s="33"/>
    </row>
    <row r="320" spans="1:23" s="10" customFormat="1" ht="12.75">
      <c r="A320" s="26" t="s">
        <v>20</v>
      </c>
      <c r="B320" s="27" t="s">
        <v>575</v>
      </c>
      <c r="C320" s="28" t="s">
        <v>576</v>
      </c>
      <c r="D320" s="29">
        <v>23901656068</v>
      </c>
      <c r="E320" s="30">
        <v>23951546174</v>
      </c>
      <c r="F320" s="30">
        <v>17729314814</v>
      </c>
      <c r="G320" s="31">
        <f aca="true" t="shared" si="63" ref="G320:G357">IF($E320=0,0,$F320/$E320)</f>
        <v>0.7402158793926052</v>
      </c>
      <c r="H320" s="32">
        <v>2048329295</v>
      </c>
      <c r="I320" s="30">
        <v>2294425122</v>
      </c>
      <c r="J320" s="33">
        <v>1711111525</v>
      </c>
      <c r="K320" s="33">
        <v>6053865942</v>
      </c>
      <c r="L320" s="32">
        <v>1622657757</v>
      </c>
      <c r="M320" s="30">
        <v>1657990840</v>
      </c>
      <c r="N320" s="33">
        <v>2653660970</v>
      </c>
      <c r="O320" s="33">
        <v>5934309567</v>
      </c>
      <c r="P320" s="32">
        <v>1776570490</v>
      </c>
      <c r="Q320" s="30">
        <v>1738721789</v>
      </c>
      <c r="R320" s="33">
        <v>2225847026</v>
      </c>
      <c r="S320" s="33">
        <v>5741139305</v>
      </c>
      <c r="T320" s="32">
        <v>0</v>
      </c>
      <c r="U320" s="30">
        <v>0</v>
      </c>
      <c r="V320" s="33">
        <v>0</v>
      </c>
      <c r="W320" s="33">
        <v>0</v>
      </c>
    </row>
    <row r="321" spans="1:23" s="10" customFormat="1" ht="12.75">
      <c r="A321" s="34"/>
      <c r="B321" s="35" t="s">
        <v>25</v>
      </c>
      <c r="C321" s="36"/>
      <c r="D321" s="37">
        <f>D320</f>
        <v>23901656068</v>
      </c>
      <c r="E321" s="38">
        <f>E320</f>
        <v>23951546174</v>
      </c>
      <c r="F321" s="38">
        <f>F320</f>
        <v>17729314814</v>
      </c>
      <c r="G321" s="39">
        <f t="shared" si="63"/>
        <v>0.7402158793926052</v>
      </c>
      <c r="H321" s="40">
        <f aca="true" t="shared" si="64" ref="H321:W321">H320</f>
        <v>2048329295</v>
      </c>
      <c r="I321" s="38">
        <f t="shared" si="64"/>
        <v>2294425122</v>
      </c>
      <c r="J321" s="41">
        <f t="shared" si="64"/>
        <v>1711111525</v>
      </c>
      <c r="K321" s="41">
        <f t="shared" si="64"/>
        <v>6053865942</v>
      </c>
      <c r="L321" s="40">
        <f t="shared" si="64"/>
        <v>1622657757</v>
      </c>
      <c r="M321" s="38">
        <f t="shared" si="64"/>
        <v>1657990840</v>
      </c>
      <c r="N321" s="41">
        <f t="shared" si="64"/>
        <v>2653660970</v>
      </c>
      <c r="O321" s="41">
        <f t="shared" si="64"/>
        <v>5934309567</v>
      </c>
      <c r="P321" s="40">
        <f t="shared" si="64"/>
        <v>1776570490</v>
      </c>
      <c r="Q321" s="38">
        <f t="shared" si="64"/>
        <v>1738721789</v>
      </c>
      <c r="R321" s="41">
        <f t="shared" si="64"/>
        <v>2225847026</v>
      </c>
      <c r="S321" s="41">
        <f t="shared" si="64"/>
        <v>5741139305</v>
      </c>
      <c r="T321" s="40">
        <f t="shared" si="64"/>
        <v>0</v>
      </c>
      <c r="U321" s="38">
        <f t="shared" si="64"/>
        <v>0</v>
      </c>
      <c r="V321" s="41">
        <f t="shared" si="64"/>
        <v>0</v>
      </c>
      <c r="W321" s="41">
        <f t="shared" si="64"/>
        <v>0</v>
      </c>
    </row>
    <row r="322" spans="1:23" s="10" customFormat="1" ht="12.75">
      <c r="A322" s="26" t="s">
        <v>26</v>
      </c>
      <c r="B322" s="27" t="s">
        <v>577</v>
      </c>
      <c r="C322" s="28" t="s">
        <v>578</v>
      </c>
      <c r="D322" s="29">
        <v>184896800</v>
      </c>
      <c r="E322" s="30">
        <v>170651794</v>
      </c>
      <c r="F322" s="30">
        <v>138031909</v>
      </c>
      <c r="G322" s="31">
        <f t="shared" si="63"/>
        <v>0.8088512037558773</v>
      </c>
      <c r="H322" s="32">
        <v>37022906</v>
      </c>
      <c r="I322" s="30">
        <v>4925750</v>
      </c>
      <c r="J322" s="33">
        <v>10367187</v>
      </c>
      <c r="K322" s="33">
        <v>52315843</v>
      </c>
      <c r="L322" s="32">
        <v>10857294</v>
      </c>
      <c r="M322" s="30">
        <v>11187189</v>
      </c>
      <c r="N322" s="33">
        <v>20337334</v>
      </c>
      <c r="O322" s="33">
        <v>42381817</v>
      </c>
      <c r="P322" s="32">
        <v>11318117</v>
      </c>
      <c r="Q322" s="30">
        <v>10488971</v>
      </c>
      <c r="R322" s="33">
        <v>21527161</v>
      </c>
      <c r="S322" s="33">
        <v>43334249</v>
      </c>
      <c r="T322" s="32">
        <v>0</v>
      </c>
      <c r="U322" s="30">
        <v>0</v>
      </c>
      <c r="V322" s="33">
        <v>0</v>
      </c>
      <c r="W322" s="33">
        <v>0</v>
      </c>
    </row>
    <row r="323" spans="1:23" s="10" customFormat="1" ht="12.75">
      <c r="A323" s="26" t="s">
        <v>26</v>
      </c>
      <c r="B323" s="27" t="s">
        <v>579</v>
      </c>
      <c r="C323" s="28" t="s">
        <v>580</v>
      </c>
      <c r="D323" s="29">
        <v>182158000</v>
      </c>
      <c r="E323" s="30">
        <v>182234000</v>
      </c>
      <c r="F323" s="30">
        <v>126175629</v>
      </c>
      <c r="G323" s="31">
        <f t="shared" si="63"/>
        <v>0.692382480766487</v>
      </c>
      <c r="H323" s="32">
        <v>22697133</v>
      </c>
      <c r="I323" s="30">
        <v>14839288</v>
      </c>
      <c r="J323" s="33">
        <v>10384686</v>
      </c>
      <c r="K323" s="33">
        <v>47921107</v>
      </c>
      <c r="L323" s="32">
        <v>11212939</v>
      </c>
      <c r="M323" s="30">
        <v>19150055</v>
      </c>
      <c r="N323" s="33">
        <v>11606305</v>
      </c>
      <c r="O323" s="33">
        <v>41969299</v>
      </c>
      <c r="P323" s="32">
        <v>9382264</v>
      </c>
      <c r="Q323" s="30">
        <v>14981686</v>
      </c>
      <c r="R323" s="33">
        <v>11921273</v>
      </c>
      <c r="S323" s="33">
        <v>36285223</v>
      </c>
      <c r="T323" s="32">
        <v>0</v>
      </c>
      <c r="U323" s="30">
        <v>0</v>
      </c>
      <c r="V323" s="33">
        <v>0</v>
      </c>
      <c r="W323" s="33">
        <v>0</v>
      </c>
    </row>
    <row r="324" spans="1:23" s="10" customFormat="1" ht="12.75">
      <c r="A324" s="26" t="s">
        <v>26</v>
      </c>
      <c r="B324" s="27" t="s">
        <v>581</v>
      </c>
      <c r="C324" s="28" t="s">
        <v>582</v>
      </c>
      <c r="D324" s="29">
        <v>193724598</v>
      </c>
      <c r="E324" s="30">
        <v>179027900</v>
      </c>
      <c r="F324" s="30">
        <v>144719515</v>
      </c>
      <c r="G324" s="31">
        <f t="shared" si="63"/>
        <v>0.8083629143837358</v>
      </c>
      <c r="H324" s="32">
        <v>32120367</v>
      </c>
      <c r="I324" s="30">
        <v>12817092</v>
      </c>
      <c r="J324" s="33">
        <v>11318215</v>
      </c>
      <c r="K324" s="33">
        <v>56255674</v>
      </c>
      <c r="L324" s="32">
        <v>10996321</v>
      </c>
      <c r="M324" s="30">
        <v>19674961</v>
      </c>
      <c r="N324" s="33">
        <v>11542733</v>
      </c>
      <c r="O324" s="33">
        <v>42214015</v>
      </c>
      <c r="P324" s="32">
        <v>15593273</v>
      </c>
      <c r="Q324" s="30">
        <v>12805501</v>
      </c>
      <c r="R324" s="33">
        <v>17851052</v>
      </c>
      <c r="S324" s="33">
        <v>46249826</v>
      </c>
      <c r="T324" s="32">
        <v>0</v>
      </c>
      <c r="U324" s="30">
        <v>0</v>
      </c>
      <c r="V324" s="33">
        <v>0</v>
      </c>
      <c r="W324" s="33">
        <v>0</v>
      </c>
    </row>
    <row r="325" spans="1:23" s="10" customFormat="1" ht="12.75">
      <c r="A325" s="26" t="s">
        <v>26</v>
      </c>
      <c r="B325" s="27" t="s">
        <v>583</v>
      </c>
      <c r="C325" s="28" t="s">
        <v>584</v>
      </c>
      <c r="D325" s="29">
        <v>654876805</v>
      </c>
      <c r="E325" s="30">
        <v>660170197</v>
      </c>
      <c r="F325" s="30">
        <v>497317874</v>
      </c>
      <c r="G325" s="31">
        <f t="shared" si="63"/>
        <v>0.7533176690798116</v>
      </c>
      <c r="H325" s="32">
        <v>207548173</v>
      </c>
      <c r="I325" s="30">
        <v>36060482</v>
      </c>
      <c r="J325" s="33">
        <v>34381376</v>
      </c>
      <c r="K325" s="33">
        <v>277990031</v>
      </c>
      <c r="L325" s="32">
        <v>27920246</v>
      </c>
      <c r="M325" s="30">
        <v>42753271</v>
      </c>
      <c r="N325" s="33">
        <v>39796490</v>
      </c>
      <c r="O325" s="33">
        <v>110470007</v>
      </c>
      <c r="P325" s="32">
        <v>33877571</v>
      </c>
      <c r="Q325" s="30">
        <v>31866198</v>
      </c>
      <c r="R325" s="33">
        <v>43114067</v>
      </c>
      <c r="S325" s="33">
        <v>108857836</v>
      </c>
      <c r="T325" s="32">
        <v>0</v>
      </c>
      <c r="U325" s="30">
        <v>0</v>
      </c>
      <c r="V325" s="33">
        <v>0</v>
      </c>
      <c r="W325" s="33">
        <v>0</v>
      </c>
    </row>
    <row r="326" spans="1:23" s="10" customFormat="1" ht="12.75">
      <c r="A326" s="26" t="s">
        <v>26</v>
      </c>
      <c r="B326" s="27" t="s">
        <v>585</v>
      </c>
      <c r="C326" s="28" t="s">
        <v>586</v>
      </c>
      <c r="D326" s="29">
        <v>385473216</v>
      </c>
      <c r="E326" s="30">
        <v>385473216</v>
      </c>
      <c r="F326" s="30">
        <v>286976436</v>
      </c>
      <c r="G326" s="31">
        <f t="shared" si="63"/>
        <v>0.7444782778370781</v>
      </c>
      <c r="H326" s="32">
        <v>39074225</v>
      </c>
      <c r="I326" s="30">
        <v>33324244</v>
      </c>
      <c r="J326" s="33">
        <v>27519439</v>
      </c>
      <c r="K326" s="33">
        <v>99917908</v>
      </c>
      <c r="L326" s="32">
        <v>27651704</v>
      </c>
      <c r="M326" s="30">
        <v>37159504</v>
      </c>
      <c r="N326" s="33">
        <v>30588236</v>
      </c>
      <c r="O326" s="33">
        <v>95399444</v>
      </c>
      <c r="P326" s="32">
        <v>30412435</v>
      </c>
      <c r="Q326" s="30">
        <v>27285850</v>
      </c>
      <c r="R326" s="33">
        <v>33960799</v>
      </c>
      <c r="S326" s="33">
        <v>91659084</v>
      </c>
      <c r="T326" s="32">
        <v>0</v>
      </c>
      <c r="U326" s="30">
        <v>0</v>
      </c>
      <c r="V326" s="33">
        <v>0</v>
      </c>
      <c r="W326" s="33">
        <v>0</v>
      </c>
    </row>
    <row r="327" spans="1:23" s="10" customFormat="1" ht="12.75">
      <c r="A327" s="26" t="s">
        <v>45</v>
      </c>
      <c r="B327" s="27" t="s">
        <v>587</v>
      </c>
      <c r="C327" s="28" t="s">
        <v>588</v>
      </c>
      <c r="D327" s="29">
        <v>241171060</v>
      </c>
      <c r="E327" s="30">
        <v>250974060</v>
      </c>
      <c r="F327" s="30">
        <v>213129837</v>
      </c>
      <c r="G327" s="31">
        <f t="shared" si="63"/>
        <v>0.8492106196154295</v>
      </c>
      <c r="H327" s="32">
        <v>38505055</v>
      </c>
      <c r="I327" s="30">
        <v>14702060</v>
      </c>
      <c r="J327" s="33">
        <v>17381196</v>
      </c>
      <c r="K327" s="33">
        <v>70588311</v>
      </c>
      <c r="L327" s="32">
        <v>27227715</v>
      </c>
      <c r="M327" s="30">
        <v>18244023</v>
      </c>
      <c r="N327" s="33">
        <v>37364120</v>
      </c>
      <c r="O327" s="33">
        <v>82835858</v>
      </c>
      <c r="P327" s="32">
        <v>30056722</v>
      </c>
      <c r="Q327" s="30">
        <v>14283688</v>
      </c>
      <c r="R327" s="33">
        <v>15365258</v>
      </c>
      <c r="S327" s="33">
        <v>59705668</v>
      </c>
      <c r="T327" s="32">
        <v>0</v>
      </c>
      <c r="U327" s="30">
        <v>0</v>
      </c>
      <c r="V327" s="33">
        <v>0</v>
      </c>
      <c r="W327" s="33">
        <v>0</v>
      </c>
    </row>
    <row r="328" spans="1:23" s="10" customFormat="1" ht="12.75">
      <c r="A328" s="34"/>
      <c r="B328" s="35" t="s">
        <v>589</v>
      </c>
      <c r="C328" s="36"/>
      <c r="D328" s="37">
        <f>SUM(D322:D327)</f>
        <v>1842300479</v>
      </c>
      <c r="E328" s="38">
        <f>SUM(E322:E327)</f>
        <v>1828531167</v>
      </c>
      <c r="F328" s="38">
        <f>SUM(F322:F327)</f>
        <v>1406351200</v>
      </c>
      <c r="G328" s="39">
        <f t="shared" si="63"/>
        <v>0.7691152469155589</v>
      </c>
      <c r="H328" s="40">
        <f aca="true" t="shared" si="65" ref="H328:W328">SUM(H322:H327)</f>
        <v>376967859</v>
      </c>
      <c r="I328" s="38">
        <f t="shared" si="65"/>
        <v>116668916</v>
      </c>
      <c r="J328" s="41">
        <f t="shared" si="65"/>
        <v>111352099</v>
      </c>
      <c r="K328" s="41">
        <f t="shared" si="65"/>
        <v>604988874</v>
      </c>
      <c r="L328" s="40">
        <f t="shared" si="65"/>
        <v>115866219</v>
      </c>
      <c r="M328" s="38">
        <f t="shared" si="65"/>
        <v>148169003</v>
      </c>
      <c r="N328" s="41">
        <f t="shared" si="65"/>
        <v>151235218</v>
      </c>
      <c r="O328" s="41">
        <f t="shared" si="65"/>
        <v>415270440</v>
      </c>
      <c r="P328" s="40">
        <f t="shared" si="65"/>
        <v>130640382</v>
      </c>
      <c r="Q328" s="38">
        <f t="shared" si="65"/>
        <v>111711894</v>
      </c>
      <c r="R328" s="41">
        <f t="shared" si="65"/>
        <v>143739610</v>
      </c>
      <c r="S328" s="41">
        <f t="shared" si="65"/>
        <v>386091886</v>
      </c>
      <c r="T328" s="40">
        <f t="shared" si="65"/>
        <v>0</v>
      </c>
      <c r="U328" s="38">
        <f t="shared" si="65"/>
        <v>0</v>
      </c>
      <c r="V328" s="41">
        <f t="shared" si="65"/>
        <v>0</v>
      </c>
      <c r="W328" s="41">
        <f t="shared" si="65"/>
        <v>0</v>
      </c>
    </row>
    <row r="329" spans="1:23" s="10" customFormat="1" ht="12.75">
      <c r="A329" s="26" t="s">
        <v>26</v>
      </c>
      <c r="B329" s="27" t="s">
        <v>590</v>
      </c>
      <c r="C329" s="28" t="s">
        <v>591</v>
      </c>
      <c r="D329" s="29">
        <v>351614295</v>
      </c>
      <c r="E329" s="30">
        <v>351614295</v>
      </c>
      <c r="F329" s="30">
        <v>265255659</v>
      </c>
      <c r="G329" s="31">
        <f t="shared" si="63"/>
        <v>0.754393842264007</v>
      </c>
      <c r="H329" s="32">
        <v>69600054</v>
      </c>
      <c r="I329" s="30">
        <v>26571937</v>
      </c>
      <c r="J329" s="33">
        <v>23057599</v>
      </c>
      <c r="K329" s="33">
        <v>119229590</v>
      </c>
      <c r="L329" s="32">
        <v>18023050</v>
      </c>
      <c r="M329" s="30">
        <v>25610322</v>
      </c>
      <c r="N329" s="33">
        <v>21247107</v>
      </c>
      <c r="O329" s="33">
        <v>64880479</v>
      </c>
      <c r="P329" s="32">
        <v>28608811</v>
      </c>
      <c r="Q329" s="30">
        <v>23580208</v>
      </c>
      <c r="R329" s="33">
        <v>28956571</v>
      </c>
      <c r="S329" s="33">
        <v>81145590</v>
      </c>
      <c r="T329" s="32">
        <v>0</v>
      </c>
      <c r="U329" s="30">
        <v>0</v>
      </c>
      <c r="V329" s="33">
        <v>0</v>
      </c>
      <c r="W329" s="33">
        <v>0</v>
      </c>
    </row>
    <row r="330" spans="1:23" s="10" customFormat="1" ht="12.75">
      <c r="A330" s="26" t="s">
        <v>26</v>
      </c>
      <c r="B330" s="27" t="s">
        <v>592</v>
      </c>
      <c r="C330" s="28" t="s">
        <v>593</v>
      </c>
      <c r="D330" s="29">
        <v>1324090793</v>
      </c>
      <c r="E330" s="30">
        <v>1327465597</v>
      </c>
      <c r="F330" s="30">
        <v>1025762536</v>
      </c>
      <c r="G330" s="31">
        <f t="shared" si="63"/>
        <v>0.7727225009206773</v>
      </c>
      <c r="H330" s="32">
        <v>345915448</v>
      </c>
      <c r="I330" s="30">
        <v>79083404</v>
      </c>
      <c r="J330" s="33">
        <v>66659810</v>
      </c>
      <c r="K330" s="33">
        <v>491658662</v>
      </c>
      <c r="L330" s="32">
        <v>71280589</v>
      </c>
      <c r="M330" s="30">
        <v>67856896</v>
      </c>
      <c r="N330" s="33">
        <v>135827475</v>
      </c>
      <c r="O330" s="33">
        <v>274964960</v>
      </c>
      <c r="P330" s="32">
        <v>83101229</v>
      </c>
      <c r="Q330" s="30">
        <v>85902367</v>
      </c>
      <c r="R330" s="33">
        <v>90135318</v>
      </c>
      <c r="S330" s="33">
        <v>259138914</v>
      </c>
      <c r="T330" s="32">
        <v>0</v>
      </c>
      <c r="U330" s="30">
        <v>0</v>
      </c>
      <c r="V330" s="33">
        <v>0</v>
      </c>
      <c r="W330" s="33">
        <v>0</v>
      </c>
    </row>
    <row r="331" spans="1:23" s="10" customFormat="1" ht="12.75">
      <c r="A331" s="26" t="s">
        <v>26</v>
      </c>
      <c r="B331" s="27" t="s">
        <v>594</v>
      </c>
      <c r="C331" s="28" t="s">
        <v>595</v>
      </c>
      <c r="D331" s="29">
        <v>861570703</v>
      </c>
      <c r="E331" s="30">
        <v>898321924</v>
      </c>
      <c r="F331" s="30">
        <v>794484241</v>
      </c>
      <c r="G331" s="31">
        <f t="shared" si="63"/>
        <v>0.8844092744195342</v>
      </c>
      <c r="H331" s="32">
        <v>333783268</v>
      </c>
      <c r="I331" s="30">
        <v>61835864</v>
      </c>
      <c r="J331" s="33">
        <v>45635203</v>
      </c>
      <c r="K331" s="33">
        <v>441254335</v>
      </c>
      <c r="L331" s="32">
        <v>47679694</v>
      </c>
      <c r="M331" s="30">
        <v>58637803</v>
      </c>
      <c r="N331" s="33">
        <v>46294151</v>
      </c>
      <c r="O331" s="33">
        <v>152611648</v>
      </c>
      <c r="P331" s="32">
        <v>48859778</v>
      </c>
      <c r="Q331" s="30">
        <v>56652945</v>
      </c>
      <c r="R331" s="33">
        <v>95105535</v>
      </c>
      <c r="S331" s="33">
        <v>200618258</v>
      </c>
      <c r="T331" s="32">
        <v>0</v>
      </c>
      <c r="U331" s="30">
        <v>0</v>
      </c>
      <c r="V331" s="33">
        <v>0</v>
      </c>
      <c r="W331" s="33">
        <v>0</v>
      </c>
    </row>
    <row r="332" spans="1:23" s="10" customFormat="1" ht="12.75">
      <c r="A332" s="26" t="s">
        <v>26</v>
      </c>
      <c r="B332" s="27" t="s">
        <v>596</v>
      </c>
      <c r="C332" s="28" t="s">
        <v>597</v>
      </c>
      <c r="D332" s="29">
        <v>647224463</v>
      </c>
      <c r="E332" s="30">
        <v>624779368</v>
      </c>
      <c r="F332" s="30">
        <v>464204912</v>
      </c>
      <c r="G332" s="31">
        <f t="shared" si="63"/>
        <v>0.7429901430419834</v>
      </c>
      <c r="H332" s="32">
        <v>53874600</v>
      </c>
      <c r="I332" s="30">
        <v>37498752</v>
      </c>
      <c r="J332" s="33">
        <v>55923343</v>
      </c>
      <c r="K332" s="33">
        <v>147296695</v>
      </c>
      <c r="L332" s="32">
        <v>44576036</v>
      </c>
      <c r="M332" s="30">
        <v>74525726</v>
      </c>
      <c r="N332" s="33">
        <v>43378237</v>
      </c>
      <c r="O332" s="33">
        <v>162479999</v>
      </c>
      <c r="P332" s="32">
        <v>48092419</v>
      </c>
      <c r="Q332" s="30">
        <v>36263700</v>
      </c>
      <c r="R332" s="33">
        <v>70072099</v>
      </c>
      <c r="S332" s="33">
        <v>154428218</v>
      </c>
      <c r="T332" s="32">
        <v>0</v>
      </c>
      <c r="U332" s="30">
        <v>0</v>
      </c>
      <c r="V332" s="33">
        <v>0</v>
      </c>
      <c r="W332" s="33">
        <v>0</v>
      </c>
    </row>
    <row r="333" spans="1:23" s="10" customFormat="1" ht="12.75">
      <c r="A333" s="26" t="s">
        <v>26</v>
      </c>
      <c r="B333" s="27" t="s">
        <v>598</v>
      </c>
      <c r="C333" s="28" t="s">
        <v>599</v>
      </c>
      <c r="D333" s="29">
        <v>427982030</v>
      </c>
      <c r="E333" s="30">
        <v>432366135</v>
      </c>
      <c r="F333" s="30">
        <v>307271221</v>
      </c>
      <c r="G333" s="31">
        <f t="shared" si="63"/>
        <v>0.710673653939155</v>
      </c>
      <c r="H333" s="32">
        <v>76166333</v>
      </c>
      <c r="I333" s="30">
        <v>19501786</v>
      </c>
      <c r="J333" s="33">
        <v>23210383</v>
      </c>
      <c r="K333" s="33">
        <v>118878502</v>
      </c>
      <c r="L333" s="32">
        <v>22373032</v>
      </c>
      <c r="M333" s="30">
        <v>35019495</v>
      </c>
      <c r="N333" s="33">
        <v>25753984</v>
      </c>
      <c r="O333" s="33">
        <v>83146511</v>
      </c>
      <c r="P333" s="32">
        <v>26824193</v>
      </c>
      <c r="Q333" s="30">
        <v>31496412</v>
      </c>
      <c r="R333" s="33">
        <v>46925603</v>
      </c>
      <c r="S333" s="33">
        <v>105246208</v>
      </c>
      <c r="T333" s="32">
        <v>0</v>
      </c>
      <c r="U333" s="30">
        <v>0</v>
      </c>
      <c r="V333" s="33">
        <v>0</v>
      </c>
      <c r="W333" s="33">
        <v>0</v>
      </c>
    </row>
    <row r="334" spans="1:23" s="10" customFormat="1" ht="12.75">
      <c r="A334" s="26" t="s">
        <v>45</v>
      </c>
      <c r="B334" s="27" t="s">
        <v>600</v>
      </c>
      <c r="C334" s="28" t="s">
        <v>601</v>
      </c>
      <c r="D334" s="29">
        <v>327498100</v>
      </c>
      <c r="E334" s="30">
        <v>326010648</v>
      </c>
      <c r="F334" s="30">
        <v>280921745</v>
      </c>
      <c r="G334" s="31">
        <f t="shared" si="63"/>
        <v>0.8616949989927937</v>
      </c>
      <c r="H334" s="32">
        <v>90519952</v>
      </c>
      <c r="I334" s="30">
        <v>21696161</v>
      </c>
      <c r="J334" s="33">
        <v>3093405</v>
      </c>
      <c r="K334" s="33">
        <v>115309518</v>
      </c>
      <c r="L334" s="32">
        <v>1990517</v>
      </c>
      <c r="M334" s="30">
        <v>3616457</v>
      </c>
      <c r="N334" s="33">
        <v>81052897</v>
      </c>
      <c r="O334" s="33">
        <v>86659871</v>
      </c>
      <c r="P334" s="32">
        <v>7447999</v>
      </c>
      <c r="Q334" s="30">
        <v>15200269</v>
      </c>
      <c r="R334" s="33">
        <v>56304088</v>
      </c>
      <c r="S334" s="33">
        <v>78952356</v>
      </c>
      <c r="T334" s="32">
        <v>0</v>
      </c>
      <c r="U334" s="30">
        <v>0</v>
      </c>
      <c r="V334" s="33">
        <v>0</v>
      </c>
      <c r="W334" s="33">
        <v>0</v>
      </c>
    </row>
    <row r="335" spans="1:23" s="10" customFormat="1" ht="12.75">
      <c r="A335" s="34"/>
      <c r="B335" s="35" t="s">
        <v>602</v>
      </c>
      <c r="C335" s="36"/>
      <c r="D335" s="37">
        <f>SUM(D329:D334)</f>
        <v>3939980384</v>
      </c>
      <c r="E335" s="38">
        <f>SUM(E329:E334)</f>
        <v>3960557967</v>
      </c>
      <c r="F335" s="38">
        <f>SUM(F329:F334)</f>
        <v>3137900314</v>
      </c>
      <c r="G335" s="39">
        <f t="shared" si="63"/>
        <v>0.7922874352920688</v>
      </c>
      <c r="H335" s="40">
        <f aca="true" t="shared" si="66" ref="H335:W335">SUM(H329:H334)</f>
        <v>969859655</v>
      </c>
      <c r="I335" s="38">
        <f t="shared" si="66"/>
        <v>246187904</v>
      </c>
      <c r="J335" s="41">
        <f t="shared" si="66"/>
        <v>217579743</v>
      </c>
      <c r="K335" s="41">
        <f t="shared" si="66"/>
        <v>1433627302</v>
      </c>
      <c r="L335" s="40">
        <f t="shared" si="66"/>
        <v>205922918</v>
      </c>
      <c r="M335" s="38">
        <f t="shared" si="66"/>
        <v>265266699</v>
      </c>
      <c r="N335" s="41">
        <f t="shared" si="66"/>
        <v>353553851</v>
      </c>
      <c r="O335" s="41">
        <f t="shared" si="66"/>
        <v>824743468</v>
      </c>
      <c r="P335" s="40">
        <f t="shared" si="66"/>
        <v>242934429</v>
      </c>
      <c r="Q335" s="38">
        <f t="shared" si="66"/>
        <v>249095901</v>
      </c>
      <c r="R335" s="41">
        <f t="shared" si="66"/>
        <v>387499214</v>
      </c>
      <c r="S335" s="41">
        <f t="shared" si="66"/>
        <v>879529544</v>
      </c>
      <c r="T335" s="40">
        <f t="shared" si="66"/>
        <v>0</v>
      </c>
      <c r="U335" s="38">
        <f t="shared" si="66"/>
        <v>0</v>
      </c>
      <c r="V335" s="41">
        <f t="shared" si="66"/>
        <v>0</v>
      </c>
      <c r="W335" s="41">
        <f t="shared" si="66"/>
        <v>0</v>
      </c>
    </row>
    <row r="336" spans="1:23" s="10" customFormat="1" ht="12.75">
      <c r="A336" s="26" t="s">
        <v>26</v>
      </c>
      <c r="B336" s="27" t="s">
        <v>603</v>
      </c>
      <c r="C336" s="28" t="s">
        <v>604</v>
      </c>
      <c r="D336" s="29">
        <v>298654506</v>
      </c>
      <c r="E336" s="30">
        <v>301430996</v>
      </c>
      <c r="F336" s="30">
        <v>222254960</v>
      </c>
      <c r="G336" s="31">
        <f t="shared" si="63"/>
        <v>0.7373327990463197</v>
      </c>
      <c r="H336" s="32">
        <v>37749351</v>
      </c>
      <c r="I336" s="30">
        <v>38137397</v>
      </c>
      <c r="J336" s="33">
        <v>27997998</v>
      </c>
      <c r="K336" s="33">
        <v>103884746</v>
      </c>
      <c r="L336" s="32">
        <v>8144823</v>
      </c>
      <c r="M336" s="30">
        <v>34522923</v>
      </c>
      <c r="N336" s="33">
        <v>14735708</v>
      </c>
      <c r="O336" s="33">
        <v>57403454</v>
      </c>
      <c r="P336" s="32">
        <v>16789258</v>
      </c>
      <c r="Q336" s="30">
        <v>14258001</v>
      </c>
      <c r="R336" s="33">
        <v>29919501</v>
      </c>
      <c r="S336" s="33">
        <v>60966760</v>
      </c>
      <c r="T336" s="32">
        <v>0</v>
      </c>
      <c r="U336" s="30">
        <v>0</v>
      </c>
      <c r="V336" s="33">
        <v>0</v>
      </c>
      <c r="W336" s="33">
        <v>0</v>
      </c>
    </row>
    <row r="337" spans="1:23" s="10" customFormat="1" ht="12.75">
      <c r="A337" s="26" t="s">
        <v>26</v>
      </c>
      <c r="B337" s="27" t="s">
        <v>605</v>
      </c>
      <c r="C337" s="28" t="s">
        <v>606</v>
      </c>
      <c r="D337" s="29">
        <v>702027294</v>
      </c>
      <c r="E337" s="30">
        <v>657582391</v>
      </c>
      <c r="F337" s="30">
        <v>489573162</v>
      </c>
      <c r="G337" s="31">
        <f t="shared" si="63"/>
        <v>0.744504671506631</v>
      </c>
      <c r="H337" s="32">
        <v>71249094</v>
      </c>
      <c r="I337" s="30">
        <v>55017232</v>
      </c>
      <c r="J337" s="33">
        <v>54369444</v>
      </c>
      <c r="K337" s="33">
        <v>180635770</v>
      </c>
      <c r="L337" s="32">
        <v>52651025</v>
      </c>
      <c r="M337" s="30">
        <v>53193072</v>
      </c>
      <c r="N337" s="33">
        <v>61237401</v>
      </c>
      <c r="O337" s="33">
        <v>167081498</v>
      </c>
      <c r="P337" s="32">
        <v>53985694</v>
      </c>
      <c r="Q337" s="30">
        <v>29463470</v>
      </c>
      <c r="R337" s="33">
        <v>58406730</v>
      </c>
      <c r="S337" s="33">
        <v>141855894</v>
      </c>
      <c r="T337" s="32">
        <v>0</v>
      </c>
      <c r="U337" s="30">
        <v>0</v>
      </c>
      <c r="V337" s="33">
        <v>0</v>
      </c>
      <c r="W337" s="33">
        <v>0</v>
      </c>
    </row>
    <row r="338" spans="1:23" s="10" customFormat="1" ht="12.75">
      <c r="A338" s="26" t="s">
        <v>26</v>
      </c>
      <c r="B338" s="27" t="s">
        <v>607</v>
      </c>
      <c r="C338" s="28" t="s">
        <v>608</v>
      </c>
      <c r="D338" s="29">
        <v>201630323</v>
      </c>
      <c r="E338" s="30">
        <v>201630323</v>
      </c>
      <c r="F338" s="30">
        <v>170347437</v>
      </c>
      <c r="G338" s="31">
        <f t="shared" si="63"/>
        <v>0.8448502906975951</v>
      </c>
      <c r="H338" s="32">
        <v>59471128</v>
      </c>
      <c r="I338" s="30">
        <v>12115545</v>
      </c>
      <c r="J338" s="33">
        <v>10404521</v>
      </c>
      <c r="K338" s="33">
        <v>81991194</v>
      </c>
      <c r="L338" s="32">
        <v>16483049</v>
      </c>
      <c r="M338" s="30">
        <v>10479268</v>
      </c>
      <c r="N338" s="33">
        <v>19578500</v>
      </c>
      <c r="O338" s="33">
        <v>46540817</v>
      </c>
      <c r="P338" s="32">
        <v>17463317</v>
      </c>
      <c r="Q338" s="30">
        <v>12088452</v>
      </c>
      <c r="R338" s="33">
        <v>12263657</v>
      </c>
      <c r="S338" s="33">
        <v>41815426</v>
      </c>
      <c r="T338" s="32">
        <v>0</v>
      </c>
      <c r="U338" s="30">
        <v>0</v>
      </c>
      <c r="V338" s="33">
        <v>0</v>
      </c>
      <c r="W338" s="33">
        <v>0</v>
      </c>
    </row>
    <row r="339" spans="1:23" s="10" customFormat="1" ht="12.75">
      <c r="A339" s="26" t="s">
        <v>26</v>
      </c>
      <c r="B339" s="27" t="s">
        <v>609</v>
      </c>
      <c r="C339" s="28" t="s">
        <v>610</v>
      </c>
      <c r="D339" s="29">
        <v>147115033</v>
      </c>
      <c r="E339" s="30">
        <v>147115033</v>
      </c>
      <c r="F339" s="30">
        <v>98825416</v>
      </c>
      <c r="G339" s="31">
        <f t="shared" si="63"/>
        <v>0.6717560672402527</v>
      </c>
      <c r="H339" s="32">
        <v>31951039</v>
      </c>
      <c r="I339" s="30">
        <v>4494185</v>
      </c>
      <c r="J339" s="33">
        <v>5843931</v>
      </c>
      <c r="K339" s="33">
        <v>42289155</v>
      </c>
      <c r="L339" s="32">
        <v>16726966</v>
      </c>
      <c r="M339" s="30">
        <v>7087719</v>
      </c>
      <c r="N339" s="33">
        <v>6295700</v>
      </c>
      <c r="O339" s="33">
        <v>30110385</v>
      </c>
      <c r="P339" s="32">
        <v>11156251</v>
      </c>
      <c r="Q339" s="30">
        <v>6795629</v>
      </c>
      <c r="R339" s="33">
        <v>8473996</v>
      </c>
      <c r="S339" s="33">
        <v>26425876</v>
      </c>
      <c r="T339" s="32">
        <v>0</v>
      </c>
      <c r="U339" s="30">
        <v>0</v>
      </c>
      <c r="V339" s="33">
        <v>0</v>
      </c>
      <c r="W339" s="33">
        <v>0</v>
      </c>
    </row>
    <row r="340" spans="1:23" s="10" customFormat="1" ht="12.75">
      <c r="A340" s="26" t="s">
        <v>45</v>
      </c>
      <c r="B340" s="27" t="s">
        <v>611</v>
      </c>
      <c r="C340" s="28" t="s">
        <v>612</v>
      </c>
      <c r="D340" s="29">
        <v>109173384</v>
      </c>
      <c r="E340" s="30">
        <v>113396930</v>
      </c>
      <c r="F340" s="30">
        <v>99203078</v>
      </c>
      <c r="G340" s="31">
        <f t="shared" si="63"/>
        <v>0.8748303679826253</v>
      </c>
      <c r="H340" s="32">
        <v>31291542</v>
      </c>
      <c r="I340" s="30">
        <v>6695717</v>
      </c>
      <c r="J340" s="33">
        <v>953933</v>
      </c>
      <c r="K340" s="33">
        <v>38941192</v>
      </c>
      <c r="L340" s="32">
        <v>21581430</v>
      </c>
      <c r="M340" s="30">
        <v>-4142375</v>
      </c>
      <c r="N340" s="33">
        <v>15077794</v>
      </c>
      <c r="O340" s="33">
        <v>32516849</v>
      </c>
      <c r="P340" s="32">
        <v>6402020</v>
      </c>
      <c r="Q340" s="30">
        <v>549141</v>
      </c>
      <c r="R340" s="33">
        <v>20793876</v>
      </c>
      <c r="S340" s="33">
        <v>27745037</v>
      </c>
      <c r="T340" s="32">
        <v>0</v>
      </c>
      <c r="U340" s="30">
        <v>0</v>
      </c>
      <c r="V340" s="33">
        <v>0</v>
      </c>
      <c r="W340" s="33">
        <v>0</v>
      </c>
    </row>
    <row r="341" spans="1:23" s="10" customFormat="1" ht="12.75">
      <c r="A341" s="34"/>
      <c r="B341" s="35" t="s">
        <v>613</v>
      </c>
      <c r="C341" s="36"/>
      <c r="D341" s="37">
        <f>SUM(D336:D340)</f>
        <v>1458600540</v>
      </c>
      <c r="E341" s="38">
        <f>SUM(E336:E340)</f>
        <v>1421155673</v>
      </c>
      <c r="F341" s="38">
        <f>SUM(F336:F340)</f>
        <v>1080204053</v>
      </c>
      <c r="G341" s="39">
        <f t="shared" si="63"/>
        <v>0.7600884783577119</v>
      </c>
      <c r="H341" s="40">
        <f aca="true" t="shared" si="67" ref="H341:W341">SUM(H336:H340)</f>
        <v>231712154</v>
      </c>
      <c r="I341" s="38">
        <f t="shared" si="67"/>
        <v>116460076</v>
      </c>
      <c r="J341" s="41">
        <f t="shared" si="67"/>
        <v>99569827</v>
      </c>
      <c r="K341" s="41">
        <f t="shared" si="67"/>
        <v>447742057</v>
      </c>
      <c r="L341" s="40">
        <f t="shared" si="67"/>
        <v>115587293</v>
      </c>
      <c r="M341" s="38">
        <f t="shared" si="67"/>
        <v>101140607</v>
      </c>
      <c r="N341" s="41">
        <f t="shared" si="67"/>
        <v>116925103</v>
      </c>
      <c r="O341" s="41">
        <f t="shared" si="67"/>
        <v>333653003</v>
      </c>
      <c r="P341" s="40">
        <f t="shared" si="67"/>
        <v>105796540</v>
      </c>
      <c r="Q341" s="38">
        <f t="shared" si="67"/>
        <v>63154693</v>
      </c>
      <c r="R341" s="41">
        <f t="shared" si="67"/>
        <v>129857760</v>
      </c>
      <c r="S341" s="41">
        <f t="shared" si="67"/>
        <v>298808993</v>
      </c>
      <c r="T341" s="40">
        <f t="shared" si="67"/>
        <v>0</v>
      </c>
      <c r="U341" s="38">
        <f t="shared" si="67"/>
        <v>0</v>
      </c>
      <c r="V341" s="41">
        <f t="shared" si="67"/>
        <v>0</v>
      </c>
      <c r="W341" s="41">
        <f t="shared" si="67"/>
        <v>0</v>
      </c>
    </row>
    <row r="342" spans="1:23" s="10" customFormat="1" ht="12.75">
      <c r="A342" s="26" t="s">
        <v>26</v>
      </c>
      <c r="B342" s="27" t="s">
        <v>614</v>
      </c>
      <c r="C342" s="28" t="s">
        <v>615</v>
      </c>
      <c r="D342" s="29">
        <v>84703190</v>
      </c>
      <c r="E342" s="30">
        <v>89798665</v>
      </c>
      <c r="F342" s="30">
        <v>59198079</v>
      </c>
      <c r="G342" s="31">
        <f t="shared" si="63"/>
        <v>0.6592311700847668</v>
      </c>
      <c r="H342" s="32">
        <v>14134118</v>
      </c>
      <c r="I342" s="30">
        <v>5499378</v>
      </c>
      <c r="J342" s="33">
        <v>4945833</v>
      </c>
      <c r="K342" s="33">
        <v>24579329</v>
      </c>
      <c r="L342" s="32">
        <v>5967828</v>
      </c>
      <c r="M342" s="30">
        <v>5581132</v>
      </c>
      <c r="N342" s="33">
        <v>9292610</v>
      </c>
      <c r="O342" s="33">
        <v>20841570</v>
      </c>
      <c r="P342" s="32">
        <v>5820049</v>
      </c>
      <c r="Q342" s="30">
        <v>7460385</v>
      </c>
      <c r="R342" s="33">
        <v>496746</v>
      </c>
      <c r="S342" s="33">
        <v>13777180</v>
      </c>
      <c r="T342" s="32">
        <v>0</v>
      </c>
      <c r="U342" s="30">
        <v>0</v>
      </c>
      <c r="V342" s="33">
        <v>0</v>
      </c>
      <c r="W342" s="33">
        <v>0</v>
      </c>
    </row>
    <row r="343" spans="1:23" s="10" customFormat="1" ht="12.75">
      <c r="A343" s="26" t="s">
        <v>26</v>
      </c>
      <c r="B343" s="27" t="s">
        <v>616</v>
      </c>
      <c r="C343" s="28" t="s">
        <v>617</v>
      </c>
      <c r="D343" s="29">
        <v>272509792</v>
      </c>
      <c r="E343" s="30">
        <v>275976237</v>
      </c>
      <c r="F343" s="30">
        <v>229341228</v>
      </c>
      <c r="G343" s="31">
        <f t="shared" si="63"/>
        <v>0.8310180271064425</v>
      </c>
      <c r="H343" s="32">
        <v>85127666</v>
      </c>
      <c r="I343" s="30">
        <v>15790916</v>
      </c>
      <c r="J343" s="33">
        <v>16766893</v>
      </c>
      <c r="K343" s="33">
        <v>117685475</v>
      </c>
      <c r="L343" s="32">
        <v>11239067</v>
      </c>
      <c r="M343" s="30">
        <v>14540086</v>
      </c>
      <c r="N343" s="33">
        <v>21192979</v>
      </c>
      <c r="O343" s="33">
        <v>46972132</v>
      </c>
      <c r="P343" s="32">
        <v>17070873</v>
      </c>
      <c r="Q343" s="30">
        <v>23037426</v>
      </c>
      <c r="R343" s="33">
        <v>24575322</v>
      </c>
      <c r="S343" s="33">
        <v>64683621</v>
      </c>
      <c r="T343" s="32">
        <v>0</v>
      </c>
      <c r="U343" s="30">
        <v>0</v>
      </c>
      <c r="V343" s="33">
        <v>0</v>
      </c>
      <c r="W343" s="33">
        <v>0</v>
      </c>
    </row>
    <row r="344" spans="1:23" s="10" customFormat="1" ht="12.75">
      <c r="A344" s="26" t="s">
        <v>26</v>
      </c>
      <c r="B344" s="27" t="s">
        <v>618</v>
      </c>
      <c r="C344" s="28" t="s">
        <v>619</v>
      </c>
      <c r="D344" s="29">
        <v>686429164</v>
      </c>
      <c r="E344" s="30">
        <v>704499502</v>
      </c>
      <c r="F344" s="30">
        <v>524279264</v>
      </c>
      <c r="G344" s="31">
        <f t="shared" si="63"/>
        <v>0.7441868482683469</v>
      </c>
      <c r="H344" s="32">
        <v>187626185</v>
      </c>
      <c r="I344" s="30">
        <v>38969506</v>
      </c>
      <c r="J344" s="33">
        <v>40146553</v>
      </c>
      <c r="K344" s="33">
        <v>266742244</v>
      </c>
      <c r="L344" s="32">
        <v>39145822</v>
      </c>
      <c r="M344" s="30">
        <v>41485419</v>
      </c>
      <c r="N344" s="33">
        <v>49616597</v>
      </c>
      <c r="O344" s="33">
        <v>130247838</v>
      </c>
      <c r="P344" s="32">
        <v>45111661</v>
      </c>
      <c r="Q344" s="30">
        <v>42215416</v>
      </c>
      <c r="R344" s="33">
        <v>39962105</v>
      </c>
      <c r="S344" s="33">
        <v>127289182</v>
      </c>
      <c r="T344" s="32">
        <v>0</v>
      </c>
      <c r="U344" s="30">
        <v>0</v>
      </c>
      <c r="V344" s="33">
        <v>0</v>
      </c>
      <c r="W344" s="33">
        <v>0</v>
      </c>
    </row>
    <row r="345" spans="1:23" s="10" customFormat="1" ht="12.75">
      <c r="A345" s="26" t="s">
        <v>26</v>
      </c>
      <c r="B345" s="27" t="s">
        <v>620</v>
      </c>
      <c r="C345" s="28" t="s">
        <v>621</v>
      </c>
      <c r="D345" s="29">
        <v>947297698</v>
      </c>
      <c r="E345" s="30">
        <v>966373999</v>
      </c>
      <c r="F345" s="30">
        <v>731577548</v>
      </c>
      <c r="G345" s="31">
        <f t="shared" si="63"/>
        <v>0.7570335592193432</v>
      </c>
      <c r="H345" s="32">
        <v>326535349</v>
      </c>
      <c r="I345" s="30">
        <v>6834484</v>
      </c>
      <c r="J345" s="33">
        <v>47802689</v>
      </c>
      <c r="K345" s="33">
        <v>381172522</v>
      </c>
      <c r="L345" s="32">
        <v>44950960</v>
      </c>
      <c r="M345" s="30">
        <v>46956420</v>
      </c>
      <c r="N345" s="33">
        <v>117225209</v>
      </c>
      <c r="O345" s="33">
        <v>209132589</v>
      </c>
      <c r="P345" s="32">
        <v>48355162</v>
      </c>
      <c r="Q345" s="30">
        <v>44157145</v>
      </c>
      <c r="R345" s="33">
        <v>48760130</v>
      </c>
      <c r="S345" s="33">
        <v>141272437</v>
      </c>
      <c r="T345" s="32">
        <v>0</v>
      </c>
      <c r="U345" s="30">
        <v>0</v>
      </c>
      <c r="V345" s="33">
        <v>0</v>
      </c>
      <c r="W345" s="33">
        <v>0</v>
      </c>
    </row>
    <row r="346" spans="1:23" s="10" customFormat="1" ht="12.75">
      <c r="A346" s="26" t="s">
        <v>26</v>
      </c>
      <c r="B346" s="27" t="s">
        <v>622</v>
      </c>
      <c r="C346" s="28" t="s">
        <v>623</v>
      </c>
      <c r="D346" s="29">
        <v>396135083</v>
      </c>
      <c r="E346" s="30">
        <v>409634864</v>
      </c>
      <c r="F346" s="30">
        <v>307684904</v>
      </c>
      <c r="G346" s="31">
        <f t="shared" si="63"/>
        <v>0.7511199144416575</v>
      </c>
      <c r="H346" s="32">
        <v>125764184</v>
      </c>
      <c r="I346" s="30">
        <v>15687913</v>
      </c>
      <c r="J346" s="33">
        <v>26166070</v>
      </c>
      <c r="K346" s="33">
        <v>167618167</v>
      </c>
      <c r="L346" s="32">
        <v>18624725</v>
      </c>
      <c r="M346" s="30">
        <v>18266145</v>
      </c>
      <c r="N346" s="33">
        <v>29865277</v>
      </c>
      <c r="O346" s="33">
        <v>66756147</v>
      </c>
      <c r="P346" s="32">
        <v>23279750</v>
      </c>
      <c r="Q346" s="30">
        <v>20518708</v>
      </c>
      <c r="R346" s="33">
        <v>29512132</v>
      </c>
      <c r="S346" s="33">
        <v>73310590</v>
      </c>
      <c r="T346" s="32">
        <v>0</v>
      </c>
      <c r="U346" s="30">
        <v>0</v>
      </c>
      <c r="V346" s="33">
        <v>0</v>
      </c>
      <c r="W346" s="33">
        <v>0</v>
      </c>
    </row>
    <row r="347" spans="1:23" s="10" customFormat="1" ht="12.75">
      <c r="A347" s="26" t="s">
        <v>26</v>
      </c>
      <c r="B347" s="27" t="s">
        <v>624</v>
      </c>
      <c r="C347" s="28" t="s">
        <v>625</v>
      </c>
      <c r="D347" s="29">
        <v>330211861</v>
      </c>
      <c r="E347" s="30">
        <v>338137648</v>
      </c>
      <c r="F347" s="30">
        <v>280422386</v>
      </c>
      <c r="G347" s="31">
        <f t="shared" si="63"/>
        <v>0.8293142974721348</v>
      </c>
      <c r="H347" s="32">
        <v>161941053</v>
      </c>
      <c r="I347" s="30">
        <v>82939445</v>
      </c>
      <c r="J347" s="33">
        <v>11002891</v>
      </c>
      <c r="K347" s="33">
        <v>255883389</v>
      </c>
      <c r="L347" s="32">
        <v>-55778379</v>
      </c>
      <c r="M347" s="30">
        <v>13024484</v>
      </c>
      <c r="N347" s="33">
        <v>18580427</v>
      </c>
      <c r="O347" s="33">
        <v>-24173468</v>
      </c>
      <c r="P347" s="32">
        <v>14694903</v>
      </c>
      <c r="Q347" s="30">
        <v>15772238</v>
      </c>
      <c r="R347" s="33">
        <v>18245324</v>
      </c>
      <c r="S347" s="33">
        <v>48712465</v>
      </c>
      <c r="T347" s="32">
        <v>0</v>
      </c>
      <c r="U347" s="30">
        <v>0</v>
      </c>
      <c r="V347" s="33">
        <v>0</v>
      </c>
      <c r="W347" s="33">
        <v>0</v>
      </c>
    </row>
    <row r="348" spans="1:23" s="10" customFormat="1" ht="12.75">
      <c r="A348" s="26" t="s">
        <v>26</v>
      </c>
      <c r="B348" s="27" t="s">
        <v>626</v>
      </c>
      <c r="C348" s="28" t="s">
        <v>627</v>
      </c>
      <c r="D348" s="29">
        <v>488401000</v>
      </c>
      <c r="E348" s="30">
        <v>508095050</v>
      </c>
      <c r="F348" s="30">
        <v>420870827</v>
      </c>
      <c r="G348" s="31">
        <f t="shared" si="63"/>
        <v>0.8283308939931613</v>
      </c>
      <c r="H348" s="32">
        <v>212551107</v>
      </c>
      <c r="I348" s="30">
        <v>25883029</v>
      </c>
      <c r="J348" s="33">
        <v>18535752</v>
      </c>
      <c r="K348" s="33">
        <v>256969888</v>
      </c>
      <c r="L348" s="32">
        <v>20628540</v>
      </c>
      <c r="M348" s="30">
        <v>33365110</v>
      </c>
      <c r="N348" s="33">
        <v>24680140</v>
      </c>
      <c r="O348" s="33">
        <v>78673790</v>
      </c>
      <c r="P348" s="32">
        <v>26838478</v>
      </c>
      <c r="Q348" s="30">
        <v>28205579</v>
      </c>
      <c r="R348" s="33">
        <v>30183092</v>
      </c>
      <c r="S348" s="33">
        <v>85227149</v>
      </c>
      <c r="T348" s="32">
        <v>0</v>
      </c>
      <c r="U348" s="30">
        <v>0</v>
      </c>
      <c r="V348" s="33">
        <v>0</v>
      </c>
      <c r="W348" s="33">
        <v>0</v>
      </c>
    </row>
    <row r="349" spans="1:23" s="10" customFormat="1" ht="12.75">
      <c r="A349" s="26" t="s">
        <v>45</v>
      </c>
      <c r="B349" s="27" t="s">
        <v>628</v>
      </c>
      <c r="C349" s="28" t="s">
        <v>629</v>
      </c>
      <c r="D349" s="29">
        <v>172487445</v>
      </c>
      <c r="E349" s="30">
        <v>176272714</v>
      </c>
      <c r="F349" s="30">
        <v>156327868</v>
      </c>
      <c r="G349" s="31">
        <f t="shared" si="63"/>
        <v>0.8868523349563904</v>
      </c>
      <c r="H349" s="32">
        <v>56058711</v>
      </c>
      <c r="I349" s="30">
        <v>3028119</v>
      </c>
      <c r="J349" s="33">
        <v>3392821</v>
      </c>
      <c r="K349" s="33">
        <v>62479651</v>
      </c>
      <c r="L349" s="32">
        <v>2846959</v>
      </c>
      <c r="M349" s="30">
        <v>44480233</v>
      </c>
      <c r="N349" s="33">
        <v>2076993</v>
      </c>
      <c r="O349" s="33">
        <v>49404185</v>
      </c>
      <c r="P349" s="32">
        <v>5762447</v>
      </c>
      <c r="Q349" s="30">
        <v>2882955</v>
      </c>
      <c r="R349" s="33">
        <v>35798630</v>
      </c>
      <c r="S349" s="33">
        <v>44444032</v>
      </c>
      <c r="T349" s="32">
        <v>0</v>
      </c>
      <c r="U349" s="30">
        <v>0</v>
      </c>
      <c r="V349" s="33">
        <v>0</v>
      </c>
      <c r="W349" s="33">
        <v>0</v>
      </c>
    </row>
    <row r="350" spans="1:23" s="10" customFormat="1" ht="12.75">
      <c r="A350" s="34"/>
      <c r="B350" s="35" t="s">
        <v>630</v>
      </c>
      <c r="C350" s="36"/>
      <c r="D350" s="37">
        <f>SUM(D342:D349)</f>
        <v>3378175233</v>
      </c>
      <c r="E350" s="38">
        <f>SUM(E342:E349)</f>
        <v>3468788679</v>
      </c>
      <c r="F350" s="38">
        <f>SUM(F342:F349)</f>
        <v>2709702104</v>
      </c>
      <c r="G350" s="39">
        <f t="shared" si="63"/>
        <v>0.7811666707760262</v>
      </c>
      <c r="H350" s="40">
        <f aca="true" t="shared" si="68" ref="H350:W350">SUM(H342:H349)</f>
        <v>1169738373</v>
      </c>
      <c r="I350" s="38">
        <f t="shared" si="68"/>
        <v>194632790</v>
      </c>
      <c r="J350" s="41">
        <f t="shared" si="68"/>
        <v>168759502</v>
      </c>
      <c r="K350" s="41">
        <f t="shared" si="68"/>
        <v>1533130665</v>
      </c>
      <c r="L350" s="40">
        <f t="shared" si="68"/>
        <v>87625522</v>
      </c>
      <c r="M350" s="38">
        <f t="shared" si="68"/>
        <v>217699029</v>
      </c>
      <c r="N350" s="41">
        <f t="shared" si="68"/>
        <v>272530232</v>
      </c>
      <c r="O350" s="41">
        <f t="shared" si="68"/>
        <v>577854783</v>
      </c>
      <c r="P350" s="40">
        <f t="shared" si="68"/>
        <v>186933323</v>
      </c>
      <c r="Q350" s="38">
        <f t="shared" si="68"/>
        <v>184249852</v>
      </c>
      <c r="R350" s="41">
        <f t="shared" si="68"/>
        <v>227533481</v>
      </c>
      <c r="S350" s="41">
        <f t="shared" si="68"/>
        <v>598716656</v>
      </c>
      <c r="T350" s="40">
        <f t="shared" si="68"/>
        <v>0</v>
      </c>
      <c r="U350" s="38">
        <f t="shared" si="68"/>
        <v>0</v>
      </c>
      <c r="V350" s="41">
        <f t="shared" si="68"/>
        <v>0</v>
      </c>
      <c r="W350" s="41">
        <f t="shared" si="68"/>
        <v>0</v>
      </c>
    </row>
    <row r="351" spans="1:23" s="10" customFormat="1" ht="12.75">
      <c r="A351" s="26" t="s">
        <v>26</v>
      </c>
      <c r="B351" s="27" t="s">
        <v>631</v>
      </c>
      <c r="C351" s="28" t="s">
        <v>632</v>
      </c>
      <c r="D351" s="29">
        <v>48203584</v>
      </c>
      <c r="E351" s="30">
        <v>48203584</v>
      </c>
      <c r="F351" s="30">
        <v>28763713</v>
      </c>
      <c r="G351" s="31">
        <f t="shared" si="63"/>
        <v>0.5967131614114004</v>
      </c>
      <c r="H351" s="32">
        <v>6528953</v>
      </c>
      <c r="I351" s="30">
        <v>1875587</v>
      </c>
      <c r="J351" s="33">
        <v>2007562</v>
      </c>
      <c r="K351" s="33">
        <v>10412102</v>
      </c>
      <c r="L351" s="32">
        <v>1451596</v>
      </c>
      <c r="M351" s="30">
        <v>9536950</v>
      </c>
      <c r="N351" s="33">
        <v>3825595</v>
      </c>
      <c r="O351" s="33">
        <v>14814141</v>
      </c>
      <c r="P351" s="32">
        <v>1441609</v>
      </c>
      <c r="Q351" s="30">
        <v>-3809253</v>
      </c>
      <c r="R351" s="33">
        <v>5905114</v>
      </c>
      <c r="S351" s="33">
        <v>3537470</v>
      </c>
      <c r="T351" s="32">
        <v>0</v>
      </c>
      <c r="U351" s="30">
        <v>0</v>
      </c>
      <c r="V351" s="33">
        <v>0</v>
      </c>
      <c r="W351" s="33">
        <v>0</v>
      </c>
    </row>
    <row r="352" spans="1:23" s="10" customFormat="1" ht="12.75">
      <c r="A352" s="26" t="s">
        <v>26</v>
      </c>
      <c r="B352" s="27" t="s">
        <v>633</v>
      </c>
      <c r="C352" s="28" t="s">
        <v>634</v>
      </c>
      <c r="D352" s="29">
        <v>45667548</v>
      </c>
      <c r="E352" s="30">
        <v>45667548</v>
      </c>
      <c r="F352" s="30">
        <v>30542358</v>
      </c>
      <c r="G352" s="31">
        <f t="shared" si="63"/>
        <v>0.6687978518137212</v>
      </c>
      <c r="H352" s="32">
        <v>7764603</v>
      </c>
      <c r="I352" s="30">
        <v>3124442</v>
      </c>
      <c r="J352" s="33">
        <v>1868137</v>
      </c>
      <c r="K352" s="33">
        <v>12757182</v>
      </c>
      <c r="L352" s="32">
        <v>1654222</v>
      </c>
      <c r="M352" s="30">
        <v>5399498</v>
      </c>
      <c r="N352" s="33">
        <v>2522608</v>
      </c>
      <c r="O352" s="33">
        <v>9576328</v>
      </c>
      <c r="P352" s="32">
        <v>1847582</v>
      </c>
      <c r="Q352" s="30">
        <v>1995246</v>
      </c>
      <c r="R352" s="33">
        <v>4366020</v>
      </c>
      <c r="S352" s="33">
        <v>8208848</v>
      </c>
      <c r="T352" s="32">
        <v>0</v>
      </c>
      <c r="U352" s="30">
        <v>0</v>
      </c>
      <c r="V352" s="33">
        <v>0</v>
      </c>
      <c r="W352" s="33">
        <v>0</v>
      </c>
    </row>
    <row r="353" spans="1:23" s="10" customFormat="1" ht="12.75">
      <c r="A353" s="26" t="s">
        <v>26</v>
      </c>
      <c r="B353" s="27" t="s">
        <v>635</v>
      </c>
      <c r="C353" s="28" t="s">
        <v>636</v>
      </c>
      <c r="D353" s="29">
        <v>167347012</v>
      </c>
      <c r="E353" s="30">
        <v>183517469</v>
      </c>
      <c r="F353" s="30">
        <v>153619081</v>
      </c>
      <c r="G353" s="31">
        <f t="shared" si="63"/>
        <v>0.8370815151117849</v>
      </c>
      <c r="H353" s="32">
        <v>46498776</v>
      </c>
      <c r="I353" s="30">
        <v>9449570</v>
      </c>
      <c r="J353" s="33">
        <v>13528790</v>
      </c>
      <c r="K353" s="33">
        <v>69477136</v>
      </c>
      <c r="L353" s="32">
        <v>9944455</v>
      </c>
      <c r="M353" s="30">
        <v>22106978</v>
      </c>
      <c r="N353" s="33">
        <v>11831951</v>
      </c>
      <c r="O353" s="33">
        <v>43883384</v>
      </c>
      <c r="P353" s="32">
        <v>12406208</v>
      </c>
      <c r="Q353" s="30">
        <v>9119494</v>
      </c>
      <c r="R353" s="33">
        <v>18732859</v>
      </c>
      <c r="S353" s="33">
        <v>40258561</v>
      </c>
      <c r="T353" s="32">
        <v>0</v>
      </c>
      <c r="U353" s="30">
        <v>0</v>
      </c>
      <c r="V353" s="33">
        <v>0</v>
      </c>
      <c r="W353" s="33">
        <v>0</v>
      </c>
    </row>
    <row r="354" spans="1:23" s="10" customFormat="1" ht="12.75">
      <c r="A354" s="26" t="s">
        <v>45</v>
      </c>
      <c r="B354" s="27" t="s">
        <v>637</v>
      </c>
      <c r="C354" s="28" t="s">
        <v>638</v>
      </c>
      <c r="D354" s="29">
        <v>59508139</v>
      </c>
      <c r="E354" s="30">
        <v>54106595</v>
      </c>
      <c r="F354" s="30">
        <v>39186663</v>
      </c>
      <c r="G354" s="31">
        <f t="shared" si="63"/>
        <v>0.7242492897584851</v>
      </c>
      <c r="H354" s="32">
        <v>7000072</v>
      </c>
      <c r="I354" s="30">
        <v>3631992</v>
      </c>
      <c r="J354" s="33">
        <v>2322620</v>
      </c>
      <c r="K354" s="33">
        <v>12954684</v>
      </c>
      <c r="L354" s="32">
        <v>2473003</v>
      </c>
      <c r="M354" s="30">
        <v>3270462</v>
      </c>
      <c r="N354" s="33">
        <v>6604333</v>
      </c>
      <c r="O354" s="33">
        <v>12347798</v>
      </c>
      <c r="P354" s="32">
        <v>4609782</v>
      </c>
      <c r="Q354" s="30">
        <v>3701338</v>
      </c>
      <c r="R354" s="33">
        <v>5573061</v>
      </c>
      <c r="S354" s="33">
        <v>13884181</v>
      </c>
      <c r="T354" s="32">
        <v>0</v>
      </c>
      <c r="U354" s="30">
        <v>0</v>
      </c>
      <c r="V354" s="33">
        <v>0</v>
      </c>
      <c r="W354" s="33">
        <v>0</v>
      </c>
    </row>
    <row r="355" spans="1:23" s="10" customFormat="1" ht="12.75">
      <c r="A355" s="56"/>
      <c r="B355" s="57" t="s">
        <v>639</v>
      </c>
      <c r="C355" s="58"/>
      <c r="D355" s="59">
        <f>SUM(D351:D354)</f>
        <v>320726283</v>
      </c>
      <c r="E355" s="60">
        <f>SUM(E351:E354)</f>
        <v>331495196</v>
      </c>
      <c r="F355" s="60">
        <f>SUM(F351:F354)</f>
        <v>252111815</v>
      </c>
      <c r="G355" s="61">
        <f t="shared" si="63"/>
        <v>0.7605293169919723</v>
      </c>
      <c r="H355" s="62">
        <f aca="true" t="shared" si="69" ref="H355:W355">SUM(H351:H354)</f>
        <v>67792404</v>
      </c>
      <c r="I355" s="60">
        <f t="shared" si="69"/>
        <v>18081591</v>
      </c>
      <c r="J355" s="63">
        <f t="shared" si="69"/>
        <v>19727109</v>
      </c>
      <c r="K355" s="63">
        <f t="shared" si="69"/>
        <v>105601104</v>
      </c>
      <c r="L355" s="62">
        <f t="shared" si="69"/>
        <v>15523276</v>
      </c>
      <c r="M355" s="60">
        <f t="shared" si="69"/>
        <v>40313888</v>
      </c>
      <c r="N355" s="63">
        <f t="shared" si="69"/>
        <v>24784487</v>
      </c>
      <c r="O355" s="63">
        <f t="shared" si="69"/>
        <v>80621651</v>
      </c>
      <c r="P355" s="62">
        <f t="shared" si="69"/>
        <v>20305181</v>
      </c>
      <c r="Q355" s="60">
        <f t="shared" si="69"/>
        <v>11006825</v>
      </c>
      <c r="R355" s="63">
        <f t="shared" si="69"/>
        <v>34577054</v>
      </c>
      <c r="S355" s="63">
        <f t="shared" si="69"/>
        <v>65889060</v>
      </c>
      <c r="T355" s="62">
        <f t="shared" si="69"/>
        <v>0</v>
      </c>
      <c r="U355" s="60">
        <f t="shared" si="69"/>
        <v>0</v>
      </c>
      <c r="V355" s="63">
        <f t="shared" si="69"/>
        <v>0</v>
      </c>
      <c r="W355" s="63">
        <f t="shared" si="69"/>
        <v>0</v>
      </c>
    </row>
    <row r="356" spans="1:23" s="10" customFormat="1" ht="12.75">
      <c r="A356" s="64"/>
      <c r="B356" s="65" t="s">
        <v>640</v>
      </c>
      <c r="C356" s="66"/>
      <c r="D356" s="67">
        <f>SUM(D320,D322:D327,D329:D334,D336:D340,D342:D349,D351:D354)</f>
        <v>34841438987</v>
      </c>
      <c r="E356" s="68">
        <f>SUM(E320,E322:E327,E329:E334,E336:E340,E342:E349,E351:E354)</f>
        <v>34962074856</v>
      </c>
      <c r="F356" s="68">
        <f>SUM(F320,F322:F327,F329:F334,F336:F340,F342:F349,F351:F354)</f>
        <v>26315584300</v>
      </c>
      <c r="G356" s="69">
        <f t="shared" si="63"/>
        <v>0.7526894330038271</v>
      </c>
      <c r="H356" s="70">
        <f aca="true" t="shared" si="70" ref="H356:W356">SUM(H320,H322:H327,H329:H334,H336:H340,H342:H349,H351:H354)</f>
        <v>4864399740</v>
      </c>
      <c r="I356" s="68">
        <f t="shared" si="70"/>
        <v>2986456399</v>
      </c>
      <c r="J356" s="71">
        <f t="shared" si="70"/>
        <v>2328099805</v>
      </c>
      <c r="K356" s="71">
        <f t="shared" si="70"/>
        <v>10178955944</v>
      </c>
      <c r="L356" s="70">
        <f t="shared" si="70"/>
        <v>2163182985</v>
      </c>
      <c r="M356" s="68">
        <f t="shared" si="70"/>
        <v>2430580066</v>
      </c>
      <c r="N356" s="71">
        <f t="shared" si="70"/>
        <v>3572689861</v>
      </c>
      <c r="O356" s="71">
        <f t="shared" si="70"/>
        <v>8166452912</v>
      </c>
      <c r="P356" s="70">
        <f t="shared" si="70"/>
        <v>2463180345</v>
      </c>
      <c r="Q356" s="68">
        <f t="shared" si="70"/>
        <v>2357940954</v>
      </c>
      <c r="R356" s="71">
        <f t="shared" si="70"/>
        <v>3149054145</v>
      </c>
      <c r="S356" s="71">
        <f t="shared" si="70"/>
        <v>7970175444</v>
      </c>
      <c r="T356" s="70">
        <f t="shared" si="70"/>
        <v>0</v>
      </c>
      <c r="U356" s="68">
        <f t="shared" si="70"/>
        <v>0</v>
      </c>
      <c r="V356" s="71">
        <f t="shared" si="70"/>
        <v>0</v>
      </c>
      <c r="W356" s="71">
        <f t="shared" si="70"/>
        <v>0</v>
      </c>
    </row>
    <row r="357" spans="1:23" s="10" customFormat="1" ht="12.75">
      <c r="A357" s="72"/>
      <c r="B357" s="73" t="s">
        <v>641</v>
      </c>
      <c r="C357" s="74"/>
      <c r="D357" s="75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229020442005</v>
      </c>
      <c r="E357" s="76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232068588088</v>
      </c>
      <c r="F357" s="76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175264367742</v>
      </c>
      <c r="G357" s="77">
        <f t="shared" si="63"/>
        <v>0.7552265870447752</v>
      </c>
      <c r="H357" s="78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33449397462</v>
      </c>
      <c r="I357" s="79">
        <f t="shared" si="71"/>
        <v>17877742463</v>
      </c>
      <c r="J357" s="80">
        <f t="shared" si="71"/>
        <v>14516334208</v>
      </c>
      <c r="K357" s="80">
        <f t="shared" si="71"/>
        <v>65843474133</v>
      </c>
      <c r="L357" s="78">
        <f t="shared" si="71"/>
        <v>14611532970</v>
      </c>
      <c r="M357" s="79">
        <f t="shared" si="71"/>
        <v>20067936451</v>
      </c>
      <c r="N357" s="80">
        <f t="shared" si="71"/>
        <v>21944074525</v>
      </c>
      <c r="O357" s="80">
        <f t="shared" si="71"/>
        <v>56623543946</v>
      </c>
      <c r="P357" s="78">
        <f t="shared" si="71"/>
        <v>14300974428</v>
      </c>
      <c r="Q357" s="79">
        <f t="shared" si="71"/>
        <v>14276244532</v>
      </c>
      <c r="R357" s="80">
        <f t="shared" si="71"/>
        <v>24220130703</v>
      </c>
      <c r="S357" s="80">
        <f t="shared" si="71"/>
        <v>52797349663</v>
      </c>
      <c r="T357" s="78">
        <f t="shared" si="71"/>
        <v>0</v>
      </c>
      <c r="U357" s="79">
        <f t="shared" si="71"/>
        <v>0</v>
      </c>
      <c r="V357" s="80">
        <f t="shared" si="71"/>
        <v>0</v>
      </c>
      <c r="W357" s="80">
        <f t="shared" si="71"/>
        <v>0</v>
      </c>
    </row>
    <row r="358" ht="12.75">
      <c r="A358" s="81" t="s">
        <v>646</v>
      </c>
    </row>
  </sheetData>
  <sheetProtection password="F954" sheet="1" objects="1" scenarios="1"/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6" manualBreakCount="6">
    <brk id="57" max="255" man="1"/>
    <brk id="107" max="255" man="1"/>
    <brk id="160" max="255" man="1"/>
    <brk id="220" max="255" man="1"/>
    <brk id="277" max="255" man="1"/>
    <brk id="3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cp:lastPrinted>2013-05-14T12:13:52Z</cp:lastPrinted>
  <dcterms:created xsi:type="dcterms:W3CDTF">2013-05-07T10:01:13Z</dcterms:created>
  <dcterms:modified xsi:type="dcterms:W3CDTF">2013-05-14T12:14:06Z</dcterms:modified>
  <cp:category/>
  <cp:version/>
  <cp:contentType/>
  <cp:contentStatus/>
</cp:coreProperties>
</file>