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'Operating'!$A$1:$S$358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<sst xmlns="http://schemas.openxmlformats.org/spreadsheetml/2006/main" count="926" uniqueCount="647">
  <si>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</si>
  <si>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</si>
  <si>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</si>
  <si>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</si>
  <si>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</si>
  <si>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</si>
  <si>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</si>
  <si>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</si>
  <si>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</si>
  <si>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</si>
  <si>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</si>
  <si>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</si>
  <si>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</si>
  <si>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</si>
  <si>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</si>
  <si>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</si>
  <si>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</si>
  <si>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</si>
  <si>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</si>
  <si>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</si>
  <si>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</si>
  <si>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</si>
  <si>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</si>
  <si>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</si>
  <si>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</si>
  <si>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</si>
  <si>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</si>
  <si>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</si>
  <si>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</si>
  <si>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</si>
  <si>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</si>
  <si>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</si>
  <si>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</si>
  <si>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</si>
  <si>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</si>
  <si>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</si>
  <si>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</si>
  <si>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</si>
  <si>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</si>
  <si>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</si>
  <si>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</si>
  <si>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</si>
  <si>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</si>
  <si>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</si>
  <si>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</si>
  <si>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</si>
  <si>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</si>
  <si>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</si>
  <si>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</si>
  <si>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</si>
  <si>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</si>
  <si>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</si>
  <si>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</si>
  <si>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</si>
  <si>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</si>
  <si>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</si>
  <si>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</si>
  <si>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</si>
  <si>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</si>
  <si>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</si>
  <si>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</si>
  <si>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</si>
  <si>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</si>
  <si>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</si>
  <si>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</si>
  <si>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</si>
  <si>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</si>
  <si>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</si>
  <si>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</si>
  <si>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</si>
  <si>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</si>
  <si>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</si>
  <si>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</si>
  <si>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</si>
  <si>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</si>
  <si>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</si>
  <si>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</si>
  <si>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</si>
  <si>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</si>
  <si>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</si>
  <si>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</si>
  <si>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</si>
  <si>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</si>
  <si>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</si>
  <si>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</si>
  <si>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</si>
  <si>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</si>
  <si>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</si>
  <si>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</si>
  <si>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</si>
  <si>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</si>
  <si>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</si>
  <si>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</si>
  <si>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</si>
  <si>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</si>
  <si>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</si>
  <si>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</si>
  <si>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</si>
  <si>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</si>
  <si>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</si>
  <si>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</si>
  <si>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</si>
  <si>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</si>
  <si>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</si>
  <si>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</si>
  <si>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</si>
  <si>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</si>
  <si>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</si>
  <si>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</si>
  <si>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</si>
  <si>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</si>
  <si>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</si>
  <si>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</si>
  <si>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</si>
  <si>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</si>
  <si>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</si>
  <si>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</si>
  <si>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</si>
  <si>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</si>
  <si>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</si>
  <si>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</si>
  <si>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</si>
  <si>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</si>
  <si>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</si>
  <si>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</si>
  <si>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</si>
  <si>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</si>
  <si>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</si>
  <si>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</si>
  <si>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</si>
  <si>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</si>
  <si>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</si>
  <si>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</si>
  <si>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</si>
  <si>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</si>
  <si>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</si>
  <si>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</si>
  <si>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</si>
  <si>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</si>
  <si>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</si>
  <si>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</si>
  <si>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</si>
  <si>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</si>
  <si>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</si>
  <si>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</si>
  <si>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</si>
  <si>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</si>
  <si>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</si>
  <si>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</si>
  <si>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</si>
  <si>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</si>
  <si>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</si>
  <si>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</si>
  <si>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</si>
  <si>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</si>
  <si>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</si>
  <si>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</si>
  <si>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</si>
  <si>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</si>
  <si>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</si>
  <si>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</si>
  <si>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</si>
  <si>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</si>
  <si>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</si>
  <si>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</si>
  <si>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</si>
  <si>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</si>
  <si>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</si>
  <si>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</si>
  <si>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</si>
  <si>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</si>
  <si>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</si>
  <si>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</si>
  <si>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</si>
  <si>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</si>
  <si>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</si>
  <si>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</si>
  <si>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</si>
  <si>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</si>
  <si>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</si>
  <si>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</si>
  <si>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</si>
  <si>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</si>
  <si>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</si>
  <si>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</si>
  <si>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</si>
  <si>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</si>
  <si>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</si>
  <si>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</si>
  <si>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</si>
  <si>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</si>
  <si>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</si>
  <si>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</si>
  <si>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</si>
  <si>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</si>
  <si>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</si>
  <si>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</si>
  <si>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</si>
  <si>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</si>
  <si>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</si>
  <si>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</si>
  <si>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</si>
  <si>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</si>
  <si>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</si>
  <si>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</si>
  <si>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</si>
  <si>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</si>
  <si>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</si>
  <si>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</si>
  <si>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</si>
  <si>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</si>
  <si>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</si>
  <si>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</si>
  <si>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</si>
  <si>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</si>
  <si>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</si>
  <si>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</si>
  <si>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</si>
  <si>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</si>
  <si>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</si>
  <si>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</si>
  <si>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</si>
  <si>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</si>
  <si>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</si>
  <si>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</si>
  <si>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</si>
  <si>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</si>
  <si>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</si>
  <si>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</si>
  <si>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</si>
  <si>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</si>
  <si>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</si>
  <si>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</si>
  <si>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</si>
  <si>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</si>
  <si>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</si>
  <si>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</si>
  <si>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</si>
  <si>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</si>
  <si>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</si>
  <si>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</si>
  <si>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</si>
  <si>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</si>
  <si>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</si>
  <si>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</si>
  <si>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</si>
  <si>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</si>
  <si>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</si>
  <si>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</si>
  <si>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</si>
  <si>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</si>
  <si>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</si>
  <si>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</si>
  <si>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</si>
  <si>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</si>
  <si>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</si>
  <si>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</si>
  <si>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</si>
  <si>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</si>
  <si>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</si>
  <si>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</si>
  <si>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</si>
  <si>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</si>
  <si>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</si>
  <si>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</si>
  <si>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</si>
  <si>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</si>
  <si>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</si>
  <si>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</si>
  <si>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</si>
  <si>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</si>
  <si>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</si>
  <si>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</si>
  <si>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</si>
  <si>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</si>
  <si>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</si>
  <si>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</si>
  <si>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</si>
  <si>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</si>
  <si>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</si>
  <si>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</si>
  <si>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</si>
  <si>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</si>
  <si>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</si>
  <si>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</si>
  <si>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</si>
  <si>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</si>
  <si>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</si>
  <si>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</si>
  <si>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</si>
  <si>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</si>
  <si>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</si>
  <si>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</si>
  <si>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</si>
  <si>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</si>
  <si>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</si>
  <si>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</si>
  <si>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</si>
  <si>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</si>
  <si>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</si>
  <si>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</si>
  <si>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</si>
  <si>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</si>
  <si>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</si>
  <si>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</si>
  <si>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</si>
  <si>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</si>
  <si>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</si>
  <si>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</si>
  <si>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</si>
  <si>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</si>
  <si>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</si>
  <si>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</si>
  <si>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</si>
  <si>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</si>
  <si>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</si>
  <si>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</si>
  <si>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</si>
  <si>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</si>
  <si>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</si>
  <si>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</si>
  <si>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</si>
  <si>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</si>
  <si>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</si>
  <si>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</si>
  <si>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</si>
  <si>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</si>
  <si>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</si>
  <si>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</si>
  <si>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</si>
  <si>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</si>
  <si>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</si>
  <si>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</si>
  <si>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</si>
  <si>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</si>
  <si>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</si>
  <si>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</si>
  <si>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</si>
  <si>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</si>
  <si>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</si>
  <si>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</si>
  <si>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</si>
  <si>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</si>
  <si>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</si>
  <si>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</si>
  <si>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</si>
  <si>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</si>
  <si>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</si>
  <si>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</si>
  <si>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</si>
  <si>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</si>
  <si>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</si>
  <si>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</si>
  <si>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</si>
  <si>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</si>
  <si>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</si>
  <si>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</si>
  <si>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</si>
  <si>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</si>
  <si>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</si>
  <si>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</si>
  <si>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</si>
  <si>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</si>
  <si>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</si>
  <si>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</si>
  <si>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</si>
  <si>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</si>
  <si>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</si>
  <si>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</si>
  <si>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</si>
  <si>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</si>
  <si>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</si>
  <si>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</si>
  <si>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</si>
  <si>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</si>
  <si>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</si>
  <si>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</si>
  <si>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</si>
  <si>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</si>
  <si>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</si>
  <si>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</si>
  <si>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</si>
  <si>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</si>
  <si>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</si>
  <si>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</si>
  <si>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</si>
  <si>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</si>
  <si>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</si>
  <si>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</si>
  <si>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</si>
  <si>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</si>
  <si>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</si>
  <si>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</si>
  <si>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</si>
  <si>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</si>
  <si>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</si>
  <si>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</si>
  <si>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</si>
  <si>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</si>
  <si>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</si>
  <si>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</si>
  <si>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</si>
  <si>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</si>
  <si>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</si>
  <si>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</si>
  <si>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</si>
  <si>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</si>
  <si>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</si>
  <si>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</si>
  <si>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</si>
  <si>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</si>
  <si>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</si>
  <si>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</si>
  <si>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</si>
  <si>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</si>
  <si>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</si>
  <si>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</si>
  <si>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</si>
  <si>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</si>
  <si>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</si>
  <si>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</si>
  <si>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</si>
  <si>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</si>
  <si>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</si>
  <si>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</si>
  <si>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</si>
  <si>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</si>
  <si>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</si>
  <si>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</si>
  <si>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</si>
  <si>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</si>
  <si>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</si>
  <si>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</si>
  <si>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</si>
  <si>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</si>
  <si>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</si>
  <si>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</si>
  <si>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</si>
  <si>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</si>
  <si>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</si>
  <si>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</si>
  <si>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</si>
  <si>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</si>
  <si>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</si>
  <si>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</si>
  <si>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</si>
  <si>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</si>
  <si>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</si>
  <si>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</si>
  <si>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</si>
  <si>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</si>
  <si>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</si>
  <si>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</si>
  <si>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</si>
  <si>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</si>
  <si>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</si>
  <si>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</si>
  <si>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</si>
  <si>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</si>
  <si>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</si>
  <si>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</si>
  <si>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</si>
  <si>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</si>
  <si>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</si>
  <si>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</si>
  <si>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</si>
  <si>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</si>
  <si>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</si>
  <si>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</si>
  <si>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</si>
  <si>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</si>
  <si>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</si>
  <si>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</si>
  <si>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</si>
  <si>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</si>
  <si>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</si>
  <si>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</si>
  <si>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</si>
  <si>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</si>
  <si>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</si>
  <si>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</si>
  <si>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</si>
  <si>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</si>
  <si>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</si>
  <si>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</si>
  <si>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</si>
  <si>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</si>
  <si>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</si>
  <si>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</si>
  <si>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</si>
  <si>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</si>
  <si>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</si>
  <si>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</si>
  <si>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</si>
  <si>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</si>
  <si>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</si>
  <si>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</si>
  <si>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</si>
  <si>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</si>
  <si>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</si>
  <si>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</si>
  <si>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</si>
  <si>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</si>
  <si>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</si>
  <si>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</si>
  <si>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</si>
  <si>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</si>
  <si>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</si>
  <si>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</si>
  <si>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</si>
  <si>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</si>
  <si>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</si>
  <si>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</si>
  <si>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</si>
  <si>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</si>
  <si>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</si>
  <si>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</si>
  <si>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</si>
  <si>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</si>
  <si>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</si>
  <si>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</si>
  <si>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</si>
  <si>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</si>
  <si>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</si>
  <si>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</si>
  <si>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</si>
  <si>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</si>
  <si>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</si>
  <si>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</si>
  <si>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</si>
  <si>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</si>
  <si>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</si>
  <si>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</si>
  <si>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</si>
  <si>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</si>
  <si>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</si>
  <si>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</si>
  <si>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</si>
  <si>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</si>
  <si>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</si>
  <si>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</si>
  <si>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</si>
  <si>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</si>
  <si>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</si>
  <si>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</si>
  <si>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</si>
  <si>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</si>
  <si>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</si>
  <si>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</si>
  <si>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</si>
  <si>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</si>
  <si>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</si>
  <si>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</si>
  <si>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</si>
  <si>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</si>
  <si>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</si>
  <si>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</si>
  <si>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</si>
  <si>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</si>
  <si>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</si>
  <si>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</si>
  <si>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</si>
  <si>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</si>
  <si>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</si>
  <si>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</si>
  <si>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</si>
  <si>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</si>
  <si>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</si>
  <si>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</si>
  <si>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</si>
  <si>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</si>
  <si>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</si>
  <si>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</si>
  <si>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</si>
  <si>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</si>
  <si>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</si>
  <si>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</si>
  <si>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</si>
  <si>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</si>
  <si>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</si>
  <si>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</si>
  <si>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</si>
  <si>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</si>
  <si>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</si>
  <si>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</si>
  <si>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</si>
  <si>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</si>
  <si>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</si>
  <si>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</si>
  <si>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</si>
  <si>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</si>
  <si>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</si>
  <si>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</si>
  <si>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</si>
  <si>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</si>
  <si>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</si>
  <si>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</si>
  <si>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</si>
  <si>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</si>
  <si>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</si>
  <si>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</si>
  <si>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</si>
  <si>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</si>
  <si>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</si>
  <si>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</si>
  <si>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</si>
  <si>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</si>
  <si>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</si>
  <si>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</si>
  <si>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</si>
  <si>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</si>
  <si>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</si>
  <si>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</si>
  <si>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</si>
  <si>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</si>
  <si>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</si>
  <si>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</si>
  <si>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</si>
  <si>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</si>
  <si>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</si>
  <si>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</si>
  <si>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</si>
  <si>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</si>
  <si>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</si>
  <si>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</si>
  <si>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</si>
  <si>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</si>
  <si>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</si>
  <si>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</si>
  <si>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</si>
  <si>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</si>
  <si>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</si>
  <si>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</si>
  <si>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</si>
  <si>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</si>
  <si>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</si>
  <si>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</si>
  <si>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</si>
  <si>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</si>
  <si>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</si>
  <si>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</si>
  <si>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</si>
  <si>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</si>
  <si>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</si>
  <si>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</si>
  <si>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EXPENDITURE FOR THE 3rd QUARTER ENDED 31 MARCH 2013</t>
  </si>
  <si>
    <t>Source: National Treasury Local Government database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</si>
</sst>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3" fillId="0" borderId="16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horizontal="left" wrapText="1" indent="1"/>
      <protection/>
    </xf>
    <xf numFmtId="0" fontId="23" fillId="0" borderId="17" xfId="0" applyFont="1" applyBorder="1" applyAlignment="1" applyProtection="1">
      <alignment horizontal="left" vertical="center" wrapText="1"/>
      <protection/>
    </xf>
    <xf numFmtId="172" fontId="23" fillId="0" borderId="16" xfId="0" applyNumberFormat="1" applyFont="1" applyBorder="1" applyAlignment="1" applyProtection="1">
      <alignment wrapText="1"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5" fillId="0" borderId="0" xfId="0" applyNumberFormat="1" applyFont="1" applyFill="1" applyBorder="1" applyAlignment="1" applyProtection="1">
      <alignment/>
      <protection/>
    </xf>
    <xf numFmtId="171" fontId="25" fillId="0" borderId="17" xfId="0" applyNumberFormat="1" applyFont="1" applyFill="1" applyBorder="1" applyAlignment="1" applyProtection="1">
      <alignment/>
      <protection/>
    </xf>
    <xf numFmtId="172" fontId="25" fillId="0" borderId="16" xfId="0" applyNumberFormat="1" applyFont="1" applyFill="1" applyBorder="1" applyAlignment="1" applyProtection="1">
      <alignment/>
      <protection/>
    </xf>
    <xf numFmtId="172" fontId="25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5" fillId="0" borderId="19" xfId="0" applyNumberFormat="1" applyFont="1" applyFill="1" applyBorder="1" applyAlignment="1" applyProtection="1">
      <alignment/>
      <protection/>
    </xf>
    <xf numFmtId="171" fontId="25" fillId="0" borderId="20" xfId="0" applyNumberFormat="1" applyFont="1" applyFill="1" applyBorder="1" applyAlignment="1" applyProtection="1">
      <alignment/>
      <protection/>
    </xf>
    <xf numFmtId="172" fontId="25" fillId="0" borderId="18" xfId="0" applyNumberFormat="1" applyFont="1" applyFill="1" applyBorder="1" applyAlignment="1" applyProtection="1">
      <alignment/>
      <protection/>
    </xf>
    <xf numFmtId="172" fontId="25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5" fillId="0" borderId="22" xfId="0" applyNumberFormat="1" applyFont="1" applyFill="1" applyBorder="1" applyAlignment="1" applyProtection="1">
      <alignment/>
      <protection/>
    </xf>
    <xf numFmtId="171" fontId="25" fillId="0" borderId="23" xfId="0" applyNumberFormat="1" applyFont="1" applyFill="1" applyBorder="1" applyAlignment="1" applyProtection="1">
      <alignment/>
      <protection/>
    </xf>
    <xf numFmtId="172" fontId="25" fillId="0" borderId="21" xfId="0" applyNumberFormat="1" applyFont="1" applyFill="1" applyBorder="1" applyAlignment="1" applyProtection="1">
      <alignment/>
      <protection/>
    </xf>
    <xf numFmtId="172" fontId="25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5" fillId="0" borderId="25" xfId="0" applyNumberFormat="1" applyFont="1" applyFill="1" applyBorder="1" applyAlignment="1" applyProtection="1">
      <alignment/>
      <protection/>
    </xf>
    <xf numFmtId="171" fontId="25" fillId="0" borderId="26" xfId="0" applyNumberFormat="1" applyFont="1" applyFill="1" applyBorder="1" applyAlignment="1" applyProtection="1">
      <alignment/>
      <protection/>
    </xf>
    <xf numFmtId="172" fontId="25" fillId="0" borderId="24" xfId="0" applyNumberFormat="1" applyFont="1" applyFill="1" applyBorder="1" applyAlignment="1" applyProtection="1">
      <alignment/>
      <protection/>
    </xf>
    <xf numFmtId="172" fontId="25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5" fillId="0" borderId="27" xfId="0" applyNumberFormat="1" applyFont="1" applyFill="1" applyBorder="1" applyAlignment="1" applyProtection="1">
      <alignment/>
      <protection/>
    </xf>
    <xf numFmtId="172" fontId="25" fillId="0" borderId="28" xfId="0" applyNumberFormat="1" applyFont="1" applyFill="1" applyBorder="1" applyAlignment="1" applyProtection="1">
      <alignment/>
      <protection/>
    </xf>
    <xf numFmtId="172" fontId="25" fillId="0" borderId="29" xfId="0" applyNumberFormat="1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22" fillId="0" borderId="28" xfId="0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3" width="6.7109375" style="2" customWidth="1"/>
    <col min="4" max="6" width="11.7109375" style="2" customWidth="1"/>
    <col min="7" max="7" width="9.7109375" style="2" customWidth="1"/>
    <col min="8" max="19" width="10.7109375" style="2" customWidth="1"/>
    <col min="20" max="23" width="10.7109375" style="2" hidden="1" customWidth="1"/>
    <col min="24" max="16384" width="9.140625" style="1" customWidth="1"/>
  </cols>
  <sheetData>
    <row r="1" spans="1:22" s="3" customFormat="1" ht="12.75" customHeight="1">
      <c r="A1" s="82" t="s">
        <v>645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3" s="10" customFormat="1" ht="48" customHeight="1">
      <c r="A2" s="4"/>
      <c r="B2" s="5" t="s">
        <v>0</v>
      </c>
      <c r="C2" s="6" t="s">
        <v>1</v>
      </c>
      <c r="D2" s="7" t="s">
        <v>2</v>
      </c>
      <c r="E2" s="8" t="s">
        <v>3</v>
      </c>
      <c r="F2" s="8" t="s">
        <v>642</v>
      </c>
      <c r="G2" s="9" t="s">
        <v>4</v>
      </c>
      <c r="H2" s="7" t="s">
        <v>643</v>
      </c>
      <c r="I2" s="8" t="s">
        <v>5</v>
      </c>
      <c r="J2" s="9" t="s">
        <v>6</v>
      </c>
      <c r="K2" s="9" t="s">
        <v>7</v>
      </c>
      <c r="L2" s="7" t="s">
        <v>8</v>
      </c>
      <c r="M2" s="8" t="s">
        <v>9</v>
      </c>
      <c r="N2" s="9" t="s">
        <v>10</v>
      </c>
      <c r="O2" s="9" t="s">
        <v>11</v>
      </c>
      <c r="P2" s="7" t="s">
        <v>12</v>
      </c>
      <c r="Q2" s="8" t="s">
        <v>13</v>
      </c>
      <c r="R2" s="9" t="s">
        <v>14</v>
      </c>
      <c r="S2" s="9" t="s">
        <v>15</v>
      </c>
      <c r="T2" s="7" t="s">
        <v>16</v>
      </c>
      <c r="U2" s="8" t="s">
        <v>644</v>
      </c>
      <c r="V2" s="9" t="s">
        <v>17</v>
      </c>
      <c r="W2" s="9" t="s">
        <v>18</v>
      </c>
    </row>
    <row r="3" spans="1:23" s="10" customFormat="1" ht="12.75">
      <c r="A3" s="11"/>
      <c r="B3" s="12"/>
      <c r="C3" s="13"/>
      <c r="D3" s="14"/>
      <c r="E3" s="15"/>
      <c r="F3" s="15"/>
      <c r="G3" s="16"/>
      <c r="H3" s="14"/>
      <c r="I3" s="15"/>
      <c r="J3" s="17"/>
      <c r="K3" s="17"/>
      <c r="L3" s="14"/>
      <c r="M3" s="15"/>
      <c r="N3" s="17"/>
      <c r="O3" s="17"/>
      <c r="P3" s="14"/>
      <c r="Q3" s="15"/>
      <c r="R3" s="17"/>
      <c r="S3" s="17"/>
      <c r="T3" s="14"/>
      <c r="U3" s="15"/>
      <c r="V3" s="17"/>
      <c r="W3" s="17"/>
    </row>
    <row r="4" spans="1:23" s="10" customFormat="1" ht="12.75">
      <c r="A4" s="18"/>
      <c r="B4" s="19" t="s">
        <v>19</v>
      </c>
      <c r="C4" s="20"/>
      <c r="D4" s="21"/>
      <c r="E4" s="22"/>
      <c r="F4" s="22"/>
      <c r="G4" s="23"/>
      <c r="H4" s="24"/>
      <c r="I4" s="22"/>
      <c r="J4" s="25"/>
      <c r="K4" s="25"/>
      <c r="L4" s="24"/>
      <c r="M4" s="22"/>
      <c r="N4" s="25"/>
      <c r="O4" s="25"/>
      <c r="P4" s="24"/>
      <c r="Q4" s="22"/>
      <c r="R4" s="25"/>
      <c r="S4" s="25"/>
      <c r="T4" s="24"/>
      <c r="U4" s="22"/>
      <c r="V4" s="25"/>
      <c r="W4" s="25"/>
    </row>
    <row r="5" spans="1:23" s="10" customFormat="1" ht="12.75">
      <c r="A5" s="26" t="s">
        <v>20</v>
      </c>
      <c r="B5" s="27" t="s">
        <v>21</v>
      </c>
      <c r="C5" s="28" t="s">
        <v>22</v>
      </c>
      <c r="D5" s="29">
        <v>3992221749</v>
      </c>
      <c r="E5" s="30">
        <v>4031665887</v>
      </c>
      <c r="F5" s="30">
        <v>2386972927</v>
      </c>
      <c r="G5" s="31">
        <f>IF($E5=0,0,$F5/$E5)</f>
        <v>0.5920562352889239</v>
      </c>
      <c r="H5" s="32">
        <v>217980236</v>
      </c>
      <c r="I5" s="30">
        <v>288391149</v>
      </c>
      <c r="J5" s="33">
        <v>212317407</v>
      </c>
      <c r="K5" s="33">
        <v>718688792</v>
      </c>
      <c r="L5" s="32">
        <v>235810824</v>
      </c>
      <c r="M5" s="30">
        <v>389400832</v>
      </c>
      <c r="N5" s="33">
        <v>266578592</v>
      </c>
      <c r="O5" s="33">
        <v>891790248</v>
      </c>
      <c r="P5" s="32">
        <v>258513780</v>
      </c>
      <c r="Q5" s="30">
        <v>263434581</v>
      </c>
      <c r="R5" s="33">
        <v>254545526</v>
      </c>
      <c r="S5" s="33">
        <v>776493887</v>
      </c>
      <c r="T5" s="32">
        <v>0</v>
      </c>
      <c r="U5" s="30">
        <v>0</v>
      </c>
      <c r="V5" s="33">
        <v>0</v>
      </c>
      <c r="W5" s="33">
        <v>0</v>
      </c>
    </row>
    <row r="6" spans="1:23" s="10" customFormat="1" ht="12.75">
      <c r="A6" s="26" t="s">
        <v>20</v>
      </c>
      <c r="B6" s="27" t="s">
        <v>23</v>
      </c>
      <c r="C6" s="28" t="s">
        <v>24</v>
      </c>
      <c r="D6" s="29">
        <v>7316096070</v>
      </c>
      <c r="E6" s="30">
        <v>7518798012</v>
      </c>
      <c r="F6" s="30">
        <v>4732503824</v>
      </c>
      <c r="G6" s="31">
        <f>IF($E6=0,0,$F6/$E6)</f>
        <v>0.6294229232447693</v>
      </c>
      <c r="H6" s="32">
        <v>610847097</v>
      </c>
      <c r="I6" s="30">
        <v>289035386</v>
      </c>
      <c r="J6" s="33">
        <v>667701888</v>
      </c>
      <c r="K6" s="33">
        <v>1567584371</v>
      </c>
      <c r="L6" s="32">
        <v>515737664</v>
      </c>
      <c r="M6" s="30">
        <v>564397137</v>
      </c>
      <c r="N6" s="33">
        <v>496963849</v>
      </c>
      <c r="O6" s="33">
        <v>1577098650</v>
      </c>
      <c r="P6" s="32">
        <v>509612298</v>
      </c>
      <c r="Q6" s="30">
        <v>504329798</v>
      </c>
      <c r="R6" s="33">
        <v>573878707</v>
      </c>
      <c r="S6" s="33">
        <v>1587820803</v>
      </c>
      <c r="T6" s="32">
        <v>0</v>
      </c>
      <c r="U6" s="30">
        <v>0</v>
      </c>
      <c r="V6" s="33">
        <v>0</v>
      </c>
      <c r="W6" s="33">
        <v>0</v>
      </c>
    </row>
    <row r="7" spans="1:23" s="10" customFormat="1" ht="12.75">
      <c r="A7" s="34"/>
      <c r="B7" s="35" t="s">
        <v>25</v>
      </c>
      <c r="C7" s="36"/>
      <c r="D7" s="37">
        <f>SUM(D5:D6)</f>
        <v>11308317819</v>
      </c>
      <c r="E7" s="38">
        <f>SUM(E5:E6)</f>
        <v>11550463899</v>
      </c>
      <c r="F7" s="38">
        <f>SUM(F5:F6)</f>
        <v>7119476751</v>
      </c>
      <c r="G7" s="39">
        <f>IF($E7=0,0,$F7/$E7)</f>
        <v>0.6163801569577114</v>
      </c>
      <c r="H7" s="40">
        <f aca="true" t="shared" si="0" ref="H7:W7">SUM(H5:H6)</f>
        <v>828827333</v>
      </c>
      <c r="I7" s="38">
        <f t="shared" si="0"/>
        <v>577426535</v>
      </c>
      <c r="J7" s="41">
        <f t="shared" si="0"/>
        <v>880019295</v>
      </c>
      <c r="K7" s="41">
        <f t="shared" si="0"/>
        <v>2286273163</v>
      </c>
      <c r="L7" s="40">
        <f t="shared" si="0"/>
        <v>751548488</v>
      </c>
      <c r="M7" s="38">
        <f t="shared" si="0"/>
        <v>953797969</v>
      </c>
      <c r="N7" s="41">
        <f t="shared" si="0"/>
        <v>763542441</v>
      </c>
      <c r="O7" s="41">
        <f t="shared" si="0"/>
        <v>2468888898</v>
      </c>
      <c r="P7" s="40">
        <f t="shared" si="0"/>
        <v>768126078</v>
      </c>
      <c r="Q7" s="38">
        <f t="shared" si="0"/>
        <v>767764379</v>
      </c>
      <c r="R7" s="41">
        <f t="shared" si="0"/>
        <v>828424233</v>
      </c>
      <c r="S7" s="41">
        <f t="shared" si="0"/>
        <v>2364314690</v>
      </c>
      <c r="T7" s="40">
        <f t="shared" si="0"/>
        <v>0</v>
      </c>
      <c r="U7" s="38">
        <f t="shared" si="0"/>
        <v>0</v>
      </c>
      <c r="V7" s="41">
        <f t="shared" si="0"/>
        <v>0</v>
      </c>
      <c r="W7" s="41">
        <f t="shared" si="0"/>
        <v>0</v>
      </c>
    </row>
    <row r="8" spans="1:23" s="10" customFormat="1" ht="12.75">
      <c r="A8" s="26" t="s">
        <v>26</v>
      </c>
      <c r="B8" s="27" t="s">
        <v>27</v>
      </c>
      <c r="C8" s="28" t="s">
        <v>28</v>
      </c>
      <c r="D8" s="29">
        <v>158861357</v>
      </c>
      <c r="E8" s="30">
        <v>158861357</v>
      </c>
      <c r="F8" s="30">
        <v>111482544</v>
      </c>
      <c r="G8" s="31">
        <f>IF($E8=0,0,$F8/$E8)</f>
        <v>0.7017599881134089</v>
      </c>
      <c r="H8" s="32">
        <v>12233882</v>
      </c>
      <c r="I8" s="30">
        <v>14656803</v>
      </c>
      <c r="J8" s="33">
        <v>11897622</v>
      </c>
      <c r="K8" s="33">
        <v>38788307</v>
      </c>
      <c r="L8" s="32">
        <v>10382978</v>
      </c>
      <c r="M8" s="30">
        <v>12471195</v>
      </c>
      <c r="N8" s="33">
        <v>12671591</v>
      </c>
      <c r="O8" s="33">
        <v>35525764</v>
      </c>
      <c r="P8" s="32">
        <v>11902593</v>
      </c>
      <c r="Q8" s="30">
        <v>13300979</v>
      </c>
      <c r="R8" s="33">
        <v>11964901</v>
      </c>
      <c r="S8" s="33">
        <v>37168473</v>
      </c>
      <c r="T8" s="32">
        <v>0</v>
      </c>
      <c r="U8" s="30">
        <v>0</v>
      </c>
      <c r="V8" s="33">
        <v>0</v>
      </c>
      <c r="W8" s="33">
        <v>0</v>
      </c>
    </row>
    <row r="9" spans="1:23" s="10" customFormat="1" ht="12.75">
      <c r="A9" s="26" t="s">
        <v>26</v>
      </c>
      <c r="B9" s="27" t="s">
        <v>29</v>
      </c>
      <c r="C9" s="28" t="s">
        <v>30</v>
      </c>
      <c r="D9" s="29">
        <v>148244750</v>
      </c>
      <c r="E9" s="30">
        <v>148244750</v>
      </c>
      <c r="F9" s="30">
        <v>135438543</v>
      </c>
      <c r="G9" s="31">
        <f aca="true" t="shared" si="1" ref="G9:G40">IF($E9=0,0,$F9/$E9)</f>
        <v>0.9136144315397341</v>
      </c>
      <c r="H9" s="32">
        <v>8311221</v>
      </c>
      <c r="I9" s="30">
        <v>19766057</v>
      </c>
      <c r="J9" s="33">
        <v>11162950</v>
      </c>
      <c r="K9" s="33">
        <v>39240228</v>
      </c>
      <c r="L9" s="32">
        <v>10492273</v>
      </c>
      <c r="M9" s="30">
        <v>14320851</v>
      </c>
      <c r="N9" s="33">
        <v>13042835</v>
      </c>
      <c r="O9" s="33">
        <v>37855959</v>
      </c>
      <c r="P9" s="32">
        <v>13963180</v>
      </c>
      <c r="Q9" s="30">
        <v>24345808</v>
      </c>
      <c r="R9" s="33">
        <v>20033368</v>
      </c>
      <c r="S9" s="33">
        <v>58342356</v>
      </c>
      <c r="T9" s="32">
        <v>0</v>
      </c>
      <c r="U9" s="30">
        <v>0</v>
      </c>
      <c r="V9" s="33">
        <v>0</v>
      </c>
      <c r="W9" s="33">
        <v>0</v>
      </c>
    </row>
    <row r="10" spans="1:23" s="10" customFormat="1" ht="12.75">
      <c r="A10" s="26" t="s">
        <v>26</v>
      </c>
      <c r="B10" s="27" t="s">
        <v>31</v>
      </c>
      <c r="C10" s="28" t="s">
        <v>32</v>
      </c>
      <c r="D10" s="29">
        <v>44356696</v>
      </c>
      <c r="E10" s="30">
        <v>44356696</v>
      </c>
      <c r="F10" s="30">
        <v>23156353</v>
      </c>
      <c r="G10" s="31">
        <f t="shared" si="1"/>
        <v>0.5220486440198341</v>
      </c>
      <c r="H10" s="32">
        <v>2681402</v>
      </c>
      <c r="I10" s="30">
        <v>3196029</v>
      </c>
      <c r="J10" s="33">
        <v>2443242</v>
      </c>
      <c r="K10" s="33">
        <v>8320673</v>
      </c>
      <c r="L10" s="32">
        <v>3040844</v>
      </c>
      <c r="M10" s="30">
        <v>2731034</v>
      </c>
      <c r="N10" s="33">
        <v>1349077</v>
      </c>
      <c r="O10" s="33">
        <v>7120955</v>
      </c>
      <c r="P10" s="32">
        <v>2113879</v>
      </c>
      <c r="Q10" s="30">
        <v>3501562</v>
      </c>
      <c r="R10" s="33">
        <v>2099284</v>
      </c>
      <c r="S10" s="33">
        <v>7714725</v>
      </c>
      <c r="T10" s="32">
        <v>0</v>
      </c>
      <c r="U10" s="30">
        <v>0</v>
      </c>
      <c r="V10" s="33">
        <v>0</v>
      </c>
      <c r="W10" s="33">
        <v>0</v>
      </c>
    </row>
    <row r="11" spans="1:23" s="10" customFormat="1" ht="12.75">
      <c r="A11" s="26" t="s">
        <v>26</v>
      </c>
      <c r="B11" s="27" t="s">
        <v>33</v>
      </c>
      <c r="C11" s="28" t="s">
        <v>34</v>
      </c>
      <c r="D11" s="29">
        <v>305092361</v>
      </c>
      <c r="E11" s="30">
        <v>305092361</v>
      </c>
      <c r="F11" s="30">
        <v>236459934</v>
      </c>
      <c r="G11" s="31">
        <f t="shared" si="1"/>
        <v>0.7750437710893718</v>
      </c>
      <c r="H11" s="32">
        <v>23079357</v>
      </c>
      <c r="I11" s="30">
        <v>40074799</v>
      </c>
      <c r="J11" s="33">
        <v>17495058</v>
      </c>
      <c r="K11" s="33">
        <v>80649214</v>
      </c>
      <c r="L11" s="32">
        <v>30314350</v>
      </c>
      <c r="M11" s="30">
        <v>29219793</v>
      </c>
      <c r="N11" s="33">
        <v>15708279</v>
      </c>
      <c r="O11" s="33">
        <v>75242422</v>
      </c>
      <c r="P11" s="32">
        <v>30466741</v>
      </c>
      <c r="Q11" s="30">
        <v>23936130</v>
      </c>
      <c r="R11" s="33">
        <v>26165427</v>
      </c>
      <c r="S11" s="33">
        <v>80568298</v>
      </c>
      <c r="T11" s="32">
        <v>0</v>
      </c>
      <c r="U11" s="30">
        <v>0</v>
      </c>
      <c r="V11" s="33">
        <v>0</v>
      </c>
      <c r="W11" s="33">
        <v>0</v>
      </c>
    </row>
    <row r="12" spans="1:23" s="10" customFormat="1" ht="12.75">
      <c r="A12" s="26" t="s">
        <v>26</v>
      </c>
      <c r="B12" s="27" t="s">
        <v>35</v>
      </c>
      <c r="C12" s="28" t="s">
        <v>36</v>
      </c>
      <c r="D12" s="29">
        <v>266190305</v>
      </c>
      <c r="E12" s="30">
        <v>266190305</v>
      </c>
      <c r="F12" s="30">
        <v>169038550</v>
      </c>
      <c r="G12" s="31">
        <f t="shared" si="1"/>
        <v>0.6350289504345397</v>
      </c>
      <c r="H12" s="32">
        <v>12468733</v>
      </c>
      <c r="I12" s="30">
        <v>22902142</v>
      </c>
      <c r="J12" s="33">
        <v>18873773</v>
      </c>
      <c r="K12" s="33">
        <v>54244648</v>
      </c>
      <c r="L12" s="32">
        <v>16894173</v>
      </c>
      <c r="M12" s="30">
        <v>19763114</v>
      </c>
      <c r="N12" s="33">
        <v>19868555</v>
      </c>
      <c r="O12" s="33">
        <v>56525842</v>
      </c>
      <c r="P12" s="32">
        <v>18187538</v>
      </c>
      <c r="Q12" s="30">
        <v>16592361</v>
      </c>
      <c r="R12" s="33">
        <v>23488161</v>
      </c>
      <c r="S12" s="33">
        <v>58268060</v>
      </c>
      <c r="T12" s="32">
        <v>0</v>
      </c>
      <c r="U12" s="30">
        <v>0</v>
      </c>
      <c r="V12" s="33">
        <v>0</v>
      </c>
      <c r="W12" s="33">
        <v>0</v>
      </c>
    </row>
    <row r="13" spans="1:23" s="10" customFormat="1" ht="12.75">
      <c r="A13" s="26" t="s">
        <v>26</v>
      </c>
      <c r="B13" s="27" t="s">
        <v>37</v>
      </c>
      <c r="C13" s="28" t="s">
        <v>38</v>
      </c>
      <c r="D13" s="29">
        <v>110301939</v>
      </c>
      <c r="E13" s="30">
        <v>110301939</v>
      </c>
      <c r="F13" s="30">
        <v>57969008</v>
      </c>
      <c r="G13" s="31">
        <f t="shared" si="1"/>
        <v>0.5255484040040311</v>
      </c>
      <c r="H13" s="32">
        <v>5400654</v>
      </c>
      <c r="I13" s="30">
        <v>8533177</v>
      </c>
      <c r="J13" s="33">
        <v>5252809</v>
      </c>
      <c r="K13" s="33">
        <v>19186640</v>
      </c>
      <c r="L13" s="32">
        <v>7153402</v>
      </c>
      <c r="M13" s="30">
        <v>7071221</v>
      </c>
      <c r="N13" s="33">
        <v>4867563</v>
      </c>
      <c r="O13" s="33">
        <v>19092186</v>
      </c>
      <c r="P13" s="32">
        <v>8375328</v>
      </c>
      <c r="Q13" s="30">
        <v>5176128</v>
      </c>
      <c r="R13" s="33">
        <v>6138726</v>
      </c>
      <c r="S13" s="33">
        <v>19690182</v>
      </c>
      <c r="T13" s="32">
        <v>0</v>
      </c>
      <c r="U13" s="30">
        <v>0</v>
      </c>
      <c r="V13" s="33">
        <v>0</v>
      </c>
      <c r="W13" s="33">
        <v>0</v>
      </c>
    </row>
    <row r="14" spans="1:23" s="10" customFormat="1" ht="12.75">
      <c r="A14" s="26" t="s">
        <v>26</v>
      </c>
      <c r="B14" s="27" t="s">
        <v>39</v>
      </c>
      <c r="C14" s="28" t="s">
        <v>40</v>
      </c>
      <c r="D14" s="29">
        <v>43232563</v>
      </c>
      <c r="E14" s="30">
        <v>43232563</v>
      </c>
      <c r="F14" s="30">
        <v>30387219</v>
      </c>
      <c r="G14" s="31">
        <f t="shared" si="1"/>
        <v>0.702878036631786</v>
      </c>
      <c r="H14" s="32">
        <v>3027893</v>
      </c>
      <c r="I14" s="30">
        <v>4617107</v>
      </c>
      <c r="J14" s="33">
        <v>2989561</v>
      </c>
      <c r="K14" s="33">
        <v>10634561</v>
      </c>
      <c r="L14" s="32">
        <v>3435866</v>
      </c>
      <c r="M14" s="30">
        <v>4813926</v>
      </c>
      <c r="N14" s="33">
        <v>4100251</v>
      </c>
      <c r="O14" s="33">
        <v>12350043</v>
      </c>
      <c r="P14" s="32">
        <v>3417050</v>
      </c>
      <c r="Q14" s="30">
        <v>768566</v>
      </c>
      <c r="R14" s="33">
        <v>3216999</v>
      </c>
      <c r="S14" s="33">
        <v>7402615</v>
      </c>
      <c r="T14" s="32">
        <v>0</v>
      </c>
      <c r="U14" s="30">
        <v>0</v>
      </c>
      <c r="V14" s="33">
        <v>0</v>
      </c>
      <c r="W14" s="33">
        <v>0</v>
      </c>
    </row>
    <row r="15" spans="1:23" s="10" customFormat="1" ht="12.75">
      <c r="A15" s="26" t="s">
        <v>26</v>
      </c>
      <c r="B15" s="27" t="s">
        <v>41</v>
      </c>
      <c r="C15" s="28" t="s">
        <v>42</v>
      </c>
      <c r="D15" s="29">
        <v>521397720</v>
      </c>
      <c r="E15" s="30">
        <v>521397720</v>
      </c>
      <c r="F15" s="30">
        <v>338846248</v>
      </c>
      <c r="G15" s="31">
        <f t="shared" si="1"/>
        <v>0.6498805710159223</v>
      </c>
      <c r="H15" s="32">
        <v>46693238</v>
      </c>
      <c r="I15" s="30">
        <v>23825722</v>
      </c>
      <c r="J15" s="33">
        <v>42064316</v>
      </c>
      <c r="K15" s="33">
        <v>112583276</v>
      </c>
      <c r="L15" s="32">
        <v>37445329</v>
      </c>
      <c r="M15" s="30">
        <v>44228630</v>
      </c>
      <c r="N15" s="33">
        <v>36131608</v>
      </c>
      <c r="O15" s="33">
        <v>117805567</v>
      </c>
      <c r="P15" s="32">
        <v>47940223</v>
      </c>
      <c r="Q15" s="30">
        <v>23048617</v>
      </c>
      <c r="R15" s="33">
        <v>37468565</v>
      </c>
      <c r="S15" s="33">
        <v>108457405</v>
      </c>
      <c r="T15" s="32">
        <v>0</v>
      </c>
      <c r="U15" s="30">
        <v>0</v>
      </c>
      <c r="V15" s="33">
        <v>0</v>
      </c>
      <c r="W15" s="33">
        <v>0</v>
      </c>
    </row>
    <row r="16" spans="1:23" s="10" customFormat="1" ht="12.75">
      <c r="A16" s="26" t="s">
        <v>26</v>
      </c>
      <c r="B16" s="27" t="s">
        <v>43</v>
      </c>
      <c r="C16" s="28" t="s">
        <v>44</v>
      </c>
      <c r="D16" s="29">
        <v>81777746</v>
      </c>
      <c r="E16" s="30">
        <v>166262098</v>
      </c>
      <c r="F16" s="30">
        <v>56802196</v>
      </c>
      <c r="G16" s="31">
        <f t="shared" si="1"/>
        <v>0.34164248306309714</v>
      </c>
      <c r="H16" s="32">
        <v>17067957</v>
      </c>
      <c r="I16" s="30">
        <v>5391933</v>
      </c>
      <c r="J16" s="33">
        <v>5155221</v>
      </c>
      <c r="K16" s="33">
        <v>27615111</v>
      </c>
      <c r="L16" s="32">
        <v>7420558</v>
      </c>
      <c r="M16" s="30">
        <v>7935424</v>
      </c>
      <c r="N16" s="33">
        <v>147587</v>
      </c>
      <c r="O16" s="33">
        <v>15503569</v>
      </c>
      <c r="P16" s="32">
        <v>6253214</v>
      </c>
      <c r="Q16" s="30">
        <v>7430302</v>
      </c>
      <c r="R16" s="33">
        <v>0</v>
      </c>
      <c r="S16" s="33">
        <v>13683516</v>
      </c>
      <c r="T16" s="32">
        <v>0</v>
      </c>
      <c r="U16" s="30">
        <v>0</v>
      </c>
      <c r="V16" s="33">
        <v>0</v>
      </c>
      <c r="W16" s="33">
        <v>0</v>
      </c>
    </row>
    <row r="17" spans="1:23" s="10" customFormat="1" ht="12.75">
      <c r="A17" s="26" t="s">
        <v>45</v>
      </c>
      <c r="B17" s="27" t="s">
        <v>46</v>
      </c>
      <c r="C17" s="28" t="s">
        <v>47</v>
      </c>
      <c r="D17" s="29">
        <v>153299666</v>
      </c>
      <c r="E17" s="30">
        <v>153299666</v>
      </c>
      <c r="F17" s="30">
        <v>76576036</v>
      </c>
      <c r="G17" s="31">
        <f t="shared" si="1"/>
        <v>0.49951860951869265</v>
      </c>
      <c r="H17" s="32">
        <v>3988246</v>
      </c>
      <c r="I17" s="30">
        <v>7821096</v>
      </c>
      <c r="J17" s="33">
        <v>8326061</v>
      </c>
      <c r="K17" s="33">
        <v>20135403</v>
      </c>
      <c r="L17" s="32">
        <v>9783814</v>
      </c>
      <c r="M17" s="30">
        <v>10340612</v>
      </c>
      <c r="N17" s="33">
        <v>6042474</v>
      </c>
      <c r="O17" s="33">
        <v>26166900</v>
      </c>
      <c r="P17" s="32">
        <v>10782051</v>
      </c>
      <c r="Q17" s="30">
        <v>9396931</v>
      </c>
      <c r="R17" s="33">
        <v>10094751</v>
      </c>
      <c r="S17" s="33">
        <v>30273733</v>
      </c>
      <c r="T17" s="32">
        <v>0</v>
      </c>
      <c r="U17" s="30">
        <v>0</v>
      </c>
      <c r="V17" s="33">
        <v>0</v>
      </c>
      <c r="W17" s="33">
        <v>0</v>
      </c>
    </row>
    <row r="18" spans="1:23" s="10" customFormat="1" ht="12.75">
      <c r="A18" s="34"/>
      <c r="B18" s="35" t="s">
        <v>48</v>
      </c>
      <c r="C18" s="36"/>
      <c r="D18" s="37">
        <f>SUM(D8:D17)</f>
        <v>1832755103</v>
      </c>
      <c r="E18" s="38">
        <f>SUM(E8:E17)</f>
        <v>1917239455</v>
      </c>
      <c r="F18" s="38">
        <f>SUM(F8:F17)</f>
        <v>1236156631</v>
      </c>
      <c r="G18" s="39">
        <f t="shared" si="1"/>
        <v>0.6447586021538452</v>
      </c>
      <c r="H18" s="40">
        <f aca="true" t="shared" si="2" ref="H18:W18">SUM(H8:H17)</f>
        <v>134952583</v>
      </c>
      <c r="I18" s="38">
        <f t="shared" si="2"/>
        <v>150784865</v>
      </c>
      <c r="J18" s="41">
        <f t="shared" si="2"/>
        <v>125660613</v>
      </c>
      <c r="K18" s="41">
        <f t="shared" si="2"/>
        <v>411398061</v>
      </c>
      <c r="L18" s="40">
        <f t="shared" si="2"/>
        <v>136363587</v>
      </c>
      <c r="M18" s="38">
        <f t="shared" si="2"/>
        <v>152895800</v>
      </c>
      <c r="N18" s="41">
        <f t="shared" si="2"/>
        <v>113929820</v>
      </c>
      <c r="O18" s="41">
        <f t="shared" si="2"/>
        <v>403189207</v>
      </c>
      <c r="P18" s="40">
        <f t="shared" si="2"/>
        <v>153401797</v>
      </c>
      <c r="Q18" s="38">
        <f t="shared" si="2"/>
        <v>127497384</v>
      </c>
      <c r="R18" s="41">
        <f t="shared" si="2"/>
        <v>140670182</v>
      </c>
      <c r="S18" s="41">
        <f t="shared" si="2"/>
        <v>421569363</v>
      </c>
      <c r="T18" s="40">
        <f t="shared" si="2"/>
        <v>0</v>
      </c>
      <c r="U18" s="38">
        <f t="shared" si="2"/>
        <v>0</v>
      </c>
      <c r="V18" s="41">
        <f t="shared" si="2"/>
        <v>0</v>
      </c>
      <c r="W18" s="41">
        <f t="shared" si="2"/>
        <v>0</v>
      </c>
    </row>
    <row r="19" spans="1:23" s="10" customFormat="1" ht="12.75">
      <c r="A19" s="26" t="s">
        <v>26</v>
      </c>
      <c r="B19" s="27" t="s">
        <v>49</v>
      </c>
      <c r="C19" s="28" t="s">
        <v>50</v>
      </c>
      <c r="D19" s="29">
        <v>136468074</v>
      </c>
      <c r="E19" s="30">
        <v>136468074</v>
      </c>
      <c r="F19" s="30">
        <v>76880451</v>
      </c>
      <c r="G19" s="31">
        <f t="shared" si="1"/>
        <v>0.563358511236848</v>
      </c>
      <c r="H19" s="32">
        <v>6014618</v>
      </c>
      <c r="I19" s="30">
        <v>7869960</v>
      </c>
      <c r="J19" s="33">
        <v>10536797</v>
      </c>
      <c r="K19" s="33">
        <v>24421375</v>
      </c>
      <c r="L19" s="32">
        <v>7861860</v>
      </c>
      <c r="M19" s="30">
        <v>10438831</v>
      </c>
      <c r="N19" s="33">
        <v>9150842</v>
      </c>
      <c r="O19" s="33">
        <v>27451533</v>
      </c>
      <c r="P19" s="32">
        <v>9166924</v>
      </c>
      <c r="Q19" s="30">
        <v>7580790</v>
      </c>
      <c r="R19" s="33">
        <v>8259829</v>
      </c>
      <c r="S19" s="33">
        <v>25007543</v>
      </c>
      <c r="T19" s="32">
        <v>0</v>
      </c>
      <c r="U19" s="30">
        <v>0</v>
      </c>
      <c r="V19" s="33">
        <v>0</v>
      </c>
      <c r="W19" s="33">
        <v>0</v>
      </c>
    </row>
    <row r="20" spans="1:23" s="10" customFormat="1" ht="12.75">
      <c r="A20" s="26" t="s">
        <v>26</v>
      </c>
      <c r="B20" s="27" t="s">
        <v>51</v>
      </c>
      <c r="C20" s="28" t="s">
        <v>52</v>
      </c>
      <c r="D20" s="29">
        <v>187264387</v>
      </c>
      <c r="E20" s="30">
        <v>200841812</v>
      </c>
      <c r="F20" s="30">
        <v>111424231</v>
      </c>
      <c r="G20" s="31">
        <f t="shared" si="1"/>
        <v>0.5547860273238323</v>
      </c>
      <c r="H20" s="32">
        <v>10011303</v>
      </c>
      <c r="I20" s="30">
        <v>10958919</v>
      </c>
      <c r="J20" s="33">
        <v>18204648</v>
      </c>
      <c r="K20" s="33">
        <v>39174870</v>
      </c>
      <c r="L20" s="32">
        <v>12505442</v>
      </c>
      <c r="M20" s="30">
        <v>12777570</v>
      </c>
      <c r="N20" s="33">
        <v>13889898</v>
      </c>
      <c r="O20" s="33">
        <v>39172910</v>
      </c>
      <c r="P20" s="32">
        <v>3533893</v>
      </c>
      <c r="Q20" s="30">
        <v>12812893</v>
      </c>
      <c r="R20" s="33">
        <v>16729665</v>
      </c>
      <c r="S20" s="33">
        <v>33076451</v>
      </c>
      <c r="T20" s="32">
        <v>0</v>
      </c>
      <c r="U20" s="30">
        <v>0</v>
      </c>
      <c r="V20" s="33">
        <v>0</v>
      </c>
      <c r="W20" s="33">
        <v>0</v>
      </c>
    </row>
    <row r="21" spans="1:23" s="10" customFormat="1" ht="12.75">
      <c r="A21" s="26" t="s">
        <v>26</v>
      </c>
      <c r="B21" s="27" t="s">
        <v>53</v>
      </c>
      <c r="C21" s="28" t="s">
        <v>54</v>
      </c>
      <c r="D21" s="29">
        <v>69259851</v>
      </c>
      <c r="E21" s="30">
        <v>92635522</v>
      </c>
      <c r="F21" s="30">
        <v>38405554</v>
      </c>
      <c r="G21" s="31">
        <f t="shared" si="1"/>
        <v>0.4145877647237741</v>
      </c>
      <c r="H21" s="32">
        <v>2820657</v>
      </c>
      <c r="I21" s="30">
        <v>4025297</v>
      </c>
      <c r="J21" s="33">
        <v>3666199</v>
      </c>
      <c r="K21" s="33">
        <v>10512153</v>
      </c>
      <c r="L21" s="32">
        <v>5247580</v>
      </c>
      <c r="M21" s="30">
        <v>4421827</v>
      </c>
      <c r="N21" s="33">
        <v>3539824</v>
      </c>
      <c r="O21" s="33">
        <v>13209231</v>
      </c>
      <c r="P21" s="32">
        <v>5627243</v>
      </c>
      <c r="Q21" s="30">
        <v>4351597</v>
      </c>
      <c r="R21" s="33">
        <v>4705330</v>
      </c>
      <c r="S21" s="33">
        <v>14684170</v>
      </c>
      <c r="T21" s="32">
        <v>0</v>
      </c>
      <c r="U21" s="30">
        <v>0</v>
      </c>
      <c r="V21" s="33">
        <v>0</v>
      </c>
      <c r="W21" s="33">
        <v>0</v>
      </c>
    </row>
    <row r="22" spans="1:23" s="10" customFormat="1" ht="12.75">
      <c r="A22" s="26" t="s">
        <v>26</v>
      </c>
      <c r="B22" s="27" t="s">
        <v>55</v>
      </c>
      <c r="C22" s="28" t="s">
        <v>56</v>
      </c>
      <c r="D22" s="29">
        <v>154220116</v>
      </c>
      <c r="E22" s="30">
        <v>154220116</v>
      </c>
      <c r="F22" s="30">
        <v>85409343</v>
      </c>
      <c r="G22" s="31">
        <f t="shared" si="1"/>
        <v>0.5538145425853525</v>
      </c>
      <c r="H22" s="32">
        <v>6691065</v>
      </c>
      <c r="I22" s="30">
        <v>9403621</v>
      </c>
      <c r="J22" s="33">
        <v>9969236</v>
      </c>
      <c r="K22" s="33">
        <v>26063922</v>
      </c>
      <c r="L22" s="32">
        <v>5920653</v>
      </c>
      <c r="M22" s="30">
        <v>11837616</v>
      </c>
      <c r="N22" s="33">
        <v>17709658</v>
      </c>
      <c r="O22" s="33">
        <v>35467927</v>
      </c>
      <c r="P22" s="32">
        <v>8463627</v>
      </c>
      <c r="Q22" s="30">
        <v>2942564</v>
      </c>
      <c r="R22" s="33">
        <v>12471303</v>
      </c>
      <c r="S22" s="33">
        <v>23877494</v>
      </c>
      <c r="T22" s="32">
        <v>0</v>
      </c>
      <c r="U22" s="30">
        <v>0</v>
      </c>
      <c r="V22" s="33">
        <v>0</v>
      </c>
      <c r="W22" s="33">
        <v>0</v>
      </c>
    </row>
    <row r="23" spans="1:23" s="10" customFormat="1" ht="12.75">
      <c r="A23" s="26" t="s">
        <v>26</v>
      </c>
      <c r="B23" s="27" t="s">
        <v>57</v>
      </c>
      <c r="C23" s="28" t="s">
        <v>58</v>
      </c>
      <c r="D23" s="29">
        <v>67176280</v>
      </c>
      <c r="E23" s="30">
        <v>67176280</v>
      </c>
      <c r="F23" s="30">
        <v>40145388</v>
      </c>
      <c r="G23" s="31">
        <f t="shared" si="1"/>
        <v>0.5976125501441878</v>
      </c>
      <c r="H23" s="32">
        <v>5091792</v>
      </c>
      <c r="I23" s="30">
        <v>7174709</v>
      </c>
      <c r="J23" s="33">
        <v>124576</v>
      </c>
      <c r="K23" s="33">
        <v>12391077</v>
      </c>
      <c r="L23" s="32">
        <v>4761915</v>
      </c>
      <c r="M23" s="30">
        <v>4263504</v>
      </c>
      <c r="N23" s="33">
        <v>4658301</v>
      </c>
      <c r="O23" s="33">
        <v>13683720</v>
      </c>
      <c r="P23" s="32">
        <v>4658301</v>
      </c>
      <c r="Q23" s="30">
        <v>3992051</v>
      </c>
      <c r="R23" s="33">
        <v>5420239</v>
      </c>
      <c r="S23" s="33">
        <v>14070591</v>
      </c>
      <c r="T23" s="32">
        <v>0</v>
      </c>
      <c r="U23" s="30">
        <v>0</v>
      </c>
      <c r="V23" s="33">
        <v>0</v>
      </c>
      <c r="W23" s="33">
        <v>0</v>
      </c>
    </row>
    <row r="24" spans="1:23" s="10" customFormat="1" ht="12.75">
      <c r="A24" s="26" t="s">
        <v>26</v>
      </c>
      <c r="B24" s="27" t="s">
        <v>59</v>
      </c>
      <c r="C24" s="28" t="s">
        <v>60</v>
      </c>
      <c r="D24" s="29">
        <v>151757914</v>
      </c>
      <c r="E24" s="30">
        <v>151757914</v>
      </c>
      <c r="F24" s="30">
        <v>88325229</v>
      </c>
      <c r="G24" s="31">
        <f t="shared" si="1"/>
        <v>0.5820139897284039</v>
      </c>
      <c r="H24" s="32">
        <v>10737904</v>
      </c>
      <c r="I24" s="30">
        <v>12799210</v>
      </c>
      <c r="J24" s="33">
        <v>14390327</v>
      </c>
      <c r="K24" s="33">
        <v>37927441</v>
      </c>
      <c r="L24" s="32">
        <v>11256216</v>
      </c>
      <c r="M24" s="30">
        <v>12306943</v>
      </c>
      <c r="N24" s="33">
        <v>10956426</v>
      </c>
      <c r="O24" s="33">
        <v>34519585</v>
      </c>
      <c r="P24" s="32">
        <v>0</v>
      </c>
      <c r="Q24" s="30">
        <v>4914038</v>
      </c>
      <c r="R24" s="33">
        <v>10964165</v>
      </c>
      <c r="S24" s="33">
        <v>15878203</v>
      </c>
      <c r="T24" s="32">
        <v>0</v>
      </c>
      <c r="U24" s="30">
        <v>0</v>
      </c>
      <c r="V24" s="33">
        <v>0</v>
      </c>
      <c r="W24" s="33">
        <v>0</v>
      </c>
    </row>
    <row r="25" spans="1:23" s="10" customFormat="1" ht="12.75">
      <c r="A25" s="26" t="s">
        <v>26</v>
      </c>
      <c r="B25" s="27" t="s">
        <v>61</v>
      </c>
      <c r="C25" s="28" t="s">
        <v>62</v>
      </c>
      <c r="D25" s="29">
        <v>56343312</v>
      </c>
      <c r="E25" s="30">
        <v>56343312</v>
      </c>
      <c r="F25" s="30">
        <v>44927857</v>
      </c>
      <c r="G25" s="31">
        <f t="shared" si="1"/>
        <v>0.7973946756981556</v>
      </c>
      <c r="H25" s="32">
        <v>6271091</v>
      </c>
      <c r="I25" s="30">
        <v>5231201</v>
      </c>
      <c r="J25" s="33">
        <v>2577269</v>
      </c>
      <c r="K25" s="33">
        <v>14079561</v>
      </c>
      <c r="L25" s="32">
        <v>4788913</v>
      </c>
      <c r="M25" s="30">
        <v>5599350</v>
      </c>
      <c r="N25" s="33">
        <v>7953236</v>
      </c>
      <c r="O25" s="33">
        <v>18341499</v>
      </c>
      <c r="P25" s="32">
        <v>4439222</v>
      </c>
      <c r="Q25" s="30">
        <v>3460434</v>
      </c>
      <c r="R25" s="33">
        <v>4607141</v>
      </c>
      <c r="S25" s="33">
        <v>12506797</v>
      </c>
      <c r="T25" s="32">
        <v>0</v>
      </c>
      <c r="U25" s="30">
        <v>0</v>
      </c>
      <c r="V25" s="33">
        <v>0</v>
      </c>
      <c r="W25" s="33">
        <v>0</v>
      </c>
    </row>
    <row r="26" spans="1:23" s="10" customFormat="1" ht="12.75">
      <c r="A26" s="26" t="s">
        <v>45</v>
      </c>
      <c r="B26" s="27" t="s">
        <v>63</v>
      </c>
      <c r="C26" s="28" t="s">
        <v>64</v>
      </c>
      <c r="D26" s="29">
        <v>1012900165</v>
      </c>
      <c r="E26" s="30">
        <v>1012900165</v>
      </c>
      <c r="F26" s="30">
        <v>597866657</v>
      </c>
      <c r="G26" s="31">
        <f t="shared" si="1"/>
        <v>0.5902523048754761</v>
      </c>
      <c r="H26" s="32">
        <v>40548748</v>
      </c>
      <c r="I26" s="30">
        <v>50327946</v>
      </c>
      <c r="J26" s="33">
        <v>77964674</v>
      </c>
      <c r="K26" s="33">
        <v>168841368</v>
      </c>
      <c r="L26" s="32">
        <v>73288244</v>
      </c>
      <c r="M26" s="30">
        <v>70756965</v>
      </c>
      <c r="N26" s="33">
        <v>65328294</v>
      </c>
      <c r="O26" s="33">
        <v>209373503</v>
      </c>
      <c r="P26" s="32">
        <v>64408612</v>
      </c>
      <c r="Q26" s="30">
        <v>76340476</v>
      </c>
      <c r="R26" s="33">
        <v>78902698</v>
      </c>
      <c r="S26" s="33">
        <v>219651786</v>
      </c>
      <c r="T26" s="32">
        <v>0</v>
      </c>
      <c r="U26" s="30">
        <v>0</v>
      </c>
      <c r="V26" s="33">
        <v>0</v>
      </c>
      <c r="W26" s="33">
        <v>0</v>
      </c>
    </row>
    <row r="27" spans="1:23" s="10" customFormat="1" ht="12.75">
      <c r="A27" s="34"/>
      <c r="B27" s="35" t="s">
        <v>65</v>
      </c>
      <c r="C27" s="36"/>
      <c r="D27" s="37">
        <f>SUM(D19:D26)</f>
        <v>1835390099</v>
      </c>
      <c r="E27" s="38">
        <f>SUM(E19:E26)</f>
        <v>1872343195</v>
      </c>
      <c r="F27" s="38">
        <f>SUM(F19:F26)</f>
        <v>1083384710</v>
      </c>
      <c r="G27" s="39">
        <f t="shared" si="1"/>
        <v>0.5786250687871355</v>
      </c>
      <c r="H27" s="40">
        <f aca="true" t="shared" si="3" ref="H27:W27">SUM(H19:H26)</f>
        <v>88187178</v>
      </c>
      <c r="I27" s="38">
        <f t="shared" si="3"/>
        <v>107790863</v>
      </c>
      <c r="J27" s="41">
        <f t="shared" si="3"/>
        <v>137433726</v>
      </c>
      <c r="K27" s="41">
        <f t="shared" si="3"/>
        <v>333411767</v>
      </c>
      <c r="L27" s="40">
        <f t="shared" si="3"/>
        <v>125630823</v>
      </c>
      <c r="M27" s="38">
        <f t="shared" si="3"/>
        <v>132402606</v>
      </c>
      <c r="N27" s="41">
        <f t="shared" si="3"/>
        <v>133186479</v>
      </c>
      <c r="O27" s="41">
        <f t="shared" si="3"/>
        <v>391219908</v>
      </c>
      <c r="P27" s="40">
        <f t="shared" si="3"/>
        <v>100297822</v>
      </c>
      <c r="Q27" s="38">
        <f t="shared" si="3"/>
        <v>116394843</v>
      </c>
      <c r="R27" s="41">
        <f t="shared" si="3"/>
        <v>142060370</v>
      </c>
      <c r="S27" s="41">
        <f t="shared" si="3"/>
        <v>358753035</v>
      </c>
      <c r="T27" s="40">
        <f t="shared" si="3"/>
        <v>0</v>
      </c>
      <c r="U27" s="38">
        <f t="shared" si="3"/>
        <v>0</v>
      </c>
      <c r="V27" s="41">
        <f t="shared" si="3"/>
        <v>0</v>
      </c>
      <c r="W27" s="41">
        <f t="shared" si="3"/>
        <v>0</v>
      </c>
    </row>
    <row r="28" spans="1:23" s="10" customFormat="1" ht="12.75">
      <c r="A28" s="26" t="s">
        <v>26</v>
      </c>
      <c r="B28" s="27" t="s">
        <v>66</v>
      </c>
      <c r="C28" s="28" t="s">
        <v>67</v>
      </c>
      <c r="D28" s="29">
        <v>180715475</v>
      </c>
      <c r="E28" s="30">
        <v>180715475</v>
      </c>
      <c r="F28" s="30">
        <v>102568094</v>
      </c>
      <c r="G28" s="31">
        <f t="shared" si="1"/>
        <v>0.5675667454599558</v>
      </c>
      <c r="H28" s="32">
        <v>19370436</v>
      </c>
      <c r="I28" s="30">
        <v>15898623</v>
      </c>
      <c r="J28" s="33">
        <v>9326803</v>
      </c>
      <c r="K28" s="33">
        <v>44595862</v>
      </c>
      <c r="L28" s="32">
        <v>18039929</v>
      </c>
      <c r="M28" s="30">
        <v>12437593</v>
      </c>
      <c r="N28" s="33">
        <v>11995820</v>
      </c>
      <c r="O28" s="33">
        <v>42473342</v>
      </c>
      <c r="P28" s="32">
        <v>15498890</v>
      </c>
      <c r="Q28" s="30">
        <v>0</v>
      </c>
      <c r="R28" s="33">
        <v>0</v>
      </c>
      <c r="S28" s="33">
        <v>15498890</v>
      </c>
      <c r="T28" s="32">
        <v>0</v>
      </c>
      <c r="U28" s="30">
        <v>0</v>
      </c>
      <c r="V28" s="33">
        <v>0</v>
      </c>
      <c r="W28" s="33">
        <v>0</v>
      </c>
    </row>
    <row r="29" spans="1:23" s="10" customFormat="1" ht="12.75">
      <c r="A29" s="26" t="s">
        <v>26</v>
      </c>
      <c r="B29" s="27" t="s">
        <v>68</v>
      </c>
      <c r="C29" s="28" t="s">
        <v>69</v>
      </c>
      <c r="D29" s="29">
        <v>55677074</v>
      </c>
      <c r="E29" s="30">
        <v>55677074</v>
      </c>
      <c r="F29" s="30">
        <v>40934749</v>
      </c>
      <c r="G29" s="31">
        <f t="shared" si="1"/>
        <v>0.7352173176341846</v>
      </c>
      <c r="H29" s="32">
        <v>10511031</v>
      </c>
      <c r="I29" s="30">
        <v>3103220</v>
      </c>
      <c r="J29" s="33">
        <v>4854603</v>
      </c>
      <c r="K29" s="33">
        <v>18468854</v>
      </c>
      <c r="L29" s="32">
        <v>4338538</v>
      </c>
      <c r="M29" s="30">
        <v>3987482</v>
      </c>
      <c r="N29" s="33">
        <v>1862427</v>
      </c>
      <c r="O29" s="33">
        <v>10188447</v>
      </c>
      <c r="P29" s="32">
        <v>4010834</v>
      </c>
      <c r="Q29" s="30">
        <v>2893933</v>
      </c>
      <c r="R29" s="33">
        <v>5372681</v>
      </c>
      <c r="S29" s="33">
        <v>12277448</v>
      </c>
      <c r="T29" s="32">
        <v>0</v>
      </c>
      <c r="U29" s="30">
        <v>0</v>
      </c>
      <c r="V29" s="33">
        <v>0</v>
      </c>
      <c r="W29" s="33">
        <v>0</v>
      </c>
    </row>
    <row r="30" spans="1:23" s="10" customFormat="1" ht="12.75">
      <c r="A30" s="26" t="s">
        <v>26</v>
      </c>
      <c r="B30" s="27" t="s">
        <v>70</v>
      </c>
      <c r="C30" s="28" t="s">
        <v>71</v>
      </c>
      <c r="D30" s="29">
        <v>47990983</v>
      </c>
      <c r="E30" s="30">
        <v>50750818</v>
      </c>
      <c r="F30" s="30">
        <v>29931655</v>
      </c>
      <c r="G30" s="31">
        <f t="shared" si="1"/>
        <v>0.5897767992626247</v>
      </c>
      <c r="H30" s="32">
        <v>2733864</v>
      </c>
      <c r="I30" s="30">
        <v>2988017</v>
      </c>
      <c r="J30" s="33">
        <v>4326972</v>
      </c>
      <c r="K30" s="33">
        <v>10048853</v>
      </c>
      <c r="L30" s="32">
        <v>3217652</v>
      </c>
      <c r="M30" s="30">
        <v>2958636</v>
      </c>
      <c r="N30" s="33">
        <v>3876038</v>
      </c>
      <c r="O30" s="33">
        <v>10052326</v>
      </c>
      <c r="P30" s="32">
        <v>2945150</v>
      </c>
      <c r="Q30" s="30">
        <v>3897901</v>
      </c>
      <c r="R30" s="33">
        <v>2987425</v>
      </c>
      <c r="S30" s="33">
        <v>9830476</v>
      </c>
      <c r="T30" s="32">
        <v>0</v>
      </c>
      <c r="U30" s="30">
        <v>0</v>
      </c>
      <c r="V30" s="33">
        <v>0</v>
      </c>
      <c r="W30" s="33">
        <v>0</v>
      </c>
    </row>
    <row r="31" spans="1:23" s="10" customFormat="1" ht="12.75">
      <c r="A31" s="26" t="s">
        <v>26</v>
      </c>
      <c r="B31" s="27" t="s">
        <v>72</v>
      </c>
      <c r="C31" s="28" t="s">
        <v>73</v>
      </c>
      <c r="D31" s="29">
        <v>484927878</v>
      </c>
      <c r="E31" s="30">
        <v>505723221</v>
      </c>
      <c r="F31" s="30">
        <v>329745807</v>
      </c>
      <c r="G31" s="31">
        <f t="shared" si="1"/>
        <v>0.6520282109015516</v>
      </c>
      <c r="H31" s="32">
        <v>53479787</v>
      </c>
      <c r="I31" s="30">
        <v>42600445</v>
      </c>
      <c r="J31" s="33">
        <v>23345129</v>
      </c>
      <c r="K31" s="33">
        <v>119425361</v>
      </c>
      <c r="L31" s="32">
        <v>44008821</v>
      </c>
      <c r="M31" s="30">
        <v>39052655</v>
      </c>
      <c r="N31" s="33">
        <v>35039353</v>
      </c>
      <c r="O31" s="33">
        <v>118100829</v>
      </c>
      <c r="P31" s="32">
        <v>41684878</v>
      </c>
      <c r="Q31" s="30">
        <v>26751682</v>
      </c>
      <c r="R31" s="33">
        <v>23783057</v>
      </c>
      <c r="S31" s="33">
        <v>92219617</v>
      </c>
      <c r="T31" s="32">
        <v>0</v>
      </c>
      <c r="U31" s="30">
        <v>0</v>
      </c>
      <c r="V31" s="33">
        <v>0</v>
      </c>
      <c r="W31" s="33">
        <v>0</v>
      </c>
    </row>
    <row r="32" spans="1:23" s="10" customFormat="1" ht="12.75">
      <c r="A32" s="26" t="s">
        <v>26</v>
      </c>
      <c r="B32" s="27" t="s">
        <v>74</v>
      </c>
      <c r="C32" s="28" t="s">
        <v>75</v>
      </c>
      <c r="D32" s="29">
        <v>123556789</v>
      </c>
      <c r="E32" s="30">
        <v>123556789</v>
      </c>
      <c r="F32" s="30">
        <v>85806760</v>
      </c>
      <c r="G32" s="31">
        <f t="shared" si="1"/>
        <v>0.6944722398054549</v>
      </c>
      <c r="H32" s="32">
        <v>8948983</v>
      </c>
      <c r="I32" s="30">
        <v>34085723</v>
      </c>
      <c r="J32" s="33">
        <v>8392557</v>
      </c>
      <c r="K32" s="33">
        <v>51427263</v>
      </c>
      <c r="L32" s="32">
        <v>22996714</v>
      </c>
      <c r="M32" s="30">
        <v>3183063</v>
      </c>
      <c r="N32" s="33">
        <v>3506198</v>
      </c>
      <c r="O32" s="33">
        <v>29685975</v>
      </c>
      <c r="P32" s="32">
        <v>4693522</v>
      </c>
      <c r="Q32" s="30">
        <v>0</v>
      </c>
      <c r="R32" s="33">
        <v>0</v>
      </c>
      <c r="S32" s="33">
        <v>4693522</v>
      </c>
      <c r="T32" s="32">
        <v>0</v>
      </c>
      <c r="U32" s="30">
        <v>0</v>
      </c>
      <c r="V32" s="33">
        <v>0</v>
      </c>
      <c r="W32" s="33">
        <v>0</v>
      </c>
    </row>
    <row r="33" spans="1:23" s="10" customFormat="1" ht="12.75">
      <c r="A33" s="26" t="s">
        <v>26</v>
      </c>
      <c r="B33" s="27" t="s">
        <v>76</v>
      </c>
      <c r="C33" s="28" t="s">
        <v>77</v>
      </c>
      <c r="D33" s="29">
        <v>120504189</v>
      </c>
      <c r="E33" s="30">
        <v>120504189</v>
      </c>
      <c r="F33" s="30">
        <v>82333731</v>
      </c>
      <c r="G33" s="31">
        <f t="shared" si="1"/>
        <v>0.6832437252451034</v>
      </c>
      <c r="H33" s="32">
        <v>6713735</v>
      </c>
      <c r="I33" s="30">
        <v>8578104</v>
      </c>
      <c r="J33" s="33">
        <v>9553899</v>
      </c>
      <c r="K33" s="33">
        <v>24845738</v>
      </c>
      <c r="L33" s="32">
        <v>12176262</v>
      </c>
      <c r="M33" s="30">
        <v>11091663</v>
      </c>
      <c r="N33" s="33">
        <v>9396400</v>
      </c>
      <c r="O33" s="33">
        <v>32664325</v>
      </c>
      <c r="P33" s="32">
        <v>7246709</v>
      </c>
      <c r="Q33" s="30">
        <v>7452035</v>
      </c>
      <c r="R33" s="33">
        <v>10124924</v>
      </c>
      <c r="S33" s="33">
        <v>24823668</v>
      </c>
      <c r="T33" s="32">
        <v>0</v>
      </c>
      <c r="U33" s="30">
        <v>0</v>
      </c>
      <c r="V33" s="33">
        <v>0</v>
      </c>
      <c r="W33" s="33">
        <v>0</v>
      </c>
    </row>
    <row r="34" spans="1:23" s="10" customFormat="1" ht="12.75">
      <c r="A34" s="26" t="s">
        <v>26</v>
      </c>
      <c r="B34" s="27" t="s">
        <v>78</v>
      </c>
      <c r="C34" s="28" t="s">
        <v>79</v>
      </c>
      <c r="D34" s="29">
        <v>122024709</v>
      </c>
      <c r="E34" s="30">
        <v>122024709</v>
      </c>
      <c r="F34" s="30">
        <v>82616818</v>
      </c>
      <c r="G34" s="31">
        <f t="shared" si="1"/>
        <v>0.6770499079821612</v>
      </c>
      <c r="H34" s="32">
        <v>10709449</v>
      </c>
      <c r="I34" s="30">
        <v>0</v>
      </c>
      <c r="J34" s="33">
        <v>10146163</v>
      </c>
      <c r="K34" s="33">
        <v>20855612</v>
      </c>
      <c r="L34" s="32">
        <v>15855676</v>
      </c>
      <c r="M34" s="30">
        <v>9481223</v>
      </c>
      <c r="N34" s="33">
        <v>8474366</v>
      </c>
      <c r="O34" s="33">
        <v>33811265</v>
      </c>
      <c r="P34" s="32">
        <v>8569902</v>
      </c>
      <c r="Q34" s="30">
        <v>9702075</v>
      </c>
      <c r="R34" s="33">
        <v>9677964</v>
      </c>
      <c r="S34" s="33">
        <v>27949941</v>
      </c>
      <c r="T34" s="32">
        <v>0</v>
      </c>
      <c r="U34" s="30">
        <v>0</v>
      </c>
      <c r="V34" s="33">
        <v>0</v>
      </c>
      <c r="W34" s="33">
        <v>0</v>
      </c>
    </row>
    <row r="35" spans="1:23" s="10" customFormat="1" ht="12.75">
      <c r="A35" s="26" t="s">
        <v>26</v>
      </c>
      <c r="B35" s="27" t="s">
        <v>80</v>
      </c>
      <c r="C35" s="28" t="s">
        <v>81</v>
      </c>
      <c r="D35" s="29">
        <v>0</v>
      </c>
      <c r="E35" s="30">
        <v>0</v>
      </c>
      <c r="F35" s="30">
        <v>59125852</v>
      </c>
      <c r="G35" s="31">
        <f t="shared" si="1"/>
        <v>0</v>
      </c>
      <c r="H35" s="32">
        <v>4132236</v>
      </c>
      <c r="I35" s="30">
        <v>16543880</v>
      </c>
      <c r="J35" s="33">
        <v>7380308</v>
      </c>
      <c r="K35" s="33">
        <v>28056424</v>
      </c>
      <c r="L35" s="32">
        <v>4551194</v>
      </c>
      <c r="M35" s="30">
        <v>5905196</v>
      </c>
      <c r="N35" s="33">
        <v>5328163</v>
      </c>
      <c r="O35" s="33">
        <v>15784553</v>
      </c>
      <c r="P35" s="32">
        <v>4138597</v>
      </c>
      <c r="Q35" s="30">
        <v>4436923</v>
      </c>
      <c r="R35" s="33">
        <v>6709355</v>
      </c>
      <c r="S35" s="33">
        <v>15284875</v>
      </c>
      <c r="T35" s="32">
        <v>0</v>
      </c>
      <c r="U35" s="30">
        <v>0</v>
      </c>
      <c r="V35" s="33">
        <v>0</v>
      </c>
      <c r="W35" s="33">
        <v>0</v>
      </c>
    </row>
    <row r="36" spans="1:23" s="10" customFormat="1" ht="12.75">
      <c r="A36" s="26" t="s">
        <v>45</v>
      </c>
      <c r="B36" s="27" t="s">
        <v>82</v>
      </c>
      <c r="C36" s="28" t="s">
        <v>83</v>
      </c>
      <c r="D36" s="29">
        <v>425341136</v>
      </c>
      <c r="E36" s="30">
        <v>690209042</v>
      </c>
      <c r="F36" s="30">
        <v>296416927</v>
      </c>
      <c r="G36" s="31">
        <f t="shared" si="1"/>
        <v>0.42945964043165924</v>
      </c>
      <c r="H36" s="32">
        <v>20841481</v>
      </c>
      <c r="I36" s="30">
        <v>37476422</v>
      </c>
      <c r="J36" s="33">
        <v>25255371</v>
      </c>
      <c r="K36" s="33">
        <v>83573274</v>
      </c>
      <c r="L36" s="32">
        <v>32484317</v>
      </c>
      <c r="M36" s="30">
        <v>39833452</v>
      </c>
      <c r="N36" s="33">
        <v>31657349</v>
      </c>
      <c r="O36" s="33">
        <v>103975118</v>
      </c>
      <c r="P36" s="32">
        <v>29841521</v>
      </c>
      <c r="Q36" s="30">
        <v>49587854</v>
      </c>
      <c r="R36" s="33">
        <v>29439160</v>
      </c>
      <c r="S36" s="33">
        <v>108868535</v>
      </c>
      <c r="T36" s="32">
        <v>0</v>
      </c>
      <c r="U36" s="30">
        <v>0</v>
      </c>
      <c r="V36" s="33">
        <v>0</v>
      </c>
      <c r="W36" s="33">
        <v>0</v>
      </c>
    </row>
    <row r="37" spans="1:23" s="10" customFormat="1" ht="12.75">
      <c r="A37" s="34"/>
      <c r="B37" s="35" t="s">
        <v>84</v>
      </c>
      <c r="C37" s="36"/>
      <c r="D37" s="37">
        <f>SUM(D28:D36)</f>
        <v>1560738233</v>
      </c>
      <c r="E37" s="38">
        <f>SUM(E28:E36)</f>
        <v>1849161317</v>
      </c>
      <c r="F37" s="38">
        <f>SUM(F28:F36)</f>
        <v>1109480393</v>
      </c>
      <c r="G37" s="39">
        <f t="shared" si="1"/>
        <v>0.5999911326286954</v>
      </c>
      <c r="H37" s="40">
        <f aca="true" t="shared" si="4" ref="H37:W37">SUM(H28:H36)</f>
        <v>137441002</v>
      </c>
      <c r="I37" s="38">
        <f t="shared" si="4"/>
        <v>161274434</v>
      </c>
      <c r="J37" s="41">
        <f t="shared" si="4"/>
        <v>102581805</v>
      </c>
      <c r="K37" s="41">
        <f t="shared" si="4"/>
        <v>401297241</v>
      </c>
      <c r="L37" s="40">
        <f t="shared" si="4"/>
        <v>157669103</v>
      </c>
      <c r="M37" s="38">
        <f t="shared" si="4"/>
        <v>127930963</v>
      </c>
      <c r="N37" s="41">
        <f t="shared" si="4"/>
        <v>111136114</v>
      </c>
      <c r="O37" s="41">
        <f t="shared" si="4"/>
        <v>396736180</v>
      </c>
      <c r="P37" s="40">
        <f t="shared" si="4"/>
        <v>118630003</v>
      </c>
      <c r="Q37" s="38">
        <f t="shared" si="4"/>
        <v>104722403</v>
      </c>
      <c r="R37" s="41">
        <f t="shared" si="4"/>
        <v>88094566</v>
      </c>
      <c r="S37" s="41">
        <f t="shared" si="4"/>
        <v>311446972</v>
      </c>
      <c r="T37" s="40">
        <f t="shared" si="4"/>
        <v>0</v>
      </c>
      <c r="U37" s="38">
        <f t="shared" si="4"/>
        <v>0</v>
      </c>
      <c r="V37" s="41">
        <f t="shared" si="4"/>
        <v>0</v>
      </c>
      <c r="W37" s="41">
        <f t="shared" si="4"/>
        <v>0</v>
      </c>
    </row>
    <row r="38" spans="1:23" s="10" customFormat="1" ht="12.75">
      <c r="A38" s="26" t="s">
        <v>26</v>
      </c>
      <c r="B38" s="27" t="s">
        <v>85</v>
      </c>
      <c r="C38" s="28" t="s">
        <v>86</v>
      </c>
      <c r="D38" s="29">
        <v>165485834</v>
      </c>
      <c r="E38" s="30">
        <v>151281793</v>
      </c>
      <c r="F38" s="30">
        <v>85972955</v>
      </c>
      <c r="G38" s="31">
        <f t="shared" si="1"/>
        <v>0.5682967744836287</v>
      </c>
      <c r="H38" s="32">
        <v>8380117</v>
      </c>
      <c r="I38" s="30">
        <v>9063556</v>
      </c>
      <c r="J38" s="33">
        <v>12477688</v>
      </c>
      <c r="K38" s="33">
        <v>29921361</v>
      </c>
      <c r="L38" s="32">
        <v>9740458</v>
      </c>
      <c r="M38" s="30">
        <v>8999435</v>
      </c>
      <c r="N38" s="33">
        <v>9429851</v>
      </c>
      <c r="O38" s="33">
        <v>28169744</v>
      </c>
      <c r="P38" s="32">
        <v>11652007</v>
      </c>
      <c r="Q38" s="30">
        <v>8043555</v>
      </c>
      <c r="R38" s="33">
        <v>8186288</v>
      </c>
      <c r="S38" s="33">
        <v>27881850</v>
      </c>
      <c r="T38" s="32">
        <v>0</v>
      </c>
      <c r="U38" s="30">
        <v>0</v>
      </c>
      <c r="V38" s="33">
        <v>0</v>
      </c>
      <c r="W38" s="33">
        <v>0</v>
      </c>
    </row>
    <row r="39" spans="1:23" s="10" customFormat="1" ht="12.75">
      <c r="A39" s="26" t="s">
        <v>26</v>
      </c>
      <c r="B39" s="27" t="s">
        <v>87</v>
      </c>
      <c r="C39" s="28" t="s">
        <v>88</v>
      </c>
      <c r="D39" s="29">
        <v>144207333</v>
      </c>
      <c r="E39" s="30">
        <v>164942298</v>
      </c>
      <c r="F39" s="30">
        <v>73100840</v>
      </c>
      <c r="G39" s="31">
        <f t="shared" si="1"/>
        <v>0.44319038164485863</v>
      </c>
      <c r="H39" s="32">
        <v>9190604</v>
      </c>
      <c r="I39" s="30">
        <v>8817226</v>
      </c>
      <c r="J39" s="33">
        <v>12453438</v>
      </c>
      <c r="K39" s="33">
        <v>30461268</v>
      </c>
      <c r="L39" s="32">
        <v>8610594</v>
      </c>
      <c r="M39" s="30">
        <v>9345114</v>
      </c>
      <c r="N39" s="33">
        <v>7400960</v>
      </c>
      <c r="O39" s="33">
        <v>25356668</v>
      </c>
      <c r="P39" s="32">
        <v>10138808</v>
      </c>
      <c r="Q39" s="30">
        <v>7144096</v>
      </c>
      <c r="R39" s="33">
        <v>0</v>
      </c>
      <c r="S39" s="33">
        <v>17282904</v>
      </c>
      <c r="T39" s="32">
        <v>0</v>
      </c>
      <c r="U39" s="30">
        <v>0</v>
      </c>
      <c r="V39" s="33">
        <v>0</v>
      </c>
      <c r="W39" s="33">
        <v>0</v>
      </c>
    </row>
    <row r="40" spans="1:23" s="10" customFormat="1" ht="12.75">
      <c r="A40" s="26" t="s">
        <v>26</v>
      </c>
      <c r="B40" s="27" t="s">
        <v>89</v>
      </c>
      <c r="C40" s="28" t="s">
        <v>90</v>
      </c>
      <c r="D40" s="29">
        <v>126501755</v>
      </c>
      <c r="E40" s="30">
        <v>126501755</v>
      </c>
      <c r="F40" s="30">
        <v>88612498</v>
      </c>
      <c r="G40" s="31">
        <f t="shared" si="1"/>
        <v>0.7004843371540577</v>
      </c>
      <c r="H40" s="32">
        <v>9691653</v>
      </c>
      <c r="I40" s="30">
        <v>12071287</v>
      </c>
      <c r="J40" s="33">
        <v>11584023</v>
      </c>
      <c r="K40" s="33">
        <v>33346963</v>
      </c>
      <c r="L40" s="32">
        <v>8282173</v>
      </c>
      <c r="M40" s="30">
        <v>8760415</v>
      </c>
      <c r="N40" s="33">
        <v>9101867</v>
      </c>
      <c r="O40" s="33">
        <v>26144455</v>
      </c>
      <c r="P40" s="32">
        <v>6886025</v>
      </c>
      <c r="Q40" s="30">
        <v>12705152</v>
      </c>
      <c r="R40" s="33">
        <v>9529903</v>
      </c>
      <c r="S40" s="33">
        <v>29121080</v>
      </c>
      <c r="T40" s="32">
        <v>0</v>
      </c>
      <c r="U40" s="30">
        <v>0</v>
      </c>
      <c r="V40" s="33">
        <v>0</v>
      </c>
      <c r="W40" s="33">
        <v>0</v>
      </c>
    </row>
    <row r="41" spans="1:23" s="10" customFormat="1" ht="12.75">
      <c r="A41" s="26" t="s">
        <v>26</v>
      </c>
      <c r="B41" s="27" t="s">
        <v>91</v>
      </c>
      <c r="C41" s="28" t="s">
        <v>92</v>
      </c>
      <c r="D41" s="29">
        <v>132216341</v>
      </c>
      <c r="E41" s="30">
        <v>150855345</v>
      </c>
      <c r="F41" s="30">
        <v>44233646</v>
      </c>
      <c r="G41" s="31">
        <f aca="true" t="shared" si="5" ref="G41:G57">IF($E41=0,0,$F41/$E41)</f>
        <v>0.29321895090956174</v>
      </c>
      <c r="H41" s="32">
        <v>7800086</v>
      </c>
      <c r="I41" s="30">
        <v>4514339</v>
      </c>
      <c r="J41" s="33">
        <v>5020577</v>
      </c>
      <c r="K41" s="33">
        <v>17335002</v>
      </c>
      <c r="L41" s="32">
        <v>3735322</v>
      </c>
      <c r="M41" s="30">
        <v>4936544</v>
      </c>
      <c r="N41" s="33">
        <v>5444166</v>
      </c>
      <c r="O41" s="33">
        <v>14116032</v>
      </c>
      <c r="P41" s="32">
        <v>3673191</v>
      </c>
      <c r="Q41" s="30">
        <v>5365033</v>
      </c>
      <c r="R41" s="33">
        <v>3744388</v>
      </c>
      <c r="S41" s="33">
        <v>12782612</v>
      </c>
      <c r="T41" s="32">
        <v>0</v>
      </c>
      <c r="U41" s="30">
        <v>0</v>
      </c>
      <c r="V41" s="33">
        <v>0</v>
      </c>
      <c r="W41" s="33">
        <v>0</v>
      </c>
    </row>
    <row r="42" spans="1:23" s="10" customFormat="1" ht="12.75">
      <c r="A42" s="26" t="s">
        <v>45</v>
      </c>
      <c r="B42" s="27" t="s">
        <v>93</v>
      </c>
      <c r="C42" s="28" t="s">
        <v>94</v>
      </c>
      <c r="D42" s="29">
        <v>326452737</v>
      </c>
      <c r="E42" s="30">
        <v>326452737</v>
      </c>
      <c r="F42" s="30">
        <v>282066915</v>
      </c>
      <c r="G42" s="31">
        <f t="shared" si="5"/>
        <v>0.864035993669736</v>
      </c>
      <c r="H42" s="32">
        <v>14697343</v>
      </c>
      <c r="I42" s="30">
        <v>15221684</v>
      </c>
      <c r="J42" s="33">
        <v>27271338</v>
      </c>
      <c r="K42" s="33">
        <v>57190365</v>
      </c>
      <c r="L42" s="32">
        <v>26592138</v>
      </c>
      <c r="M42" s="30">
        <v>54243591</v>
      </c>
      <c r="N42" s="33">
        <v>23351304</v>
      </c>
      <c r="O42" s="33">
        <v>104187033</v>
      </c>
      <c r="P42" s="32">
        <v>20814077</v>
      </c>
      <c r="Q42" s="30">
        <v>35832636</v>
      </c>
      <c r="R42" s="33">
        <v>64042804</v>
      </c>
      <c r="S42" s="33">
        <v>120689517</v>
      </c>
      <c r="T42" s="32">
        <v>0</v>
      </c>
      <c r="U42" s="30">
        <v>0</v>
      </c>
      <c r="V42" s="33">
        <v>0</v>
      </c>
      <c r="W42" s="33">
        <v>0</v>
      </c>
    </row>
    <row r="43" spans="1:23" s="10" customFormat="1" ht="12.75">
      <c r="A43" s="34"/>
      <c r="B43" s="35" t="s">
        <v>95</v>
      </c>
      <c r="C43" s="36"/>
      <c r="D43" s="37">
        <f>SUM(D38:D42)</f>
        <v>894864000</v>
      </c>
      <c r="E43" s="38">
        <f>SUM(E38:E42)</f>
        <v>920033928</v>
      </c>
      <c r="F43" s="38">
        <f>SUM(F38:F42)</f>
        <v>573986854</v>
      </c>
      <c r="G43" s="39">
        <f t="shared" si="5"/>
        <v>0.6238757468952819</v>
      </c>
      <c r="H43" s="40">
        <f aca="true" t="shared" si="6" ref="H43:W43">SUM(H38:H42)</f>
        <v>49759803</v>
      </c>
      <c r="I43" s="38">
        <f t="shared" si="6"/>
        <v>49688092</v>
      </c>
      <c r="J43" s="41">
        <f t="shared" si="6"/>
        <v>68807064</v>
      </c>
      <c r="K43" s="41">
        <f t="shared" si="6"/>
        <v>168254959</v>
      </c>
      <c r="L43" s="40">
        <f t="shared" si="6"/>
        <v>56960685</v>
      </c>
      <c r="M43" s="38">
        <f t="shared" si="6"/>
        <v>86285099</v>
      </c>
      <c r="N43" s="41">
        <f t="shared" si="6"/>
        <v>54728148</v>
      </c>
      <c r="O43" s="41">
        <f t="shared" si="6"/>
        <v>197973932</v>
      </c>
      <c r="P43" s="40">
        <f t="shared" si="6"/>
        <v>53164108</v>
      </c>
      <c r="Q43" s="38">
        <f t="shared" si="6"/>
        <v>69090472</v>
      </c>
      <c r="R43" s="41">
        <f t="shared" si="6"/>
        <v>85503383</v>
      </c>
      <c r="S43" s="41">
        <f t="shared" si="6"/>
        <v>207757963</v>
      </c>
      <c r="T43" s="40">
        <f t="shared" si="6"/>
        <v>0</v>
      </c>
      <c r="U43" s="38">
        <f t="shared" si="6"/>
        <v>0</v>
      </c>
      <c r="V43" s="41">
        <f t="shared" si="6"/>
        <v>0</v>
      </c>
      <c r="W43" s="41">
        <f t="shared" si="6"/>
        <v>0</v>
      </c>
    </row>
    <row r="44" spans="1:23" s="10" customFormat="1" ht="12.75">
      <c r="A44" s="26" t="s">
        <v>26</v>
      </c>
      <c r="B44" s="27" t="s">
        <v>96</v>
      </c>
      <c r="C44" s="28" t="s">
        <v>97</v>
      </c>
      <c r="D44" s="29">
        <v>129708867</v>
      </c>
      <c r="E44" s="30">
        <v>129708867</v>
      </c>
      <c r="F44" s="30">
        <v>145110062</v>
      </c>
      <c r="G44" s="31">
        <f t="shared" si="5"/>
        <v>1.1187366396470027</v>
      </c>
      <c r="H44" s="32">
        <v>7352464</v>
      </c>
      <c r="I44" s="30">
        <v>8926687</v>
      </c>
      <c r="J44" s="33">
        <v>7725561</v>
      </c>
      <c r="K44" s="33">
        <v>24004712</v>
      </c>
      <c r="L44" s="32">
        <v>14143421</v>
      </c>
      <c r="M44" s="30">
        <v>5914643</v>
      </c>
      <c r="N44" s="33">
        <v>13018828</v>
      </c>
      <c r="O44" s="33">
        <v>33076892</v>
      </c>
      <c r="P44" s="32">
        <v>79101771</v>
      </c>
      <c r="Q44" s="30">
        <v>0</v>
      </c>
      <c r="R44" s="33">
        <v>8926687</v>
      </c>
      <c r="S44" s="33">
        <v>88028458</v>
      </c>
      <c r="T44" s="32">
        <v>0</v>
      </c>
      <c r="U44" s="30">
        <v>0</v>
      </c>
      <c r="V44" s="33">
        <v>0</v>
      </c>
      <c r="W44" s="33">
        <v>0</v>
      </c>
    </row>
    <row r="45" spans="1:23" s="10" customFormat="1" ht="12.75">
      <c r="A45" s="26" t="s">
        <v>26</v>
      </c>
      <c r="B45" s="27" t="s">
        <v>98</v>
      </c>
      <c r="C45" s="28" t="s">
        <v>99</v>
      </c>
      <c r="D45" s="29">
        <v>100737566</v>
      </c>
      <c r="E45" s="30">
        <v>100737566</v>
      </c>
      <c r="F45" s="30">
        <v>74066118</v>
      </c>
      <c r="G45" s="31">
        <f t="shared" si="5"/>
        <v>0.7352383121903104</v>
      </c>
      <c r="H45" s="32">
        <v>5137930</v>
      </c>
      <c r="I45" s="30">
        <v>5756512</v>
      </c>
      <c r="J45" s="33">
        <v>4852548</v>
      </c>
      <c r="K45" s="33">
        <v>15746990</v>
      </c>
      <c r="L45" s="32">
        <v>6906327</v>
      </c>
      <c r="M45" s="30">
        <v>34024769</v>
      </c>
      <c r="N45" s="33">
        <v>7491600</v>
      </c>
      <c r="O45" s="33">
        <v>48422696</v>
      </c>
      <c r="P45" s="32">
        <v>4112187</v>
      </c>
      <c r="Q45" s="30">
        <v>5784245</v>
      </c>
      <c r="R45" s="33">
        <v>0</v>
      </c>
      <c r="S45" s="33">
        <v>9896432</v>
      </c>
      <c r="T45" s="32">
        <v>0</v>
      </c>
      <c r="U45" s="30">
        <v>0</v>
      </c>
      <c r="V45" s="33">
        <v>0</v>
      </c>
      <c r="W45" s="33">
        <v>0</v>
      </c>
    </row>
    <row r="46" spans="1:23" s="10" customFormat="1" ht="12.75">
      <c r="A46" s="26" t="s">
        <v>26</v>
      </c>
      <c r="B46" s="27" t="s">
        <v>100</v>
      </c>
      <c r="C46" s="28" t="s">
        <v>101</v>
      </c>
      <c r="D46" s="29">
        <v>135071000</v>
      </c>
      <c r="E46" s="30">
        <v>143146581</v>
      </c>
      <c r="F46" s="30">
        <v>104349781</v>
      </c>
      <c r="G46" s="31">
        <f t="shared" si="5"/>
        <v>0.7289715218556285</v>
      </c>
      <c r="H46" s="32">
        <v>11232378</v>
      </c>
      <c r="I46" s="30">
        <v>11925996</v>
      </c>
      <c r="J46" s="33">
        <v>6369774</v>
      </c>
      <c r="K46" s="33">
        <v>29528148</v>
      </c>
      <c r="L46" s="32">
        <v>12774745</v>
      </c>
      <c r="M46" s="30">
        <v>13199285</v>
      </c>
      <c r="N46" s="33">
        <v>12857063</v>
      </c>
      <c r="O46" s="33">
        <v>38831093</v>
      </c>
      <c r="P46" s="32">
        <v>12951498</v>
      </c>
      <c r="Q46" s="30">
        <v>12085515</v>
      </c>
      <c r="R46" s="33">
        <v>10953527</v>
      </c>
      <c r="S46" s="33">
        <v>35990540</v>
      </c>
      <c r="T46" s="32">
        <v>0</v>
      </c>
      <c r="U46" s="30">
        <v>0</v>
      </c>
      <c r="V46" s="33">
        <v>0</v>
      </c>
      <c r="W46" s="33">
        <v>0</v>
      </c>
    </row>
    <row r="47" spans="1:23" s="10" customFormat="1" ht="12.75">
      <c r="A47" s="26" t="s">
        <v>26</v>
      </c>
      <c r="B47" s="27" t="s">
        <v>102</v>
      </c>
      <c r="C47" s="28" t="s">
        <v>103</v>
      </c>
      <c r="D47" s="29">
        <v>128736197</v>
      </c>
      <c r="E47" s="30">
        <v>128736197</v>
      </c>
      <c r="F47" s="30">
        <v>90887105</v>
      </c>
      <c r="G47" s="31">
        <f t="shared" si="5"/>
        <v>0.705994950278048</v>
      </c>
      <c r="H47" s="32">
        <v>12967479</v>
      </c>
      <c r="I47" s="30">
        <v>10865764</v>
      </c>
      <c r="J47" s="33">
        <v>7512981</v>
      </c>
      <c r="K47" s="33">
        <v>31346224</v>
      </c>
      <c r="L47" s="32">
        <v>12014629</v>
      </c>
      <c r="M47" s="30">
        <v>8290594</v>
      </c>
      <c r="N47" s="33">
        <v>9247417</v>
      </c>
      <c r="O47" s="33">
        <v>29552640</v>
      </c>
      <c r="P47" s="32">
        <v>11045706</v>
      </c>
      <c r="Q47" s="30">
        <v>9526446</v>
      </c>
      <c r="R47" s="33">
        <v>9416089</v>
      </c>
      <c r="S47" s="33">
        <v>29988241</v>
      </c>
      <c r="T47" s="32">
        <v>0</v>
      </c>
      <c r="U47" s="30">
        <v>0</v>
      </c>
      <c r="V47" s="33">
        <v>0</v>
      </c>
      <c r="W47" s="33">
        <v>0</v>
      </c>
    </row>
    <row r="48" spans="1:23" s="10" customFormat="1" ht="12.75">
      <c r="A48" s="26" t="s">
        <v>26</v>
      </c>
      <c r="B48" s="27" t="s">
        <v>104</v>
      </c>
      <c r="C48" s="28" t="s">
        <v>105</v>
      </c>
      <c r="D48" s="29">
        <v>643057504</v>
      </c>
      <c r="E48" s="30">
        <v>839763705</v>
      </c>
      <c r="F48" s="30">
        <v>410445014</v>
      </c>
      <c r="G48" s="31">
        <f t="shared" si="5"/>
        <v>0.4887625073055521</v>
      </c>
      <c r="H48" s="32">
        <v>51625869</v>
      </c>
      <c r="I48" s="30">
        <v>50531713</v>
      </c>
      <c r="J48" s="33">
        <v>58511003</v>
      </c>
      <c r="K48" s="33">
        <v>160668585</v>
      </c>
      <c r="L48" s="32">
        <v>26023706</v>
      </c>
      <c r="M48" s="30">
        <v>33505724</v>
      </c>
      <c r="N48" s="33">
        <v>61156355</v>
      </c>
      <c r="O48" s="33">
        <v>120685785</v>
      </c>
      <c r="P48" s="32">
        <v>46179363</v>
      </c>
      <c r="Q48" s="30">
        <v>37642828</v>
      </c>
      <c r="R48" s="33">
        <v>45268453</v>
      </c>
      <c r="S48" s="33">
        <v>129090644</v>
      </c>
      <c r="T48" s="32">
        <v>0</v>
      </c>
      <c r="U48" s="30">
        <v>0</v>
      </c>
      <c r="V48" s="33">
        <v>0</v>
      </c>
      <c r="W48" s="33">
        <v>0</v>
      </c>
    </row>
    <row r="49" spans="1:23" s="10" customFormat="1" ht="12.75">
      <c r="A49" s="26" t="s">
        <v>45</v>
      </c>
      <c r="B49" s="27" t="s">
        <v>106</v>
      </c>
      <c r="C49" s="28" t="s">
        <v>107</v>
      </c>
      <c r="D49" s="29">
        <v>823048300</v>
      </c>
      <c r="E49" s="30">
        <v>823048300</v>
      </c>
      <c r="F49" s="30">
        <v>456973545</v>
      </c>
      <c r="G49" s="31">
        <f t="shared" si="5"/>
        <v>0.5552208114639202</v>
      </c>
      <c r="H49" s="32">
        <v>40172137</v>
      </c>
      <c r="I49" s="30">
        <v>53161631</v>
      </c>
      <c r="J49" s="33">
        <v>53653343</v>
      </c>
      <c r="K49" s="33">
        <v>146987111</v>
      </c>
      <c r="L49" s="32">
        <v>59156700</v>
      </c>
      <c r="M49" s="30">
        <v>52717016</v>
      </c>
      <c r="N49" s="33">
        <v>61001914</v>
      </c>
      <c r="O49" s="33">
        <v>172875630</v>
      </c>
      <c r="P49" s="32">
        <v>48552446</v>
      </c>
      <c r="Q49" s="30">
        <v>44401872</v>
      </c>
      <c r="R49" s="33">
        <v>44156486</v>
      </c>
      <c r="S49" s="33">
        <v>137110804</v>
      </c>
      <c r="T49" s="32">
        <v>0</v>
      </c>
      <c r="U49" s="30">
        <v>0</v>
      </c>
      <c r="V49" s="33">
        <v>0</v>
      </c>
      <c r="W49" s="33">
        <v>0</v>
      </c>
    </row>
    <row r="50" spans="1:23" s="10" customFormat="1" ht="12.75">
      <c r="A50" s="34"/>
      <c r="B50" s="35" t="s">
        <v>108</v>
      </c>
      <c r="C50" s="36"/>
      <c r="D50" s="37">
        <f>SUM(D44:D49)</f>
        <v>1960359434</v>
      </c>
      <c r="E50" s="38">
        <f>SUM(E44:E49)</f>
        <v>2165141216</v>
      </c>
      <c r="F50" s="38">
        <f>SUM(F44:F49)</f>
        <v>1281831625</v>
      </c>
      <c r="G50" s="39">
        <f t="shared" si="5"/>
        <v>0.592031418333131</v>
      </c>
      <c r="H50" s="40">
        <f aca="true" t="shared" si="7" ref="H50:W50">SUM(H44:H49)</f>
        <v>128488257</v>
      </c>
      <c r="I50" s="38">
        <f t="shared" si="7"/>
        <v>141168303</v>
      </c>
      <c r="J50" s="41">
        <f t="shared" si="7"/>
        <v>138625210</v>
      </c>
      <c r="K50" s="41">
        <f t="shared" si="7"/>
        <v>408281770</v>
      </c>
      <c r="L50" s="40">
        <f t="shared" si="7"/>
        <v>131019528</v>
      </c>
      <c r="M50" s="38">
        <f t="shared" si="7"/>
        <v>147652031</v>
      </c>
      <c r="N50" s="41">
        <f t="shared" si="7"/>
        <v>164773177</v>
      </c>
      <c r="O50" s="41">
        <f t="shared" si="7"/>
        <v>443444736</v>
      </c>
      <c r="P50" s="40">
        <f t="shared" si="7"/>
        <v>201942971</v>
      </c>
      <c r="Q50" s="38">
        <f t="shared" si="7"/>
        <v>109440906</v>
      </c>
      <c r="R50" s="41">
        <f t="shared" si="7"/>
        <v>118721242</v>
      </c>
      <c r="S50" s="41">
        <f t="shared" si="7"/>
        <v>430105119</v>
      </c>
      <c r="T50" s="40">
        <f t="shared" si="7"/>
        <v>0</v>
      </c>
      <c r="U50" s="38">
        <f t="shared" si="7"/>
        <v>0</v>
      </c>
      <c r="V50" s="41">
        <f t="shared" si="7"/>
        <v>0</v>
      </c>
      <c r="W50" s="41">
        <f t="shared" si="7"/>
        <v>0</v>
      </c>
    </row>
    <row r="51" spans="1:23" s="10" customFormat="1" ht="12.75">
      <c r="A51" s="26" t="s">
        <v>26</v>
      </c>
      <c r="B51" s="27" t="s">
        <v>109</v>
      </c>
      <c r="C51" s="28" t="s">
        <v>110</v>
      </c>
      <c r="D51" s="29">
        <v>196621342</v>
      </c>
      <c r="E51" s="30">
        <v>210447425</v>
      </c>
      <c r="F51" s="30">
        <v>125570130</v>
      </c>
      <c r="G51" s="31">
        <f t="shared" si="5"/>
        <v>0.5966817127840838</v>
      </c>
      <c r="H51" s="32">
        <v>12017517</v>
      </c>
      <c r="I51" s="30">
        <v>14960363</v>
      </c>
      <c r="J51" s="33">
        <v>12931221</v>
      </c>
      <c r="K51" s="33">
        <v>39909101</v>
      </c>
      <c r="L51" s="32">
        <v>15205199</v>
      </c>
      <c r="M51" s="30">
        <v>14352508</v>
      </c>
      <c r="N51" s="33">
        <v>15694082</v>
      </c>
      <c r="O51" s="33">
        <v>45251789</v>
      </c>
      <c r="P51" s="32">
        <v>14209716</v>
      </c>
      <c r="Q51" s="30">
        <v>13153441</v>
      </c>
      <c r="R51" s="33">
        <v>13046083</v>
      </c>
      <c r="S51" s="33">
        <v>40409240</v>
      </c>
      <c r="T51" s="32">
        <v>0</v>
      </c>
      <c r="U51" s="30">
        <v>0</v>
      </c>
      <c r="V51" s="33">
        <v>0</v>
      </c>
      <c r="W51" s="33">
        <v>0</v>
      </c>
    </row>
    <row r="52" spans="1:23" s="10" customFormat="1" ht="12.75">
      <c r="A52" s="26" t="s">
        <v>26</v>
      </c>
      <c r="B52" s="27" t="s">
        <v>111</v>
      </c>
      <c r="C52" s="28" t="s">
        <v>112</v>
      </c>
      <c r="D52" s="29">
        <v>164790313</v>
      </c>
      <c r="E52" s="30">
        <v>164790313</v>
      </c>
      <c r="F52" s="30">
        <v>112407846</v>
      </c>
      <c r="G52" s="31">
        <f t="shared" si="5"/>
        <v>0.6821265398045576</v>
      </c>
      <c r="H52" s="32">
        <v>4108771</v>
      </c>
      <c r="I52" s="30">
        <v>7201146</v>
      </c>
      <c r="J52" s="33">
        <v>7201146</v>
      </c>
      <c r="K52" s="33">
        <v>18511063</v>
      </c>
      <c r="L52" s="32">
        <v>7201146</v>
      </c>
      <c r="M52" s="30">
        <v>7201146</v>
      </c>
      <c r="N52" s="33">
        <v>7201146</v>
      </c>
      <c r="O52" s="33">
        <v>21603438</v>
      </c>
      <c r="P52" s="32">
        <v>7201146</v>
      </c>
      <c r="Q52" s="30">
        <v>0</v>
      </c>
      <c r="R52" s="33">
        <v>65092199</v>
      </c>
      <c r="S52" s="33">
        <v>72293345</v>
      </c>
      <c r="T52" s="32">
        <v>0</v>
      </c>
      <c r="U52" s="30">
        <v>0</v>
      </c>
      <c r="V52" s="33">
        <v>0</v>
      </c>
      <c r="W52" s="33">
        <v>0</v>
      </c>
    </row>
    <row r="53" spans="1:23" s="10" customFormat="1" ht="12.75">
      <c r="A53" s="26" t="s">
        <v>26</v>
      </c>
      <c r="B53" s="27" t="s">
        <v>113</v>
      </c>
      <c r="C53" s="28" t="s">
        <v>114</v>
      </c>
      <c r="D53" s="29">
        <v>101552724</v>
      </c>
      <c r="E53" s="30">
        <v>101552724</v>
      </c>
      <c r="F53" s="30">
        <v>74818470</v>
      </c>
      <c r="G53" s="31">
        <f t="shared" si="5"/>
        <v>0.7367450822884869</v>
      </c>
      <c r="H53" s="32">
        <v>7881567</v>
      </c>
      <c r="I53" s="30">
        <v>14433135</v>
      </c>
      <c r="J53" s="33">
        <v>8193107</v>
      </c>
      <c r="K53" s="33">
        <v>30507809</v>
      </c>
      <c r="L53" s="32">
        <v>8474345</v>
      </c>
      <c r="M53" s="30">
        <v>8555019</v>
      </c>
      <c r="N53" s="33">
        <v>8317090</v>
      </c>
      <c r="O53" s="33">
        <v>25346454</v>
      </c>
      <c r="P53" s="32">
        <v>6417506</v>
      </c>
      <c r="Q53" s="30">
        <v>7463848</v>
      </c>
      <c r="R53" s="33">
        <v>5082853</v>
      </c>
      <c r="S53" s="33">
        <v>18964207</v>
      </c>
      <c r="T53" s="32">
        <v>0</v>
      </c>
      <c r="U53" s="30">
        <v>0</v>
      </c>
      <c r="V53" s="33">
        <v>0</v>
      </c>
      <c r="W53" s="33">
        <v>0</v>
      </c>
    </row>
    <row r="54" spans="1:23" s="10" customFormat="1" ht="12.75">
      <c r="A54" s="26" t="s">
        <v>26</v>
      </c>
      <c r="B54" s="27" t="s">
        <v>115</v>
      </c>
      <c r="C54" s="28" t="s">
        <v>116</v>
      </c>
      <c r="D54" s="29">
        <v>69785500</v>
      </c>
      <c r="E54" s="30">
        <v>69785500</v>
      </c>
      <c r="F54" s="30">
        <v>48872728</v>
      </c>
      <c r="G54" s="31">
        <f t="shared" si="5"/>
        <v>0.7003278331458541</v>
      </c>
      <c r="H54" s="32">
        <v>4673512</v>
      </c>
      <c r="I54" s="30">
        <v>4171925</v>
      </c>
      <c r="J54" s="33">
        <v>4498231</v>
      </c>
      <c r="K54" s="33">
        <v>13343668</v>
      </c>
      <c r="L54" s="32">
        <v>5726070</v>
      </c>
      <c r="M54" s="30">
        <v>9471374</v>
      </c>
      <c r="N54" s="33">
        <v>5417705</v>
      </c>
      <c r="O54" s="33">
        <v>20615149</v>
      </c>
      <c r="P54" s="32">
        <v>5496391</v>
      </c>
      <c r="Q54" s="30">
        <v>5674308</v>
      </c>
      <c r="R54" s="33">
        <v>3743212</v>
      </c>
      <c r="S54" s="33">
        <v>14913911</v>
      </c>
      <c r="T54" s="32">
        <v>0</v>
      </c>
      <c r="U54" s="30">
        <v>0</v>
      </c>
      <c r="V54" s="33">
        <v>0</v>
      </c>
      <c r="W54" s="33">
        <v>0</v>
      </c>
    </row>
    <row r="55" spans="1:23" s="10" customFormat="1" ht="12.75">
      <c r="A55" s="26" t="s">
        <v>45</v>
      </c>
      <c r="B55" s="27" t="s">
        <v>117</v>
      </c>
      <c r="C55" s="28" t="s">
        <v>118</v>
      </c>
      <c r="D55" s="29">
        <v>361461561</v>
      </c>
      <c r="E55" s="30">
        <v>361461561</v>
      </c>
      <c r="F55" s="30">
        <v>199400588</v>
      </c>
      <c r="G55" s="31">
        <f t="shared" si="5"/>
        <v>0.55165087941398</v>
      </c>
      <c r="H55" s="32">
        <v>12874666</v>
      </c>
      <c r="I55" s="30">
        <v>18269272</v>
      </c>
      <c r="J55" s="33">
        <v>15304634</v>
      </c>
      <c r="K55" s="33">
        <v>46448572</v>
      </c>
      <c r="L55" s="32">
        <v>23713225</v>
      </c>
      <c r="M55" s="30">
        <v>23246585</v>
      </c>
      <c r="N55" s="33">
        <v>23969665</v>
      </c>
      <c r="O55" s="33">
        <v>70929475</v>
      </c>
      <c r="P55" s="32">
        <v>24328734</v>
      </c>
      <c r="Q55" s="30">
        <v>23413587</v>
      </c>
      <c r="R55" s="33">
        <v>34280220</v>
      </c>
      <c r="S55" s="33">
        <v>82022541</v>
      </c>
      <c r="T55" s="32">
        <v>0</v>
      </c>
      <c r="U55" s="30">
        <v>0</v>
      </c>
      <c r="V55" s="33">
        <v>0</v>
      </c>
      <c r="W55" s="33">
        <v>0</v>
      </c>
    </row>
    <row r="56" spans="1:23" s="10" customFormat="1" ht="12.75">
      <c r="A56" s="34"/>
      <c r="B56" s="35" t="s">
        <v>119</v>
      </c>
      <c r="C56" s="36"/>
      <c r="D56" s="37">
        <f>SUM(D51:D55)</f>
        <v>894211440</v>
      </c>
      <c r="E56" s="38">
        <f>SUM(E51:E55)</f>
        <v>908037523</v>
      </c>
      <c r="F56" s="38">
        <f>SUM(F51:F55)</f>
        <v>561069762</v>
      </c>
      <c r="G56" s="39">
        <f t="shared" si="5"/>
        <v>0.6178927057400909</v>
      </c>
      <c r="H56" s="40">
        <f aca="true" t="shared" si="8" ref="H56:W56">SUM(H51:H55)</f>
        <v>41556033</v>
      </c>
      <c r="I56" s="38">
        <f t="shared" si="8"/>
        <v>59035841</v>
      </c>
      <c r="J56" s="41">
        <f t="shared" si="8"/>
        <v>48128339</v>
      </c>
      <c r="K56" s="41">
        <f t="shared" si="8"/>
        <v>148720213</v>
      </c>
      <c r="L56" s="40">
        <f t="shared" si="8"/>
        <v>60319985</v>
      </c>
      <c r="M56" s="38">
        <f t="shared" si="8"/>
        <v>62826632</v>
      </c>
      <c r="N56" s="41">
        <f t="shared" si="8"/>
        <v>60599688</v>
      </c>
      <c r="O56" s="41">
        <f t="shared" si="8"/>
        <v>183746305</v>
      </c>
      <c r="P56" s="40">
        <f t="shared" si="8"/>
        <v>57653493</v>
      </c>
      <c r="Q56" s="38">
        <f t="shared" si="8"/>
        <v>49705184</v>
      </c>
      <c r="R56" s="41">
        <f t="shared" si="8"/>
        <v>121244567</v>
      </c>
      <c r="S56" s="41">
        <f t="shared" si="8"/>
        <v>228603244</v>
      </c>
      <c r="T56" s="40">
        <f t="shared" si="8"/>
        <v>0</v>
      </c>
      <c r="U56" s="38">
        <f t="shared" si="8"/>
        <v>0</v>
      </c>
      <c r="V56" s="41">
        <f t="shared" si="8"/>
        <v>0</v>
      </c>
      <c r="W56" s="41">
        <f t="shared" si="8"/>
        <v>0</v>
      </c>
    </row>
    <row r="57" spans="1:23" s="10" customFormat="1" ht="12.75">
      <c r="A57" s="42"/>
      <c r="B57" s="43" t="s">
        <v>120</v>
      </c>
      <c r="C57" s="44"/>
      <c r="D57" s="45">
        <f>SUM(D5:D6,D8:D17,D19:D26,D28:D36,D38:D42,D44:D49,D51:D55)</f>
        <v>20286636128</v>
      </c>
      <c r="E57" s="46">
        <f>SUM(E5:E6,E8:E17,E19:E26,E28:E36,E38:E42,E44:E49,E51:E55)</f>
        <v>21182420533</v>
      </c>
      <c r="F57" s="46">
        <f>SUM(F5:F6,F8:F17,F19:F26,F28:F36,F38:F42,F44:F49,F51:F55)</f>
        <v>12965386726</v>
      </c>
      <c r="G57" s="47">
        <f t="shared" si="5"/>
        <v>0.6120823966175764</v>
      </c>
      <c r="H57" s="48">
        <f aca="true" t="shared" si="9" ref="H57:W57">SUM(H5:H6,H8:H17,H19:H26,H28:H36,H38:H42,H44:H49,H51:H55)</f>
        <v>1409212189</v>
      </c>
      <c r="I57" s="46">
        <f t="shared" si="9"/>
        <v>1247168933</v>
      </c>
      <c r="J57" s="49">
        <f t="shared" si="9"/>
        <v>1501256052</v>
      </c>
      <c r="K57" s="49">
        <f t="shared" si="9"/>
        <v>4157637174</v>
      </c>
      <c r="L57" s="48">
        <f t="shared" si="9"/>
        <v>1419512199</v>
      </c>
      <c r="M57" s="46">
        <f t="shared" si="9"/>
        <v>1663791100</v>
      </c>
      <c r="N57" s="49">
        <f t="shared" si="9"/>
        <v>1401895867</v>
      </c>
      <c r="O57" s="49">
        <f t="shared" si="9"/>
        <v>4485199166</v>
      </c>
      <c r="P57" s="48">
        <f t="shared" si="9"/>
        <v>1453216272</v>
      </c>
      <c r="Q57" s="46">
        <f t="shared" si="9"/>
        <v>1344615571</v>
      </c>
      <c r="R57" s="49">
        <f t="shared" si="9"/>
        <v>1524718543</v>
      </c>
      <c r="S57" s="49">
        <f t="shared" si="9"/>
        <v>4322550386</v>
      </c>
      <c r="T57" s="48">
        <f t="shared" si="9"/>
        <v>0</v>
      </c>
      <c r="U57" s="46">
        <f t="shared" si="9"/>
        <v>0</v>
      </c>
      <c r="V57" s="49">
        <f t="shared" si="9"/>
        <v>0</v>
      </c>
      <c r="W57" s="49">
        <f t="shared" si="9"/>
        <v>0</v>
      </c>
    </row>
    <row r="58" spans="1:23" s="10" customFormat="1" ht="12.75">
      <c r="A58" s="18"/>
      <c r="B58" s="50"/>
      <c r="C58" s="51"/>
      <c r="D58" s="52"/>
      <c r="E58" s="53"/>
      <c r="F58" s="53"/>
      <c r="G58" s="23"/>
      <c r="H58" s="32"/>
      <c r="I58" s="30"/>
      <c r="J58" s="54"/>
      <c r="K58" s="54"/>
      <c r="L58" s="32"/>
      <c r="M58" s="30"/>
      <c r="N58" s="54"/>
      <c r="O58" s="54"/>
      <c r="P58" s="32"/>
      <c r="Q58" s="30"/>
      <c r="R58" s="54"/>
      <c r="S58" s="54"/>
      <c r="T58" s="32"/>
      <c r="U58" s="30"/>
      <c r="V58" s="54"/>
      <c r="W58" s="54"/>
    </row>
    <row r="59" spans="1:23" s="10" customFormat="1" ht="12.75">
      <c r="A59" s="18"/>
      <c r="B59" s="19" t="s">
        <v>121</v>
      </c>
      <c r="C59" s="20"/>
      <c r="D59" s="55"/>
      <c r="E59" s="53"/>
      <c r="F59" s="53"/>
      <c r="G59" s="23"/>
      <c r="H59" s="32"/>
      <c r="I59" s="30"/>
      <c r="J59" s="54"/>
      <c r="K59" s="54"/>
      <c r="L59" s="32"/>
      <c r="M59" s="30"/>
      <c r="N59" s="54"/>
      <c r="O59" s="54"/>
      <c r="P59" s="32"/>
      <c r="Q59" s="30"/>
      <c r="R59" s="54"/>
      <c r="S59" s="54"/>
      <c r="T59" s="32"/>
      <c r="U59" s="30"/>
      <c r="V59" s="54"/>
      <c r="W59" s="54"/>
    </row>
    <row r="60" spans="1:23" s="10" customFormat="1" ht="12.75">
      <c r="A60" s="26" t="s">
        <v>20</v>
      </c>
      <c r="B60" s="27" t="s">
        <v>122</v>
      </c>
      <c r="C60" s="28" t="s">
        <v>123</v>
      </c>
      <c r="D60" s="29">
        <v>4176314817</v>
      </c>
      <c r="E60" s="30">
        <v>4176314817</v>
      </c>
      <c r="F60" s="30">
        <v>2579784662</v>
      </c>
      <c r="G60" s="31">
        <f aca="true" t="shared" si="10" ref="G60:G89">IF($E60=0,0,$F60/$E60)</f>
        <v>0.6177179583059196</v>
      </c>
      <c r="H60" s="32">
        <v>127338296</v>
      </c>
      <c r="I60" s="30">
        <v>324193156</v>
      </c>
      <c r="J60" s="33">
        <v>347607470</v>
      </c>
      <c r="K60" s="33">
        <v>799138922</v>
      </c>
      <c r="L60" s="32">
        <v>254674123</v>
      </c>
      <c r="M60" s="30">
        <v>299764591</v>
      </c>
      <c r="N60" s="33">
        <v>257553700</v>
      </c>
      <c r="O60" s="33">
        <v>811992414</v>
      </c>
      <c r="P60" s="32">
        <v>174987869</v>
      </c>
      <c r="Q60" s="30">
        <v>520749566</v>
      </c>
      <c r="R60" s="33">
        <v>272915891</v>
      </c>
      <c r="S60" s="33">
        <v>968653326</v>
      </c>
      <c r="T60" s="32">
        <v>0</v>
      </c>
      <c r="U60" s="30">
        <v>0</v>
      </c>
      <c r="V60" s="33">
        <v>0</v>
      </c>
      <c r="W60" s="33">
        <v>0</v>
      </c>
    </row>
    <row r="61" spans="1:23" s="10" customFormat="1" ht="12.75">
      <c r="A61" s="34"/>
      <c r="B61" s="35" t="s">
        <v>25</v>
      </c>
      <c r="C61" s="36"/>
      <c r="D61" s="37">
        <f>D60</f>
        <v>4176314817</v>
      </c>
      <c r="E61" s="38">
        <f>E60</f>
        <v>4176314817</v>
      </c>
      <c r="F61" s="38">
        <f>F60</f>
        <v>2579784662</v>
      </c>
      <c r="G61" s="39">
        <f t="shared" si="10"/>
        <v>0.6177179583059196</v>
      </c>
      <c r="H61" s="40">
        <f aca="true" t="shared" si="11" ref="H61:W61">H60</f>
        <v>127338296</v>
      </c>
      <c r="I61" s="38">
        <f t="shared" si="11"/>
        <v>324193156</v>
      </c>
      <c r="J61" s="41">
        <f t="shared" si="11"/>
        <v>347607470</v>
      </c>
      <c r="K61" s="41">
        <f t="shared" si="11"/>
        <v>799138922</v>
      </c>
      <c r="L61" s="40">
        <f t="shared" si="11"/>
        <v>254674123</v>
      </c>
      <c r="M61" s="38">
        <f t="shared" si="11"/>
        <v>299764591</v>
      </c>
      <c r="N61" s="41">
        <f t="shared" si="11"/>
        <v>257553700</v>
      </c>
      <c r="O61" s="41">
        <f t="shared" si="11"/>
        <v>811992414</v>
      </c>
      <c r="P61" s="40">
        <f t="shared" si="11"/>
        <v>174987869</v>
      </c>
      <c r="Q61" s="38">
        <f t="shared" si="11"/>
        <v>520749566</v>
      </c>
      <c r="R61" s="41">
        <f t="shared" si="11"/>
        <v>272915891</v>
      </c>
      <c r="S61" s="41">
        <f t="shared" si="11"/>
        <v>968653326</v>
      </c>
      <c r="T61" s="40">
        <f t="shared" si="11"/>
        <v>0</v>
      </c>
      <c r="U61" s="38">
        <f t="shared" si="11"/>
        <v>0</v>
      </c>
      <c r="V61" s="41">
        <f t="shared" si="11"/>
        <v>0</v>
      </c>
      <c r="W61" s="41">
        <f t="shared" si="11"/>
        <v>0</v>
      </c>
    </row>
    <row r="62" spans="1:23" s="10" customFormat="1" ht="12.75">
      <c r="A62" s="26" t="s">
        <v>26</v>
      </c>
      <c r="B62" s="27" t="s">
        <v>124</v>
      </c>
      <c r="C62" s="28" t="s">
        <v>125</v>
      </c>
      <c r="D62" s="29">
        <v>101756000</v>
      </c>
      <c r="E62" s="30">
        <v>105507000</v>
      </c>
      <c r="F62" s="30">
        <v>51336793</v>
      </c>
      <c r="G62" s="31">
        <f t="shared" si="10"/>
        <v>0.4865723885618964</v>
      </c>
      <c r="H62" s="32">
        <v>3090009</v>
      </c>
      <c r="I62" s="30">
        <v>7340003</v>
      </c>
      <c r="J62" s="33">
        <v>6369969</v>
      </c>
      <c r="K62" s="33">
        <v>16799981</v>
      </c>
      <c r="L62" s="32">
        <v>5257910</v>
      </c>
      <c r="M62" s="30">
        <v>5188634</v>
      </c>
      <c r="N62" s="33">
        <v>6908458</v>
      </c>
      <c r="O62" s="33">
        <v>17355002</v>
      </c>
      <c r="P62" s="32">
        <v>6505676</v>
      </c>
      <c r="Q62" s="30">
        <v>6013121</v>
      </c>
      <c r="R62" s="33">
        <v>4663013</v>
      </c>
      <c r="S62" s="33">
        <v>17181810</v>
      </c>
      <c r="T62" s="32">
        <v>0</v>
      </c>
      <c r="U62" s="30">
        <v>0</v>
      </c>
      <c r="V62" s="33">
        <v>0</v>
      </c>
      <c r="W62" s="33">
        <v>0</v>
      </c>
    </row>
    <row r="63" spans="1:23" s="10" customFormat="1" ht="12.75">
      <c r="A63" s="26" t="s">
        <v>26</v>
      </c>
      <c r="B63" s="27" t="s">
        <v>126</v>
      </c>
      <c r="C63" s="28" t="s">
        <v>127</v>
      </c>
      <c r="D63" s="29">
        <v>200354575</v>
      </c>
      <c r="E63" s="30">
        <v>200354575</v>
      </c>
      <c r="F63" s="30">
        <v>230679872</v>
      </c>
      <c r="G63" s="31">
        <f t="shared" si="10"/>
        <v>1.1513581459270397</v>
      </c>
      <c r="H63" s="32">
        <v>43204023</v>
      </c>
      <c r="I63" s="30">
        <v>29526947</v>
      </c>
      <c r="J63" s="33">
        <v>12748263</v>
      </c>
      <c r="K63" s="33">
        <v>85479233</v>
      </c>
      <c r="L63" s="32">
        <v>11886144</v>
      </c>
      <c r="M63" s="30">
        <v>12690087</v>
      </c>
      <c r="N63" s="33">
        <v>45297174</v>
      </c>
      <c r="O63" s="33">
        <v>69873405</v>
      </c>
      <c r="P63" s="32">
        <v>11617963</v>
      </c>
      <c r="Q63" s="30">
        <v>21039263</v>
      </c>
      <c r="R63" s="33">
        <v>42670008</v>
      </c>
      <c r="S63" s="33">
        <v>75327234</v>
      </c>
      <c r="T63" s="32">
        <v>0</v>
      </c>
      <c r="U63" s="30">
        <v>0</v>
      </c>
      <c r="V63" s="33">
        <v>0</v>
      </c>
      <c r="W63" s="33">
        <v>0</v>
      </c>
    </row>
    <row r="64" spans="1:23" s="10" customFormat="1" ht="12.75">
      <c r="A64" s="26" t="s">
        <v>26</v>
      </c>
      <c r="B64" s="27" t="s">
        <v>128</v>
      </c>
      <c r="C64" s="28" t="s">
        <v>129</v>
      </c>
      <c r="D64" s="29">
        <v>124549018</v>
      </c>
      <c r="E64" s="30">
        <v>124549018</v>
      </c>
      <c r="F64" s="30">
        <v>67980599</v>
      </c>
      <c r="G64" s="31">
        <f t="shared" si="10"/>
        <v>0.545814010352133</v>
      </c>
      <c r="H64" s="32">
        <v>8784968</v>
      </c>
      <c r="I64" s="30">
        <v>4588958</v>
      </c>
      <c r="J64" s="33">
        <v>6781527</v>
      </c>
      <c r="K64" s="33">
        <v>20155453</v>
      </c>
      <c r="L64" s="32">
        <v>10941447</v>
      </c>
      <c r="M64" s="30">
        <v>5235827</v>
      </c>
      <c r="N64" s="33">
        <v>7011321</v>
      </c>
      <c r="O64" s="33">
        <v>23188595</v>
      </c>
      <c r="P64" s="32">
        <v>4813851</v>
      </c>
      <c r="Q64" s="30">
        <v>8741335</v>
      </c>
      <c r="R64" s="33">
        <v>11081365</v>
      </c>
      <c r="S64" s="33">
        <v>24636551</v>
      </c>
      <c r="T64" s="32">
        <v>0</v>
      </c>
      <c r="U64" s="30">
        <v>0</v>
      </c>
      <c r="V64" s="33">
        <v>0</v>
      </c>
      <c r="W64" s="33">
        <v>0</v>
      </c>
    </row>
    <row r="65" spans="1:23" s="10" customFormat="1" ht="12.75">
      <c r="A65" s="26" t="s">
        <v>26</v>
      </c>
      <c r="B65" s="27" t="s">
        <v>130</v>
      </c>
      <c r="C65" s="28" t="s">
        <v>131</v>
      </c>
      <c r="D65" s="29">
        <v>80813179</v>
      </c>
      <c r="E65" s="30">
        <v>80813179</v>
      </c>
      <c r="F65" s="30">
        <v>8471056</v>
      </c>
      <c r="G65" s="31">
        <f t="shared" si="10"/>
        <v>0.10482270472245622</v>
      </c>
      <c r="H65" s="32">
        <v>0</v>
      </c>
      <c r="I65" s="30">
        <v>0</v>
      </c>
      <c r="J65" s="33">
        <v>0</v>
      </c>
      <c r="K65" s="33">
        <v>0</v>
      </c>
      <c r="L65" s="32">
        <v>0</v>
      </c>
      <c r="M65" s="30">
        <v>0</v>
      </c>
      <c r="N65" s="33">
        <v>4181807</v>
      </c>
      <c r="O65" s="33">
        <v>4181807</v>
      </c>
      <c r="P65" s="32">
        <v>4289249</v>
      </c>
      <c r="Q65" s="30">
        <v>0</v>
      </c>
      <c r="R65" s="33">
        <v>0</v>
      </c>
      <c r="S65" s="33">
        <v>4289249</v>
      </c>
      <c r="T65" s="32">
        <v>0</v>
      </c>
      <c r="U65" s="30">
        <v>0</v>
      </c>
      <c r="V65" s="33">
        <v>0</v>
      </c>
      <c r="W65" s="33">
        <v>0</v>
      </c>
    </row>
    <row r="66" spans="1:23" s="10" customFormat="1" ht="12.75">
      <c r="A66" s="26" t="s">
        <v>45</v>
      </c>
      <c r="B66" s="27" t="s">
        <v>132</v>
      </c>
      <c r="C66" s="28" t="s">
        <v>133</v>
      </c>
      <c r="D66" s="29">
        <v>59709199</v>
      </c>
      <c r="E66" s="30">
        <v>65707611</v>
      </c>
      <c r="F66" s="30">
        <v>48757913</v>
      </c>
      <c r="G66" s="31">
        <f t="shared" si="10"/>
        <v>0.7420436119645257</v>
      </c>
      <c r="H66" s="32">
        <v>8209206</v>
      </c>
      <c r="I66" s="30">
        <v>4892176</v>
      </c>
      <c r="J66" s="33">
        <v>4141888</v>
      </c>
      <c r="K66" s="33">
        <v>17243270</v>
      </c>
      <c r="L66" s="32">
        <v>4894709</v>
      </c>
      <c r="M66" s="30">
        <v>8797926</v>
      </c>
      <c r="N66" s="33">
        <v>6838669</v>
      </c>
      <c r="O66" s="33">
        <v>20531304</v>
      </c>
      <c r="P66" s="32">
        <v>2616863</v>
      </c>
      <c r="Q66" s="30">
        <v>4409888</v>
      </c>
      <c r="R66" s="33">
        <v>3956588</v>
      </c>
      <c r="S66" s="33">
        <v>10983339</v>
      </c>
      <c r="T66" s="32">
        <v>0</v>
      </c>
      <c r="U66" s="30">
        <v>0</v>
      </c>
      <c r="V66" s="33">
        <v>0</v>
      </c>
      <c r="W66" s="33">
        <v>0</v>
      </c>
    </row>
    <row r="67" spans="1:23" s="10" customFormat="1" ht="12.75">
      <c r="A67" s="34"/>
      <c r="B67" s="35" t="s">
        <v>134</v>
      </c>
      <c r="C67" s="36"/>
      <c r="D67" s="37">
        <f>SUM(D62:D66)</f>
        <v>567181971</v>
      </c>
      <c r="E67" s="38">
        <f>SUM(E62:E66)</f>
        <v>576931383</v>
      </c>
      <c r="F67" s="38">
        <f>SUM(F62:F66)</f>
        <v>407226233</v>
      </c>
      <c r="G67" s="39">
        <f t="shared" si="10"/>
        <v>0.7058486416226035</v>
      </c>
      <c r="H67" s="40">
        <f aca="true" t="shared" si="12" ref="H67:W67">SUM(H62:H66)</f>
        <v>63288206</v>
      </c>
      <c r="I67" s="38">
        <f t="shared" si="12"/>
        <v>46348084</v>
      </c>
      <c r="J67" s="41">
        <f t="shared" si="12"/>
        <v>30041647</v>
      </c>
      <c r="K67" s="41">
        <f t="shared" si="12"/>
        <v>139677937</v>
      </c>
      <c r="L67" s="40">
        <f t="shared" si="12"/>
        <v>32980210</v>
      </c>
      <c r="M67" s="38">
        <f t="shared" si="12"/>
        <v>31912474</v>
      </c>
      <c r="N67" s="41">
        <f t="shared" si="12"/>
        <v>70237429</v>
      </c>
      <c r="O67" s="41">
        <f t="shared" si="12"/>
        <v>135130113</v>
      </c>
      <c r="P67" s="40">
        <f t="shared" si="12"/>
        <v>29843602</v>
      </c>
      <c r="Q67" s="38">
        <f t="shared" si="12"/>
        <v>40203607</v>
      </c>
      <c r="R67" s="41">
        <f t="shared" si="12"/>
        <v>62370974</v>
      </c>
      <c r="S67" s="41">
        <f t="shared" si="12"/>
        <v>132418183</v>
      </c>
      <c r="T67" s="40">
        <f t="shared" si="12"/>
        <v>0</v>
      </c>
      <c r="U67" s="38">
        <f t="shared" si="12"/>
        <v>0</v>
      </c>
      <c r="V67" s="41">
        <f t="shared" si="12"/>
        <v>0</v>
      </c>
      <c r="W67" s="41">
        <f t="shared" si="12"/>
        <v>0</v>
      </c>
    </row>
    <row r="68" spans="1:23" s="10" customFormat="1" ht="12.75">
      <c r="A68" s="26" t="s">
        <v>26</v>
      </c>
      <c r="B68" s="27" t="s">
        <v>135</v>
      </c>
      <c r="C68" s="28" t="s">
        <v>136</v>
      </c>
      <c r="D68" s="29">
        <v>160893999</v>
      </c>
      <c r="E68" s="30">
        <v>160893999</v>
      </c>
      <c r="F68" s="30">
        <v>66704310</v>
      </c>
      <c r="G68" s="31">
        <f t="shared" si="10"/>
        <v>0.41458544392323793</v>
      </c>
      <c r="H68" s="32">
        <v>4941810</v>
      </c>
      <c r="I68" s="30">
        <v>9197084</v>
      </c>
      <c r="J68" s="33">
        <v>9197084</v>
      </c>
      <c r="K68" s="33">
        <v>23335978</v>
      </c>
      <c r="L68" s="32">
        <v>9197084</v>
      </c>
      <c r="M68" s="30">
        <v>8205991</v>
      </c>
      <c r="N68" s="33">
        <v>8205991</v>
      </c>
      <c r="O68" s="33">
        <v>25609066</v>
      </c>
      <c r="P68" s="32">
        <v>5545304</v>
      </c>
      <c r="Q68" s="30">
        <v>4220321</v>
      </c>
      <c r="R68" s="33">
        <v>7993641</v>
      </c>
      <c r="S68" s="33">
        <v>17759266</v>
      </c>
      <c r="T68" s="32">
        <v>0</v>
      </c>
      <c r="U68" s="30">
        <v>0</v>
      </c>
      <c r="V68" s="33">
        <v>0</v>
      </c>
      <c r="W68" s="33">
        <v>0</v>
      </c>
    </row>
    <row r="69" spans="1:23" s="10" customFormat="1" ht="12.75">
      <c r="A69" s="26" t="s">
        <v>26</v>
      </c>
      <c r="B69" s="27" t="s">
        <v>137</v>
      </c>
      <c r="C69" s="28" t="s">
        <v>138</v>
      </c>
      <c r="D69" s="29">
        <v>70534248</v>
      </c>
      <c r="E69" s="30">
        <v>70534248</v>
      </c>
      <c r="F69" s="30">
        <v>59353422</v>
      </c>
      <c r="G69" s="31">
        <f t="shared" si="10"/>
        <v>0.8414837285852966</v>
      </c>
      <c r="H69" s="32">
        <v>4988085</v>
      </c>
      <c r="I69" s="30">
        <v>3764580</v>
      </c>
      <c r="J69" s="33">
        <v>2613315</v>
      </c>
      <c r="K69" s="33">
        <v>11365980</v>
      </c>
      <c r="L69" s="32">
        <v>17656020</v>
      </c>
      <c r="M69" s="30">
        <v>10285947</v>
      </c>
      <c r="N69" s="33">
        <v>7347904</v>
      </c>
      <c r="O69" s="33">
        <v>35289871</v>
      </c>
      <c r="P69" s="32">
        <v>3556037</v>
      </c>
      <c r="Q69" s="30">
        <v>2633199</v>
      </c>
      <c r="R69" s="33">
        <v>6508335</v>
      </c>
      <c r="S69" s="33">
        <v>12697571</v>
      </c>
      <c r="T69" s="32">
        <v>0</v>
      </c>
      <c r="U69" s="30">
        <v>0</v>
      </c>
      <c r="V69" s="33">
        <v>0</v>
      </c>
      <c r="W69" s="33">
        <v>0</v>
      </c>
    </row>
    <row r="70" spans="1:23" s="10" customFormat="1" ht="12.75">
      <c r="A70" s="26" t="s">
        <v>26</v>
      </c>
      <c r="B70" s="27" t="s">
        <v>139</v>
      </c>
      <c r="C70" s="28" t="s">
        <v>140</v>
      </c>
      <c r="D70" s="29">
        <v>107653537</v>
      </c>
      <c r="E70" s="30">
        <v>115135671</v>
      </c>
      <c r="F70" s="30">
        <v>70691584</v>
      </c>
      <c r="G70" s="31">
        <f t="shared" si="10"/>
        <v>0.6139850785253165</v>
      </c>
      <c r="H70" s="32">
        <v>5280748</v>
      </c>
      <c r="I70" s="30">
        <v>8769210</v>
      </c>
      <c r="J70" s="33">
        <v>8345405</v>
      </c>
      <c r="K70" s="33">
        <v>22395363</v>
      </c>
      <c r="L70" s="32">
        <v>7944112</v>
      </c>
      <c r="M70" s="30">
        <v>10182411</v>
      </c>
      <c r="N70" s="33">
        <v>8982782</v>
      </c>
      <c r="O70" s="33">
        <v>27109305</v>
      </c>
      <c r="P70" s="32">
        <v>6903517</v>
      </c>
      <c r="Q70" s="30">
        <v>6963551</v>
      </c>
      <c r="R70" s="33">
        <v>7319848</v>
      </c>
      <c r="S70" s="33">
        <v>21186916</v>
      </c>
      <c r="T70" s="32">
        <v>0</v>
      </c>
      <c r="U70" s="30">
        <v>0</v>
      </c>
      <c r="V70" s="33">
        <v>0</v>
      </c>
      <c r="W70" s="33">
        <v>0</v>
      </c>
    </row>
    <row r="71" spans="1:23" s="10" customFormat="1" ht="12.75">
      <c r="A71" s="26" t="s">
        <v>26</v>
      </c>
      <c r="B71" s="27" t="s">
        <v>141</v>
      </c>
      <c r="C71" s="28" t="s">
        <v>142</v>
      </c>
      <c r="D71" s="29">
        <v>1420427448</v>
      </c>
      <c r="E71" s="30">
        <v>1617317571</v>
      </c>
      <c r="F71" s="30">
        <v>967913341</v>
      </c>
      <c r="G71" s="31">
        <f t="shared" si="10"/>
        <v>0.5984683270345796</v>
      </c>
      <c r="H71" s="32">
        <v>186337496</v>
      </c>
      <c r="I71" s="30">
        <v>82259669</v>
      </c>
      <c r="J71" s="33">
        <v>81715365</v>
      </c>
      <c r="K71" s="33">
        <v>350312530</v>
      </c>
      <c r="L71" s="32">
        <v>81689032</v>
      </c>
      <c r="M71" s="30">
        <v>105290100</v>
      </c>
      <c r="N71" s="33">
        <v>135075018</v>
      </c>
      <c r="O71" s="33">
        <v>322054150</v>
      </c>
      <c r="P71" s="32">
        <v>106836234</v>
      </c>
      <c r="Q71" s="30">
        <v>99909322</v>
      </c>
      <c r="R71" s="33">
        <v>88801105</v>
      </c>
      <c r="S71" s="33">
        <v>295546661</v>
      </c>
      <c r="T71" s="32">
        <v>0</v>
      </c>
      <c r="U71" s="30">
        <v>0</v>
      </c>
      <c r="V71" s="33">
        <v>0</v>
      </c>
      <c r="W71" s="33">
        <v>0</v>
      </c>
    </row>
    <row r="72" spans="1:23" s="10" customFormat="1" ht="12.75">
      <c r="A72" s="26" t="s">
        <v>26</v>
      </c>
      <c r="B72" s="27" t="s">
        <v>143</v>
      </c>
      <c r="C72" s="28" t="s">
        <v>144</v>
      </c>
      <c r="D72" s="29">
        <v>413011</v>
      </c>
      <c r="E72" s="30">
        <v>413011</v>
      </c>
      <c r="F72" s="30">
        <v>40854514</v>
      </c>
      <c r="G72" s="31">
        <f t="shared" si="10"/>
        <v>98.91870676567936</v>
      </c>
      <c r="H72" s="32">
        <v>7179793</v>
      </c>
      <c r="I72" s="30">
        <v>9123694</v>
      </c>
      <c r="J72" s="33">
        <v>7815919</v>
      </c>
      <c r="K72" s="33">
        <v>24119406</v>
      </c>
      <c r="L72" s="32">
        <v>2417173</v>
      </c>
      <c r="M72" s="30">
        <v>0</v>
      </c>
      <c r="N72" s="33">
        <v>0</v>
      </c>
      <c r="O72" s="33">
        <v>2417173</v>
      </c>
      <c r="P72" s="32">
        <v>0</v>
      </c>
      <c r="Q72" s="30">
        <v>0</v>
      </c>
      <c r="R72" s="33">
        <v>14317935</v>
      </c>
      <c r="S72" s="33">
        <v>14317935</v>
      </c>
      <c r="T72" s="32">
        <v>0</v>
      </c>
      <c r="U72" s="30">
        <v>0</v>
      </c>
      <c r="V72" s="33">
        <v>0</v>
      </c>
      <c r="W72" s="33">
        <v>0</v>
      </c>
    </row>
    <row r="73" spans="1:23" s="10" customFormat="1" ht="12.75">
      <c r="A73" s="26" t="s">
        <v>45</v>
      </c>
      <c r="B73" s="27" t="s">
        <v>145</v>
      </c>
      <c r="C73" s="28" t="s">
        <v>146</v>
      </c>
      <c r="D73" s="29">
        <v>101874114</v>
      </c>
      <c r="E73" s="30">
        <v>105022024</v>
      </c>
      <c r="F73" s="30">
        <v>70135303</v>
      </c>
      <c r="G73" s="31">
        <f t="shared" si="10"/>
        <v>0.6678151908403517</v>
      </c>
      <c r="H73" s="32">
        <v>7915443</v>
      </c>
      <c r="I73" s="30">
        <v>6870450</v>
      </c>
      <c r="J73" s="33">
        <v>10393995</v>
      </c>
      <c r="K73" s="33">
        <v>25179888</v>
      </c>
      <c r="L73" s="32">
        <v>6619218</v>
      </c>
      <c r="M73" s="30">
        <v>7108523</v>
      </c>
      <c r="N73" s="33">
        <v>8675966</v>
      </c>
      <c r="O73" s="33">
        <v>22403707</v>
      </c>
      <c r="P73" s="32">
        <v>8863089</v>
      </c>
      <c r="Q73" s="30">
        <v>5800059</v>
      </c>
      <c r="R73" s="33">
        <v>7888560</v>
      </c>
      <c r="S73" s="33">
        <v>22551708</v>
      </c>
      <c r="T73" s="32">
        <v>0</v>
      </c>
      <c r="U73" s="30">
        <v>0</v>
      </c>
      <c r="V73" s="33">
        <v>0</v>
      </c>
      <c r="W73" s="33">
        <v>0</v>
      </c>
    </row>
    <row r="74" spans="1:23" s="10" customFormat="1" ht="12.75">
      <c r="A74" s="34"/>
      <c r="B74" s="35" t="s">
        <v>147</v>
      </c>
      <c r="C74" s="36"/>
      <c r="D74" s="37">
        <f>SUM(D68:D73)</f>
        <v>1861796357</v>
      </c>
      <c r="E74" s="38">
        <f>SUM(E68:E73)</f>
        <v>2069316524</v>
      </c>
      <c r="F74" s="38">
        <f>SUM(F68:F73)</f>
        <v>1275652474</v>
      </c>
      <c r="G74" s="39">
        <f t="shared" si="10"/>
        <v>0.6164607778485994</v>
      </c>
      <c r="H74" s="40">
        <f aca="true" t="shared" si="13" ref="H74:W74">SUM(H68:H73)</f>
        <v>216643375</v>
      </c>
      <c r="I74" s="38">
        <f t="shared" si="13"/>
        <v>119984687</v>
      </c>
      <c r="J74" s="41">
        <f t="shared" si="13"/>
        <v>120081083</v>
      </c>
      <c r="K74" s="41">
        <f t="shared" si="13"/>
        <v>456709145</v>
      </c>
      <c r="L74" s="40">
        <f t="shared" si="13"/>
        <v>125522639</v>
      </c>
      <c r="M74" s="38">
        <f t="shared" si="13"/>
        <v>141072972</v>
      </c>
      <c r="N74" s="41">
        <f t="shared" si="13"/>
        <v>168287661</v>
      </c>
      <c r="O74" s="41">
        <f t="shared" si="13"/>
        <v>434883272</v>
      </c>
      <c r="P74" s="40">
        <f t="shared" si="13"/>
        <v>131704181</v>
      </c>
      <c r="Q74" s="38">
        <f t="shared" si="13"/>
        <v>119526452</v>
      </c>
      <c r="R74" s="41">
        <f t="shared" si="13"/>
        <v>132829424</v>
      </c>
      <c r="S74" s="41">
        <f t="shared" si="13"/>
        <v>384060057</v>
      </c>
      <c r="T74" s="40">
        <f t="shared" si="13"/>
        <v>0</v>
      </c>
      <c r="U74" s="38">
        <f t="shared" si="13"/>
        <v>0</v>
      </c>
      <c r="V74" s="41">
        <f t="shared" si="13"/>
        <v>0</v>
      </c>
      <c r="W74" s="41">
        <f t="shared" si="13"/>
        <v>0</v>
      </c>
    </row>
    <row r="75" spans="1:23" s="10" customFormat="1" ht="12.75">
      <c r="A75" s="26" t="s">
        <v>26</v>
      </c>
      <c r="B75" s="27" t="s">
        <v>148</v>
      </c>
      <c r="C75" s="28" t="s">
        <v>149</v>
      </c>
      <c r="D75" s="29">
        <v>339820072</v>
      </c>
      <c r="E75" s="30">
        <v>339820072</v>
      </c>
      <c r="F75" s="30">
        <v>187634648</v>
      </c>
      <c r="G75" s="31">
        <f t="shared" si="10"/>
        <v>0.5521588142091853</v>
      </c>
      <c r="H75" s="32">
        <v>26809754</v>
      </c>
      <c r="I75" s="30">
        <v>18503627</v>
      </c>
      <c r="J75" s="33">
        <v>19264608</v>
      </c>
      <c r="K75" s="33">
        <v>64577989</v>
      </c>
      <c r="L75" s="32">
        <v>25015948</v>
      </c>
      <c r="M75" s="30">
        <v>19376824</v>
      </c>
      <c r="N75" s="33">
        <v>19376824</v>
      </c>
      <c r="O75" s="33">
        <v>63769596</v>
      </c>
      <c r="P75" s="32">
        <v>23449282</v>
      </c>
      <c r="Q75" s="30">
        <v>16904982</v>
      </c>
      <c r="R75" s="33">
        <v>18932799</v>
      </c>
      <c r="S75" s="33">
        <v>59287063</v>
      </c>
      <c r="T75" s="32">
        <v>0</v>
      </c>
      <c r="U75" s="30">
        <v>0</v>
      </c>
      <c r="V75" s="33">
        <v>0</v>
      </c>
      <c r="W75" s="33">
        <v>0</v>
      </c>
    </row>
    <row r="76" spans="1:23" s="10" customFormat="1" ht="12.75">
      <c r="A76" s="26" t="s">
        <v>26</v>
      </c>
      <c r="B76" s="27" t="s">
        <v>150</v>
      </c>
      <c r="C76" s="28" t="s">
        <v>151</v>
      </c>
      <c r="D76" s="29">
        <v>497749000</v>
      </c>
      <c r="E76" s="30">
        <v>497749000</v>
      </c>
      <c r="F76" s="30">
        <v>295065108</v>
      </c>
      <c r="G76" s="31">
        <f t="shared" si="10"/>
        <v>0.5927989970848762</v>
      </c>
      <c r="H76" s="32">
        <v>17572433</v>
      </c>
      <c r="I76" s="30">
        <v>25742986</v>
      </c>
      <c r="J76" s="33">
        <v>27593795</v>
      </c>
      <c r="K76" s="33">
        <v>70909214</v>
      </c>
      <c r="L76" s="32">
        <v>23462686</v>
      </c>
      <c r="M76" s="30">
        <v>22604634</v>
      </c>
      <c r="N76" s="33">
        <v>91072766</v>
      </c>
      <c r="O76" s="33">
        <v>137140086</v>
      </c>
      <c r="P76" s="32">
        <v>22938600</v>
      </c>
      <c r="Q76" s="30">
        <v>24112322</v>
      </c>
      <c r="R76" s="33">
        <v>39964886</v>
      </c>
      <c r="S76" s="33">
        <v>87015808</v>
      </c>
      <c r="T76" s="32">
        <v>0</v>
      </c>
      <c r="U76" s="30">
        <v>0</v>
      </c>
      <c r="V76" s="33">
        <v>0</v>
      </c>
      <c r="W76" s="33">
        <v>0</v>
      </c>
    </row>
    <row r="77" spans="1:23" s="10" customFormat="1" ht="12.75">
      <c r="A77" s="26" t="s">
        <v>26</v>
      </c>
      <c r="B77" s="27" t="s">
        <v>152</v>
      </c>
      <c r="C77" s="28" t="s">
        <v>153</v>
      </c>
      <c r="D77" s="29">
        <v>192628157</v>
      </c>
      <c r="E77" s="30">
        <v>242366071</v>
      </c>
      <c r="F77" s="30">
        <v>89119789</v>
      </c>
      <c r="G77" s="31">
        <f t="shared" si="10"/>
        <v>0.3677073636268172</v>
      </c>
      <c r="H77" s="32">
        <v>6773074</v>
      </c>
      <c r="I77" s="30">
        <v>15177475</v>
      </c>
      <c r="J77" s="33">
        <v>13317251</v>
      </c>
      <c r="K77" s="33">
        <v>35267800</v>
      </c>
      <c r="L77" s="32">
        <v>16863479</v>
      </c>
      <c r="M77" s="30">
        <v>10291372</v>
      </c>
      <c r="N77" s="33">
        <v>16740571</v>
      </c>
      <c r="O77" s="33">
        <v>43895422</v>
      </c>
      <c r="P77" s="32">
        <v>0</v>
      </c>
      <c r="Q77" s="30">
        <v>0</v>
      </c>
      <c r="R77" s="33">
        <v>9956567</v>
      </c>
      <c r="S77" s="33">
        <v>9956567</v>
      </c>
      <c r="T77" s="32">
        <v>0</v>
      </c>
      <c r="U77" s="30">
        <v>0</v>
      </c>
      <c r="V77" s="33">
        <v>0</v>
      </c>
      <c r="W77" s="33">
        <v>0</v>
      </c>
    </row>
    <row r="78" spans="1:23" s="10" customFormat="1" ht="12.75">
      <c r="A78" s="26" t="s">
        <v>26</v>
      </c>
      <c r="B78" s="27" t="s">
        <v>154</v>
      </c>
      <c r="C78" s="28" t="s">
        <v>155</v>
      </c>
      <c r="D78" s="29">
        <v>1153147588</v>
      </c>
      <c r="E78" s="30">
        <v>1589837082</v>
      </c>
      <c r="F78" s="30">
        <v>791721118</v>
      </c>
      <c r="G78" s="31">
        <f t="shared" si="10"/>
        <v>0.4979888360661599</v>
      </c>
      <c r="H78" s="32">
        <v>51977213</v>
      </c>
      <c r="I78" s="30">
        <v>82825623</v>
      </c>
      <c r="J78" s="33">
        <v>82678614</v>
      </c>
      <c r="K78" s="33">
        <v>217481450</v>
      </c>
      <c r="L78" s="32">
        <v>88835117</v>
      </c>
      <c r="M78" s="30">
        <v>103337754</v>
      </c>
      <c r="N78" s="33">
        <v>125774721</v>
      </c>
      <c r="O78" s="33">
        <v>317947592</v>
      </c>
      <c r="P78" s="32">
        <v>63789264</v>
      </c>
      <c r="Q78" s="30">
        <v>110929297</v>
      </c>
      <c r="R78" s="33">
        <v>81573515</v>
      </c>
      <c r="S78" s="33">
        <v>256292076</v>
      </c>
      <c r="T78" s="32">
        <v>0</v>
      </c>
      <c r="U78" s="30">
        <v>0</v>
      </c>
      <c r="V78" s="33">
        <v>0</v>
      </c>
      <c r="W78" s="33">
        <v>0</v>
      </c>
    </row>
    <row r="79" spans="1:23" s="10" customFormat="1" ht="12.75">
      <c r="A79" s="26" t="s">
        <v>26</v>
      </c>
      <c r="B79" s="27" t="s">
        <v>156</v>
      </c>
      <c r="C79" s="28" t="s">
        <v>157</v>
      </c>
      <c r="D79" s="29">
        <v>103330613</v>
      </c>
      <c r="E79" s="30">
        <v>104414718</v>
      </c>
      <c r="F79" s="30">
        <v>63581655</v>
      </c>
      <c r="G79" s="31">
        <f t="shared" si="10"/>
        <v>0.6089338382353339</v>
      </c>
      <c r="H79" s="32">
        <v>6163232</v>
      </c>
      <c r="I79" s="30">
        <v>8382138</v>
      </c>
      <c r="J79" s="33">
        <v>5421619</v>
      </c>
      <c r="K79" s="33">
        <v>19966989</v>
      </c>
      <c r="L79" s="32">
        <v>8636680</v>
      </c>
      <c r="M79" s="30">
        <v>8804614</v>
      </c>
      <c r="N79" s="33">
        <v>7280639</v>
      </c>
      <c r="O79" s="33">
        <v>24721933</v>
      </c>
      <c r="P79" s="32">
        <v>6638112</v>
      </c>
      <c r="Q79" s="30">
        <v>3858907</v>
      </c>
      <c r="R79" s="33">
        <v>8395714</v>
      </c>
      <c r="S79" s="33">
        <v>18892733</v>
      </c>
      <c r="T79" s="32">
        <v>0</v>
      </c>
      <c r="U79" s="30">
        <v>0</v>
      </c>
      <c r="V79" s="33">
        <v>0</v>
      </c>
      <c r="W79" s="33">
        <v>0</v>
      </c>
    </row>
    <row r="80" spans="1:23" s="10" customFormat="1" ht="12.75">
      <c r="A80" s="26" t="s">
        <v>26</v>
      </c>
      <c r="B80" s="27" t="s">
        <v>158</v>
      </c>
      <c r="C80" s="28" t="s">
        <v>159</v>
      </c>
      <c r="D80" s="29">
        <v>176040441</v>
      </c>
      <c r="E80" s="30">
        <v>176040441</v>
      </c>
      <c r="F80" s="30">
        <v>114473032</v>
      </c>
      <c r="G80" s="31">
        <f t="shared" si="10"/>
        <v>0.6502655375647463</v>
      </c>
      <c r="H80" s="32">
        <v>6570872</v>
      </c>
      <c r="I80" s="30">
        <v>18796409</v>
      </c>
      <c r="J80" s="33">
        <v>6515594</v>
      </c>
      <c r="K80" s="33">
        <v>31882875</v>
      </c>
      <c r="L80" s="32">
        <v>10792043</v>
      </c>
      <c r="M80" s="30">
        <v>33183872</v>
      </c>
      <c r="N80" s="33">
        <v>10338091</v>
      </c>
      <c r="O80" s="33">
        <v>54314006</v>
      </c>
      <c r="P80" s="32">
        <v>10713302</v>
      </c>
      <c r="Q80" s="30">
        <v>9659903</v>
      </c>
      <c r="R80" s="33">
        <v>7902946</v>
      </c>
      <c r="S80" s="33">
        <v>28276151</v>
      </c>
      <c r="T80" s="32">
        <v>0</v>
      </c>
      <c r="U80" s="30">
        <v>0</v>
      </c>
      <c r="V80" s="33">
        <v>0</v>
      </c>
      <c r="W80" s="33">
        <v>0</v>
      </c>
    </row>
    <row r="81" spans="1:23" s="10" customFormat="1" ht="12.75">
      <c r="A81" s="26" t="s">
        <v>45</v>
      </c>
      <c r="B81" s="27" t="s">
        <v>160</v>
      </c>
      <c r="C81" s="28" t="s">
        <v>161</v>
      </c>
      <c r="D81" s="29">
        <v>84491457</v>
      </c>
      <c r="E81" s="30">
        <v>125592434</v>
      </c>
      <c r="F81" s="30">
        <v>52362026</v>
      </c>
      <c r="G81" s="31">
        <f t="shared" si="10"/>
        <v>0.4169202262614004</v>
      </c>
      <c r="H81" s="32">
        <v>4053654</v>
      </c>
      <c r="I81" s="30">
        <v>5213316</v>
      </c>
      <c r="J81" s="33">
        <v>7486439</v>
      </c>
      <c r="K81" s="33">
        <v>16753409</v>
      </c>
      <c r="L81" s="32">
        <v>8420763</v>
      </c>
      <c r="M81" s="30">
        <v>4945160</v>
      </c>
      <c r="N81" s="33">
        <v>6392467</v>
      </c>
      <c r="O81" s="33">
        <v>19758390</v>
      </c>
      <c r="P81" s="32">
        <v>5658147</v>
      </c>
      <c r="Q81" s="30">
        <v>4546055</v>
      </c>
      <c r="R81" s="33">
        <v>5646025</v>
      </c>
      <c r="S81" s="33">
        <v>15850227</v>
      </c>
      <c r="T81" s="32">
        <v>0</v>
      </c>
      <c r="U81" s="30">
        <v>0</v>
      </c>
      <c r="V81" s="33">
        <v>0</v>
      </c>
      <c r="W81" s="33">
        <v>0</v>
      </c>
    </row>
    <row r="82" spans="1:23" s="10" customFormat="1" ht="12.75">
      <c r="A82" s="34"/>
      <c r="B82" s="35" t="s">
        <v>162</v>
      </c>
      <c r="C82" s="36"/>
      <c r="D82" s="37">
        <f>SUM(D75:D81)</f>
        <v>2547207328</v>
      </c>
      <c r="E82" s="38">
        <f>SUM(E75:E81)</f>
        <v>3075819818</v>
      </c>
      <c r="F82" s="38">
        <f>SUM(F75:F81)</f>
        <v>1593957376</v>
      </c>
      <c r="G82" s="39">
        <f t="shared" si="10"/>
        <v>0.5182219604256415</v>
      </c>
      <c r="H82" s="40">
        <f aca="true" t="shared" si="14" ref="H82:W82">SUM(H75:H81)</f>
        <v>119920232</v>
      </c>
      <c r="I82" s="38">
        <f t="shared" si="14"/>
        <v>174641574</v>
      </c>
      <c r="J82" s="41">
        <f t="shared" si="14"/>
        <v>162277920</v>
      </c>
      <c r="K82" s="41">
        <f t="shared" si="14"/>
        <v>456839726</v>
      </c>
      <c r="L82" s="40">
        <f t="shared" si="14"/>
        <v>182026716</v>
      </c>
      <c r="M82" s="38">
        <f t="shared" si="14"/>
        <v>202544230</v>
      </c>
      <c r="N82" s="41">
        <f t="shared" si="14"/>
        <v>276976079</v>
      </c>
      <c r="O82" s="41">
        <f t="shared" si="14"/>
        <v>661547025</v>
      </c>
      <c r="P82" s="40">
        <f t="shared" si="14"/>
        <v>133186707</v>
      </c>
      <c r="Q82" s="38">
        <f t="shared" si="14"/>
        <v>170011466</v>
      </c>
      <c r="R82" s="41">
        <f t="shared" si="14"/>
        <v>172372452</v>
      </c>
      <c r="S82" s="41">
        <f t="shared" si="14"/>
        <v>475570625</v>
      </c>
      <c r="T82" s="40">
        <f t="shared" si="14"/>
        <v>0</v>
      </c>
      <c r="U82" s="38">
        <f t="shared" si="14"/>
        <v>0</v>
      </c>
      <c r="V82" s="41">
        <f t="shared" si="14"/>
        <v>0</v>
      </c>
      <c r="W82" s="41">
        <f t="shared" si="14"/>
        <v>0</v>
      </c>
    </row>
    <row r="83" spans="1:23" s="10" customFormat="1" ht="12.75">
      <c r="A83" s="26" t="s">
        <v>26</v>
      </c>
      <c r="B83" s="27" t="s">
        <v>163</v>
      </c>
      <c r="C83" s="28" t="s">
        <v>164</v>
      </c>
      <c r="D83" s="29">
        <v>518761000</v>
      </c>
      <c r="E83" s="30">
        <v>518761000</v>
      </c>
      <c r="F83" s="30">
        <v>359283057</v>
      </c>
      <c r="G83" s="31">
        <f t="shared" si="10"/>
        <v>0.6925791588033796</v>
      </c>
      <c r="H83" s="32">
        <v>10467268</v>
      </c>
      <c r="I83" s="30">
        <v>24834758</v>
      </c>
      <c r="J83" s="33">
        <v>20509836</v>
      </c>
      <c r="K83" s="33">
        <v>55811862</v>
      </c>
      <c r="L83" s="32">
        <v>95507257</v>
      </c>
      <c r="M83" s="30">
        <v>29793265</v>
      </c>
      <c r="N83" s="33">
        <v>61202914</v>
      </c>
      <c r="O83" s="33">
        <v>186503436</v>
      </c>
      <c r="P83" s="32">
        <v>26141881</v>
      </c>
      <c r="Q83" s="30">
        <v>31550669</v>
      </c>
      <c r="R83" s="33">
        <v>59275209</v>
      </c>
      <c r="S83" s="33">
        <v>116967759</v>
      </c>
      <c r="T83" s="32">
        <v>0</v>
      </c>
      <c r="U83" s="30">
        <v>0</v>
      </c>
      <c r="V83" s="33">
        <v>0</v>
      </c>
      <c r="W83" s="33">
        <v>0</v>
      </c>
    </row>
    <row r="84" spans="1:23" s="10" customFormat="1" ht="12.75">
      <c r="A84" s="26" t="s">
        <v>26</v>
      </c>
      <c r="B84" s="27" t="s">
        <v>165</v>
      </c>
      <c r="C84" s="28" t="s">
        <v>166</v>
      </c>
      <c r="D84" s="29">
        <v>424043557</v>
      </c>
      <c r="E84" s="30">
        <v>420043560</v>
      </c>
      <c r="F84" s="30">
        <v>343077962</v>
      </c>
      <c r="G84" s="31">
        <f t="shared" si="10"/>
        <v>0.8167675800100351</v>
      </c>
      <c r="H84" s="32">
        <v>69016958</v>
      </c>
      <c r="I84" s="30">
        <v>49864784</v>
      </c>
      <c r="J84" s="33">
        <v>47568475</v>
      </c>
      <c r="K84" s="33">
        <v>166450217</v>
      </c>
      <c r="L84" s="32">
        <v>20365557</v>
      </c>
      <c r="M84" s="30">
        <v>30398206</v>
      </c>
      <c r="N84" s="33">
        <v>34348703</v>
      </c>
      <c r="O84" s="33">
        <v>85112466</v>
      </c>
      <c r="P84" s="32">
        <v>31025012</v>
      </c>
      <c r="Q84" s="30">
        <v>23631791</v>
      </c>
      <c r="R84" s="33">
        <v>36858476</v>
      </c>
      <c r="S84" s="33">
        <v>91515279</v>
      </c>
      <c r="T84" s="32">
        <v>0</v>
      </c>
      <c r="U84" s="30">
        <v>0</v>
      </c>
      <c r="V84" s="33">
        <v>0</v>
      </c>
      <c r="W84" s="33">
        <v>0</v>
      </c>
    </row>
    <row r="85" spans="1:23" s="10" customFormat="1" ht="12.75">
      <c r="A85" s="26" t="s">
        <v>26</v>
      </c>
      <c r="B85" s="27" t="s">
        <v>167</v>
      </c>
      <c r="C85" s="28" t="s">
        <v>168</v>
      </c>
      <c r="D85" s="29">
        <v>788015050</v>
      </c>
      <c r="E85" s="30">
        <v>773357155</v>
      </c>
      <c r="F85" s="30">
        <v>406241275</v>
      </c>
      <c r="G85" s="31">
        <f t="shared" si="10"/>
        <v>0.5252958123856758</v>
      </c>
      <c r="H85" s="32">
        <v>16233152</v>
      </c>
      <c r="I85" s="30">
        <v>41533044</v>
      </c>
      <c r="J85" s="33">
        <v>72743116</v>
      </c>
      <c r="K85" s="33">
        <v>130509312</v>
      </c>
      <c r="L85" s="32">
        <v>42968408</v>
      </c>
      <c r="M85" s="30">
        <v>59529060</v>
      </c>
      <c r="N85" s="33">
        <v>35900570</v>
      </c>
      <c r="O85" s="33">
        <v>138398038</v>
      </c>
      <c r="P85" s="32">
        <v>33707639</v>
      </c>
      <c r="Q85" s="30">
        <v>55287182</v>
      </c>
      <c r="R85" s="33">
        <v>48339104</v>
      </c>
      <c r="S85" s="33">
        <v>137333925</v>
      </c>
      <c r="T85" s="32">
        <v>0</v>
      </c>
      <c r="U85" s="30">
        <v>0</v>
      </c>
      <c r="V85" s="33">
        <v>0</v>
      </c>
      <c r="W85" s="33">
        <v>0</v>
      </c>
    </row>
    <row r="86" spans="1:23" s="10" customFormat="1" ht="12.75">
      <c r="A86" s="26" t="s">
        <v>26</v>
      </c>
      <c r="B86" s="27" t="s">
        <v>169</v>
      </c>
      <c r="C86" s="28" t="s">
        <v>170</v>
      </c>
      <c r="D86" s="29">
        <v>123607612</v>
      </c>
      <c r="E86" s="30">
        <v>117734891</v>
      </c>
      <c r="F86" s="30">
        <v>70974541</v>
      </c>
      <c r="G86" s="31">
        <f t="shared" si="10"/>
        <v>0.6028335389549051</v>
      </c>
      <c r="H86" s="32">
        <v>0</v>
      </c>
      <c r="I86" s="30">
        <v>10283833</v>
      </c>
      <c r="J86" s="33">
        <v>9066059</v>
      </c>
      <c r="K86" s="33">
        <v>19349892</v>
      </c>
      <c r="L86" s="32">
        <v>5401857</v>
      </c>
      <c r="M86" s="30">
        <v>6299653</v>
      </c>
      <c r="N86" s="33">
        <v>17009626</v>
      </c>
      <c r="O86" s="33">
        <v>28711136</v>
      </c>
      <c r="P86" s="32">
        <v>7182619</v>
      </c>
      <c r="Q86" s="30">
        <v>4555452</v>
      </c>
      <c r="R86" s="33">
        <v>11175442</v>
      </c>
      <c r="S86" s="33">
        <v>22913513</v>
      </c>
      <c r="T86" s="32">
        <v>0</v>
      </c>
      <c r="U86" s="30">
        <v>0</v>
      </c>
      <c r="V86" s="33">
        <v>0</v>
      </c>
      <c r="W86" s="33">
        <v>0</v>
      </c>
    </row>
    <row r="87" spans="1:23" s="10" customFormat="1" ht="12.75">
      <c r="A87" s="26" t="s">
        <v>45</v>
      </c>
      <c r="B87" s="27" t="s">
        <v>171</v>
      </c>
      <c r="C87" s="28" t="s">
        <v>172</v>
      </c>
      <c r="D87" s="29">
        <v>162190917</v>
      </c>
      <c r="E87" s="30">
        <v>162190917</v>
      </c>
      <c r="F87" s="30">
        <v>100971065</v>
      </c>
      <c r="G87" s="31">
        <f t="shared" si="10"/>
        <v>0.6225445103069489</v>
      </c>
      <c r="H87" s="32">
        <v>9637689</v>
      </c>
      <c r="I87" s="30">
        <v>9028146</v>
      </c>
      <c r="J87" s="33">
        <v>10608739</v>
      </c>
      <c r="K87" s="33">
        <v>29274574</v>
      </c>
      <c r="L87" s="32">
        <v>12640396</v>
      </c>
      <c r="M87" s="30">
        <v>15065597</v>
      </c>
      <c r="N87" s="33">
        <v>13068991</v>
      </c>
      <c r="O87" s="33">
        <v>40774984</v>
      </c>
      <c r="P87" s="32">
        <v>9638403</v>
      </c>
      <c r="Q87" s="30">
        <v>12716673</v>
      </c>
      <c r="R87" s="33">
        <v>8566431</v>
      </c>
      <c r="S87" s="33">
        <v>30921507</v>
      </c>
      <c r="T87" s="32">
        <v>0</v>
      </c>
      <c r="U87" s="30">
        <v>0</v>
      </c>
      <c r="V87" s="33">
        <v>0</v>
      </c>
      <c r="W87" s="33">
        <v>0</v>
      </c>
    </row>
    <row r="88" spans="1:23" s="10" customFormat="1" ht="12.75">
      <c r="A88" s="34"/>
      <c r="B88" s="35" t="s">
        <v>173</v>
      </c>
      <c r="C88" s="36"/>
      <c r="D88" s="37">
        <f>SUM(D83:D87)</f>
        <v>2016618136</v>
      </c>
      <c r="E88" s="38">
        <f>SUM(E83:E87)</f>
        <v>1992087523</v>
      </c>
      <c r="F88" s="38">
        <f>SUM(F83:F87)</f>
        <v>1280547900</v>
      </c>
      <c r="G88" s="39">
        <f t="shared" si="10"/>
        <v>0.6428170877108595</v>
      </c>
      <c r="H88" s="40">
        <f aca="true" t="shared" si="15" ref="H88:W88">SUM(H83:H87)</f>
        <v>105355067</v>
      </c>
      <c r="I88" s="38">
        <f t="shared" si="15"/>
        <v>135544565</v>
      </c>
      <c r="J88" s="41">
        <f t="shared" si="15"/>
        <v>160496225</v>
      </c>
      <c r="K88" s="41">
        <f t="shared" si="15"/>
        <v>401395857</v>
      </c>
      <c r="L88" s="40">
        <f t="shared" si="15"/>
        <v>176883475</v>
      </c>
      <c r="M88" s="38">
        <f t="shared" si="15"/>
        <v>141085781</v>
      </c>
      <c r="N88" s="41">
        <f t="shared" si="15"/>
        <v>161530804</v>
      </c>
      <c r="O88" s="41">
        <f t="shared" si="15"/>
        <v>479500060</v>
      </c>
      <c r="P88" s="40">
        <f t="shared" si="15"/>
        <v>107695554</v>
      </c>
      <c r="Q88" s="38">
        <f t="shared" si="15"/>
        <v>127741767</v>
      </c>
      <c r="R88" s="41">
        <f t="shared" si="15"/>
        <v>164214662</v>
      </c>
      <c r="S88" s="41">
        <f t="shared" si="15"/>
        <v>399651983</v>
      </c>
      <c r="T88" s="40">
        <f t="shared" si="15"/>
        <v>0</v>
      </c>
      <c r="U88" s="38">
        <f t="shared" si="15"/>
        <v>0</v>
      </c>
      <c r="V88" s="41">
        <f t="shared" si="15"/>
        <v>0</v>
      </c>
      <c r="W88" s="41">
        <f t="shared" si="15"/>
        <v>0</v>
      </c>
    </row>
    <row r="89" spans="1:23" s="10" customFormat="1" ht="12.75">
      <c r="A89" s="42"/>
      <c r="B89" s="43" t="s">
        <v>174</v>
      </c>
      <c r="C89" s="44"/>
      <c r="D89" s="45">
        <f>SUM(D60,D62:D66,D68:D73,D75:D81,D83:D87)</f>
        <v>11169118609</v>
      </c>
      <c r="E89" s="46">
        <f>SUM(E60,E62:E66,E68:E73,E75:E81,E83:E87)</f>
        <v>11890470065</v>
      </c>
      <c r="F89" s="46">
        <f>SUM(F60,F62:F66,F68:F73,F75:F81,F83:F87)</f>
        <v>7137168645</v>
      </c>
      <c r="G89" s="47">
        <f t="shared" si="10"/>
        <v>0.6002427663485312</v>
      </c>
      <c r="H89" s="48">
        <f aca="true" t="shared" si="16" ref="H89:W89">SUM(H60,H62:H66,H68:H73,H75:H81,H83:H87)</f>
        <v>632545176</v>
      </c>
      <c r="I89" s="46">
        <f t="shared" si="16"/>
        <v>800712066</v>
      </c>
      <c r="J89" s="49">
        <f t="shared" si="16"/>
        <v>820504345</v>
      </c>
      <c r="K89" s="49">
        <f t="shared" si="16"/>
        <v>2253761587</v>
      </c>
      <c r="L89" s="48">
        <f t="shared" si="16"/>
        <v>772087163</v>
      </c>
      <c r="M89" s="46">
        <f t="shared" si="16"/>
        <v>816380048</v>
      </c>
      <c r="N89" s="49">
        <f t="shared" si="16"/>
        <v>934585673</v>
      </c>
      <c r="O89" s="49">
        <f t="shared" si="16"/>
        <v>2523052884</v>
      </c>
      <c r="P89" s="48">
        <f t="shared" si="16"/>
        <v>577417913</v>
      </c>
      <c r="Q89" s="46">
        <f t="shared" si="16"/>
        <v>978232858</v>
      </c>
      <c r="R89" s="49">
        <f t="shared" si="16"/>
        <v>804703403</v>
      </c>
      <c r="S89" s="49">
        <f t="shared" si="16"/>
        <v>2360354174</v>
      </c>
      <c r="T89" s="48">
        <f t="shared" si="16"/>
        <v>0</v>
      </c>
      <c r="U89" s="46">
        <f t="shared" si="16"/>
        <v>0</v>
      </c>
      <c r="V89" s="49">
        <f t="shared" si="16"/>
        <v>0</v>
      </c>
      <c r="W89" s="49">
        <f t="shared" si="16"/>
        <v>0</v>
      </c>
    </row>
    <row r="90" spans="1:23" s="10" customFormat="1" ht="12.75">
      <c r="A90" s="18"/>
      <c r="B90" s="50"/>
      <c r="C90" s="51"/>
      <c r="D90" s="52"/>
      <c r="E90" s="53"/>
      <c r="F90" s="53"/>
      <c r="G90" s="23"/>
      <c r="H90" s="32"/>
      <c r="I90" s="30"/>
      <c r="J90" s="33"/>
      <c r="K90" s="33"/>
      <c r="L90" s="32"/>
      <c r="M90" s="30"/>
      <c r="N90" s="33"/>
      <c r="O90" s="33"/>
      <c r="P90" s="32"/>
      <c r="Q90" s="30"/>
      <c r="R90" s="33"/>
      <c r="S90" s="33"/>
      <c r="T90" s="32"/>
      <c r="U90" s="30"/>
      <c r="V90" s="33"/>
      <c r="W90" s="33"/>
    </row>
    <row r="91" spans="1:23" s="10" customFormat="1" ht="12.75">
      <c r="A91" s="18"/>
      <c r="B91" s="19" t="s">
        <v>175</v>
      </c>
      <c r="C91" s="20"/>
      <c r="D91" s="55"/>
      <c r="E91" s="53"/>
      <c r="F91" s="53"/>
      <c r="G91" s="23"/>
      <c r="H91" s="32"/>
      <c r="I91" s="30"/>
      <c r="J91" s="33"/>
      <c r="K91" s="33"/>
      <c r="L91" s="32"/>
      <c r="M91" s="30"/>
      <c r="N91" s="33"/>
      <c r="O91" s="33"/>
      <c r="P91" s="32"/>
      <c r="Q91" s="30"/>
      <c r="R91" s="33"/>
      <c r="S91" s="33"/>
      <c r="T91" s="32"/>
      <c r="U91" s="30"/>
      <c r="V91" s="33"/>
      <c r="W91" s="33"/>
    </row>
    <row r="92" spans="1:23" s="10" customFormat="1" ht="12.75">
      <c r="A92" s="26" t="s">
        <v>20</v>
      </c>
      <c r="B92" s="27" t="s">
        <v>176</v>
      </c>
      <c r="C92" s="28" t="s">
        <v>177</v>
      </c>
      <c r="D92" s="29">
        <v>22365359559</v>
      </c>
      <c r="E92" s="30">
        <v>22175696028</v>
      </c>
      <c r="F92" s="30">
        <v>14727740719</v>
      </c>
      <c r="G92" s="31">
        <f aca="true" t="shared" si="17" ref="G92:G98">IF($E92=0,0,$F92/$E92)</f>
        <v>0.6641388256947657</v>
      </c>
      <c r="H92" s="32">
        <v>1790043459</v>
      </c>
      <c r="I92" s="30">
        <v>1887094450</v>
      </c>
      <c r="J92" s="33">
        <v>1942434078</v>
      </c>
      <c r="K92" s="33">
        <v>5619571987</v>
      </c>
      <c r="L92" s="32">
        <v>1426570743</v>
      </c>
      <c r="M92" s="30">
        <v>1531552750</v>
      </c>
      <c r="N92" s="33">
        <v>1431226516</v>
      </c>
      <c r="O92" s="33">
        <v>4389350009</v>
      </c>
      <c r="P92" s="32">
        <v>1596276242</v>
      </c>
      <c r="Q92" s="30">
        <v>1605247080</v>
      </c>
      <c r="R92" s="33">
        <v>1517295401</v>
      </c>
      <c r="S92" s="33">
        <v>4718818723</v>
      </c>
      <c r="T92" s="32">
        <v>0</v>
      </c>
      <c r="U92" s="30">
        <v>0</v>
      </c>
      <c r="V92" s="33">
        <v>0</v>
      </c>
      <c r="W92" s="33">
        <v>0</v>
      </c>
    </row>
    <row r="93" spans="1:23" s="10" customFormat="1" ht="12.75">
      <c r="A93" s="26" t="s">
        <v>20</v>
      </c>
      <c r="B93" s="27" t="s">
        <v>178</v>
      </c>
      <c r="C93" s="28" t="s">
        <v>179</v>
      </c>
      <c r="D93" s="29">
        <v>32354828674</v>
      </c>
      <c r="E93" s="30">
        <v>32468972000</v>
      </c>
      <c r="F93" s="30">
        <v>22605454281</v>
      </c>
      <c r="G93" s="31">
        <f t="shared" si="17"/>
        <v>0.6962171232584758</v>
      </c>
      <c r="H93" s="32">
        <v>8687275117</v>
      </c>
      <c r="I93" s="30">
        <v>2936238117</v>
      </c>
      <c r="J93" s="33">
        <v>-3659193998</v>
      </c>
      <c r="K93" s="33">
        <v>7964319236</v>
      </c>
      <c r="L93" s="32">
        <v>2598854516</v>
      </c>
      <c r="M93" s="30">
        <v>2690817804</v>
      </c>
      <c r="N93" s="33">
        <v>2359446978</v>
      </c>
      <c r="O93" s="33">
        <v>7649119298</v>
      </c>
      <c r="P93" s="32">
        <v>2314547384</v>
      </c>
      <c r="Q93" s="30">
        <v>2476208419</v>
      </c>
      <c r="R93" s="33">
        <v>2201259944</v>
      </c>
      <c r="S93" s="33">
        <v>6992015747</v>
      </c>
      <c r="T93" s="32">
        <v>0</v>
      </c>
      <c r="U93" s="30">
        <v>0</v>
      </c>
      <c r="V93" s="33">
        <v>0</v>
      </c>
      <c r="W93" s="33">
        <v>0</v>
      </c>
    </row>
    <row r="94" spans="1:23" s="10" customFormat="1" ht="12.75">
      <c r="A94" s="26" t="s">
        <v>20</v>
      </c>
      <c r="B94" s="27" t="s">
        <v>180</v>
      </c>
      <c r="C94" s="28" t="s">
        <v>181</v>
      </c>
      <c r="D94" s="29">
        <v>21084256331</v>
      </c>
      <c r="E94" s="30">
        <v>21071648642</v>
      </c>
      <c r="F94" s="30">
        <v>14233832789</v>
      </c>
      <c r="G94" s="31">
        <f t="shared" si="17"/>
        <v>0.6754968740618202</v>
      </c>
      <c r="H94" s="32">
        <v>975701301</v>
      </c>
      <c r="I94" s="30">
        <v>1675119283</v>
      </c>
      <c r="J94" s="33">
        <v>1738424831</v>
      </c>
      <c r="K94" s="33">
        <v>4389245415</v>
      </c>
      <c r="L94" s="32">
        <v>2173278828</v>
      </c>
      <c r="M94" s="30">
        <v>1688677048</v>
      </c>
      <c r="N94" s="33">
        <v>1954361442</v>
      </c>
      <c r="O94" s="33">
        <v>5816317318</v>
      </c>
      <c r="P94" s="32">
        <v>960972991</v>
      </c>
      <c r="Q94" s="30">
        <v>1442826908</v>
      </c>
      <c r="R94" s="33">
        <v>1624470157</v>
      </c>
      <c r="S94" s="33">
        <v>4028270056</v>
      </c>
      <c r="T94" s="32">
        <v>0</v>
      </c>
      <c r="U94" s="30">
        <v>0</v>
      </c>
      <c r="V94" s="33">
        <v>0</v>
      </c>
      <c r="W94" s="33">
        <v>0</v>
      </c>
    </row>
    <row r="95" spans="1:23" s="10" customFormat="1" ht="12.75">
      <c r="A95" s="34"/>
      <c r="B95" s="35" t="s">
        <v>25</v>
      </c>
      <c r="C95" s="36"/>
      <c r="D95" s="37">
        <f>SUM(D92:D94)</f>
        <v>75804444564</v>
      </c>
      <c r="E95" s="38">
        <f>SUM(E92:E94)</f>
        <v>75716316670</v>
      </c>
      <c r="F95" s="38">
        <f>SUM(F92:F94)</f>
        <v>51567027789</v>
      </c>
      <c r="G95" s="39">
        <f t="shared" si="17"/>
        <v>0.6810556833310893</v>
      </c>
      <c r="H95" s="40">
        <f aca="true" t="shared" si="18" ref="H95:W95">SUM(H92:H94)</f>
        <v>11453019877</v>
      </c>
      <c r="I95" s="38">
        <f t="shared" si="18"/>
        <v>6498451850</v>
      </c>
      <c r="J95" s="41">
        <f t="shared" si="18"/>
        <v>21664911</v>
      </c>
      <c r="K95" s="41">
        <f t="shared" si="18"/>
        <v>17973136638</v>
      </c>
      <c r="L95" s="40">
        <f t="shared" si="18"/>
        <v>6198704087</v>
      </c>
      <c r="M95" s="38">
        <f t="shared" si="18"/>
        <v>5911047602</v>
      </c>
      <c r="N95" s="41">
        <f t="shared" si="18"/>
        <v>5745034936</v>
      </c>
      <c r="O95" s="41">
        <f t="shared" si="18"/>
        <v>17854786625</v>
      </c>
      <c r="P95" s="40">
        <f t="shared" si="18"/>
        <v>4871796617</v>
      </c>
      <c r="Q95" s="38">
        <f t="shared" si="18"/>
        <v>5524282407</v>
      </c>
      <c r="R95" s="41">
        <f t="shared" si="18"/>
        <v>5343025502</v>
      </c>
      <c r="S95" s="41">
        <f t="shared" si="18"/>
        <v>15739104526</v>
      </c>
      <c r="T95" s="40">
        <f t="shared" si="18"/>
        <v>0</v>
      </c>
      <c r="U95" s="38">
        <f t="shared" si="18"/>
        <v>0</v>
      </c>
      <c r="V95" s="41">
        <f t="shared" si="18"/>
        <v>0</v>
      </c>
      <c r="W95" s="41">
        <f t="shared" si="18"/>
        <v>0</v>
      </c>
    </row>
    <row r="96" spans="1:23" s="10" customFormat="1" ht="12.75">
      <c r="A96" s="26" t="s">
        <v>26</v>
      </c>
      <c r="B96" s="27" t="s">
        <v>182</v>
      </c>
      <c r="C96" s="28" t="s">
        <v>183</v>
      </c>
      <c r="D96" s="29">
        <v>4152968107</v>
      </c>
      <c r="E96" s="30">
        <v>4240544789</v>
      </c>
      <c r="F96" s="30">
        <v>2137315630</v>
      </c>
      <c r="G96" s="31">
        <f t="shared" si="17"/>
        <v>0.5040191146062671</v>
      </c>
      <c r="H96" s="32">
        <v>80766159</v>
      </c>
      <c r="I96" s="30">
        <v>251721962</v>
      </c>
      <c r="J96" s="33">
        <v>318830218</v>
      </c>
      <c r="K96" s="33">
        <v>651318339</v>
      </c>
      <c r="L96" s="32">
        <v>239852938</v>
      </c>
      <c r="M96" s="30">
        <v>265585778</v>
      </c>
      <c r="N96" s="33">
        <v>242903967</v>
      </c>
      <c r="O96" s="33">
        <v>748342683</v>
      </c>
      <c r="P96" s="32">
        <v>240444694</v>
      </c>
      <c r="Q96" s="30">
        <v>244952623</v>
      </c>
      <c r="R96" s="33">
        <v>252257291</v>
      </c>
      <c r="S96" s="33">
        <v>737654608</v>
      </c>
      <c r="T96" s="32">
        <v>0</v>
      </c>
      <c r="U96" s="30">
        <v>0</v>
      </c>
      <c r="V96" s="33">
        <v>0</v>
      </c>
      <c r="W96" s="33">
        <v>0</v>
      </c>
    </row>
    <row r="97" spans="1:23" s="10" customFormat="1" ht="12.75">
      <c r="A97" s="26" t="s">
        <v>26</v>
      </c>
      <c r="B97" s="27" t="s">
        <v>184</v>
      </c>
      <c r="C97" s="28" t="s">
        <v>185</v>
      </c>
      <c r="D97" s="29">
        <v>679546311</v>
      </c>
      <c r="E97" s="30">
        <v>679546311</v>
      </c>
      <c r="F97" s="30">
        <v>330161084</v>
      </c>
      <c r="G97" s="31">
        <f t="shared" si="17"/>
        <v>0.48585516344595386</v>
      </c>
      <c r="H97" s="32">
        <v>12889998</v>
      </c>
      <c r="I97" s="30">
        <v>42172270</v>
      </c>
      <c r="J97" s="33">
        <v>41834365</v>
      </c>
      <c r="K97" s="33">
        <v>96896633</v>
      </c>
      <c r="L97" s="32">
        <v>39014463</v>
      </c>
      <c r="M97" s="30">
        <v>35447759</v>
      </c>
      <c r="N97" s="33">
        <v>50523842</v>
      </c>
      <c r="O97" s="33">
        <v>124986064</v>
      </c>
      <c r="P97" s="32">
        <v>36335996</v>
      </c>
      <c r="Q97" s="30">
        <v>34818662</v>
      </c>
      <c r="R97" s="33">
        <v>37123729</v>
      </c>
      <c r="S97" s="33">
        <v>108278387</v>
      </c>
      <c r="T97" s="32">
        <v>0</v>
      </c>
      <c r="U97" s="30">
        <v>0</v>
      </c>
      <c r="V97" s="33">
        <v>0</v>
      </c>
      <c r="W97" s="33">
        <v>0</v>
      </c>
    </row>
    <row r="98" spans="1:23" s="10" customFormat="1" ht="12.75">
      <c r="A98" s="26" t="s">
        <v>26</v>
      </c>
      <c r="B98" s="27" t="s">
        <v>186</v>
      </c>
      <c r="C98" s="28" t="s">
        <v>187</v>
      </c>
      <c r="D98" s="29">
        <v>521339225</v>
      </c>
      <c r="E98" s="30">
        <v>486133103</v>
      </c>
      <c r="F98" s="30">
        <v>340086306</v>
      </c>
      <c r="G98" s="31">
        <f t="shared" si="17"/>
        <v>0.6995744661313468</v>
      </c>
      <c r="H98" s="32">
        <v>12850631</v>
      </c>
      <c r="I98" s="30">
        <v>43867167</v>
      </c>
      <c r="J98" s="33">
        <v>71809368</v>
      </c>
      <c r="K98" s="33">
        <v>128527166</v>
      </c>
      <c r="L98" s="32">
        <v>28270495</v>
      </c>
      <c r="M98" s="30">
        <v>38699445</v>
      </c>
      <c r="N98" s="33">
        <v>19108968</v>
      </c>
      <c r="O98" s="33">
        <v>86078908</v>
      </c>
      <c r="P98" s="32">
        <v>32438316</v>
      </c>
      <c r="Q98" s="30">
        <v>33250856</v>
      </c>
      <c r="R98" s="33">
        <v>59791060</v>
      </c>
      <c r="S98" s="33">
        <v>125480232</v>
      </c>
      <c r="T98" s="32">
        <v>0</v>
      </c>
      <c r="U98" s="30">
        <v>0</v>
      </c>
      <c r="V98" s="33">
        <v>0</v>
      </c>
      <c r="W98" s="33">
        <v>0</v>
      </c>
    </row>
    <row r="99" spans="1:23" s="10" customFormat="1" ht="12.75">
      <c r="A99" s="26" t="s">
        <v>45</v>
      </c>
      <c r="B99" s="27" t="s">
        <v>188</v>
      </c>
      <c r="C99" s="28" t="s">
        <v>189</v>
      </c>
      <c r="D99" s="29">
        <v>367548653</v>
      </c>
      <c r="E99" s="30">
        <v>351105138</v>
      </c>
      <c r="F99" s="30">
        <v>243596413</v>
      </c>
      <c r="G99" s="31">
        <f aca="true" t="shared" si="19" ref="G99:G107">IF($E99=0,0,$F99/$E99)</f>
        <v>0.6937990551422805</v>
      </c>
      <c r="H99" s="32">
        <v>23658227</v>
      </c>
      <c r="I99" s="30">
        <v>30978248</v>
      </c>
      <c r="J99" s="33">
        <v>26323425</v>
      </c>
      <c r="K99" s="33">
        <v>80959900</v>
      </c>
      <c r="L99" s="32">
        <v>25612066</v>
      </c>
      <c r="M99" s="30">
        <v>25597358</v>
      </c>
      <c r="N99" s="33">
        <v>28617273</v>
      </c>
      <c r="O99" s="33">
        <v>79826697</v>
      </c>
      <c r="P99" s="32">
        <v>26442995</v>
      </c>
      <c r="Q99" s="30">
        <v>28556480</v>
      </c>
      <c r="R99" s="33">
        <v>27810341</v>
      </c>
      <c r="S99" s="33">
        <v>82809816</v>
      </c>
      <c r="T99" s="32">
        <v>0</v>
      </c>
      <c r="U99" s="30">
        <v>0</v>
      </c>
      <c r="V99" s="33">
        <v>0</v>
      </c>
      <c r="W99" s="33">
        <v>0</v>
      </c>
    </row>
    <row r="100" spans="1:23" s="10" customFormat="1" ht="12.75">
      <c r="A100" s="34"/>
      <c r="B100" s="35" t="s">
        <v>190</v>
      </c>
      <c r="C100" s="36"/>
      <c r="D100" s="37">
        <f>SUM(D96:D99)</f>
        <v>5721402296</v>
      </c>
      <c r="E100" s="38">
        <f>SUM(E96:E99)</f>
        <v>5757329341</v>
      </c>
      <c r="F100" s="38">
        <f>SUM(F96:F99)</f>
        <v>3051159433</v>
      </c>
      <c r="G100" s="39">
        <f t="shared" si="19"/>
        <v>0.5299608989313158</v>
      </c>
      <c r="H100" s="40">
        <f aca="true" t="shared" si="20" ref="H100:W100">SUM(H96:H99)</f>
        <v>130165015</v>
      </c>
      <c r="I100" s="38">
        <f t="shared" si="20"/>
        <v>368739647</v>
      </c>
      <c r="J100" s="41">
        <f t="shared" si="20"/>
        <v>458797376</v>
      </c>
      <c r="K100" s="41">
        <f t="shared" si="20"/>
        <v>957702038</v>
      </c>
      <c r="L100" s="40">
        <f t="shared" si="20"/>
        <v>332749962</v>
      </c>
      <c r="M100" s="38">
        <f t="shared" si="20"/>
        <v>365330340</v>
      </c>
      <c r="N100" s="41">
        <f t="shared" si="20"/>
        <v>341154050</v>
      </c>
      <c r="O100" s="41">
        <f t="shared" si="20"/>
        <v>1039234352</v>
      </c>
      <c r="P100" s="40">
        <f t="shared" si="20"/>
        <v>335662001</v>
      </c>
      <c r="Q100" s="38">
        <f t="shared" si="20"/>
        <v>341578621</v>
      </c>
      <c r="R100" s="41">
        <f t="shared" si="20"/>
        <v>376982421</v>
      </c>
      <c r="S100" s="41">
        <f t="shared" si="20"/>
        <v>1054223043</v>
      </c>
      <c r="T100" s="40">
        <f t="shared" si="20"/>
        <v>0</v>
      </c>
      <c r="U100" s="38">
        <f t="shared" si="20"/>
        <v>0</v>
      </c>
      <c r="V100" s="41">
        <f t="shared" si="20"/>
        <v>0</v>
      </c>
      <c r="W100" s="41">
        <f t="shared" si="20"/>
        <v>0</v>
      </c>
    </row>
    <row r="101" spans="1:23" s="10" customFormat="1" ht="12.75">
      <c r="A101" s="26" t="s">
        <v>26</v>
      </c>
      <c r="B101" s="27" t="s">
        <v>191</v>
      </c>
      <c r="C101" s="28" t="s">
        <v>192</v>
      </c>
      <c r="D101" s="29">
        <v>1887290899</v>
      </c>
      <c r="E101" s="30">
        <v>2012524096</v>
      </c>
      <c r="F101" s="30">
        <v>1313381090</v>
      </c>
      <c r="G101" s="31">
        <f t="shared" si="19"/>
        <v>0.652603908003097</v>
      </c>
      <c r="H101" s="32">
        <v>70537088</v>
      </c>
      <c r="I101" s="30">
        <v>144180480</v>
      </c>
      <c r="J101" s="33">
        <v>196377506</v>
      </c>
      <c r="K101" s="33">
        <v>411095074</v>
      </c>
      <c r="L101" s="32">
        <v>186832249</v>
      </c>
      <c r="M101" s="30">
        <v>147354903</v>
      </c>
      <c r="N101" s="33">
        <v>138828937</v>
      </c>
      <c r="O101" s="33">
        <v>473016089</v>
      </c>
      <c r="P101" s="32">
        <v>140250412</v>
      </c>
      <c r="Q101" s="30">
        <v>155507086</v>
      </c>
      <c r="R101" s="33">
        <v>133512429</v>
      </c>
      <c r="S101" s="33">
        <v>429269927</v>
      </c>
      <c r="T101" s="32">
        <v>0</v>
      </c>
      <c r="U101" s="30">
        <v>0</v>
      </c>
      <c r="V101" s="33">
        <v>0</v>
      </c>
      <c r="W101" s="33">
        <v>0</v>
      </c>
    </row>
    <row r="102" spans="1:23" s="10" customFormat="1" ht="12.75">
      <c r="A102" s="26" t="s">
        <v>26</v>
      </c>
      <c r="B102" s="27" t="s">
        <v>193</v>
      </c>
      <c r="C102" s="28" t="s">
        <v>194</v>
      </c>
      <c r="D102" s="29">
        <v>858433658</v>
      </c>
      <c r="E102" s="30">
        <v>858433658</v>
      </c>
      <c r="F102" s="30">
        <v>424422933</v>
      </c>
      <c r="G102" s="31">
        <f t="shared" si="19"/>
        <v>0.4944155311766678</v>
      </c>
      <c r="H102" s="32">
        <v>21336704</v>
      </c>
      <c r="I102" s="30">
        <v>69150852</v>
      </c>
      <c r="J102" s="33">
        <v>65540862</v>
      </c>
      <c r="K102" s="33">
        <v>156028418</v>
      </c>
      <c r="L102" s="32">
        <v>56100686</v>
      </c>
      <c r="M102" s="30">
        <v>50801325</v>
      </c>
      <c r="N102" s="33">
        <v>58120408</v>
      </c>
      <c r="O102" s="33">
        <v>165022419</v>
      </c>
      <c r="P102" s="32">
        <v>53396861</v>
      </c>
      <c r="Q102" s="30">
        <v>49975235</v>
      </c>
      <c r="R102" s="33">
        <v>0</v>
      </c>
      <c r="S102" s="33">
        <v>103372096</v>
      </c>
      <c r="T102" s="32">
        <v>0</v>
      </c>
      <c r="U102" s="30">
        <v>0</v>
      </c>
      <c r="V102" s="33">
        <v>0</v>
      </c>
      <c r="W102" s="33">
        <v>0</v>
      </c>
    </row>
    <row r="103" spans="1:23" s="10" customFormat="1" ht="12.75">
      <c r="A103" s="26" t="s">
        <v>26</v>
      </c>
      <c r="B103" s="27" t="s">
        <v>195</v>
      </c>
      <c r="C103" s="28" t="s">
        <v>196</v>
      </c>
      <c r="D103" s="29">
        <v>414958000</v>
      </c>
      <c r="E103" s="30">
        <v>414958000</v>
      </c>
      <c r="F103" s="30">
        <v>288805986</v>
      </c>
      <c r="G103" s="31">
        <f t="shared" si="19"/>
        <v>0.6959884759421435</v>
      </c>
      <c r="H103" s="32">
        <v>27213875</v>
      </c>
      <c r="I103" s="30">
        <v>29570961</v>
      </c>
      <c r="J103" s="33">
        <v>30679754</v>
      </c>
      <c r="K103" s="33">
        <v>87464590</v>
      </c>
      <c r="L103" s="32">
        <v>30454556</v>
      </c>
      <c r="M103" s="30">
        <v>37341943</v>
      </c>
      <c r="N103" s="33">
        <v>32905126</v>
      </c>
      <c r="O103" s="33">
        <v>100701625</v>
      </c>
      <c r="P103" s="32">
        <v>41620707</v>
      </c>
      <c r="Q103" s="30">
        <v>33069417</v>
      </c>
      <c r="R103" s="33">
        <v>25949647</v>
      </c>
      <c r="S103" s="33">
        <v>100639771</v>
      </c>
      <c r="T103" s="32">
        <v>0</v>
      </c>
      <c r="U103" s="30">
        <v>0</v>
      </c>
      <c r="V103" s="33">
        <v>0</v>
      </c>
      <c r="W103" s="33">
        <v>0</v>
      </c>
    </row>
    <row r="104" spans="1:23" s="10" customFormat="1" ht="12.75">
      <c r="A104" s="26" t="s">
        <v>26</v>
      </c>
      <c r="B104" s="27" t="s">
        <v>197</v>
      </c>
      <c r="C104" s="28" t="s">
        <v>198</v>
      </c>
      <c r="D104" s="29">
        <v>1198218667</v>
      </c>
      <c r="E104" s="30">
        <v>1198218667</v>
      </c>
      <c r="F104" s="30">
        <v>750092483</v>
      </c>
      <c r="G104" s="31">
        <f t="shared" si="19"/>
        <v>0.6260063406273072</v>
      </c>
      <c r="H104" s="32">
        <v>65273950</v>
      </c>
      <c r="I104" s="30">
        <v>72454818</v>
      </c>
      <c r="J104" s="33">
        <v>74088451</v>
      </c>
      <c r="K104" s="33">
        <v>211817219</v>
      </c>
      <c r="L104" s="32">
        <v>61620659</v>
      </c>
      <c r="M104" s="30">
        <v>59650963</v>
      </c>
      <c r="N104" s="33">
        <v>261649386</v>
      </c>
      <c r="O104" s="33">
        <v>382921008</v>
      </c>
      <c r="P104" s="32">
        <v>53936684</v>
      </c>
      <c r="Q104" s="30">
        <v>41973698</v>
      </c>
      <c r="R104" s="33">
        <v>59443874</v>
      </c>
      <c r="S104" s="33">
        <v>155354256</v>
      </c>
      <c r="T104" s="32">
        <v>0</v>
      </c>
      <c r="U104" s="30">
        <v>0</v>
      </c>
      <c r="V104" s="33">
        <v>0</v>
      </c>
      <c r="W104" s="33">
        <v>0</v>
      </c>
    </row>
    <row r="105" spans="1:23" s="10" customFormat="1" ht="12.75">
      <c r="A105" s="26" t="s">
        <v>45</v>
      </c>
      <c r="B105" s="27" t="s">
        <v>199</v>
      </c>
      <c r="C105" s="28" t="s">
        <v>200</v>
      </c>
      <c r="D105" s="29">
        <v>261899400</v>
      </c>
      <c r="E105" s="30">
        <v>261899400</v>
      </c>
      <c r="F105" s="30">
        <v>135286358</v>
      </c>
      <c r="G105" s="31">
        <f t="shared" si="19"/>
        <v>0.5165584877246759</v>
      </c>
      <c r="H105" s="32">
        <v>18719054</v>
      </c>
      <c r="I105" s="30">
        <v>17976105</v>
      </c>
      <c r="J105" s="33">
        <v>20413212</v>
      </c>
      <c r="K105" s="33">
        <v>57108371</v>
      </c>
      <c r="L105" s="32">
        <v>16424870</v>
      </c>
      <c r="M105" s="30">
        <v>17321979</v>
      </c>
      <c r="N105" s="33">
        <v>18019225</v>
      </c>
      <c r="O105" s="33">
        <v>51766074</v>
      </c>
      <c r="P105" s="32">
        <v>23270527</v>
      </c>
      <c r="Q105" s="30">
        <v>3141386</v>
      </c>
      <c r="R105" s="33">
        <v>0</v>
      </c>
      <c r="S105" s="33">
        <v>26411913</v>
      </c>
      <c r="T105" s="32">
        <v>0</v>
      </c>
      <c r="U105" s="30">
        <v>0</v>
      </c>
      <c r="V105" s="33">
        <v>0</v>
      </c>
      <c r="W105" s="33">
        <v>0</v>
      </c>
    </row>
    <row r="106" spans="1:23" s="10" customFormat="1" ht="12.75">
      <c r="A106" s="34"/>
      <c r="B106" s="35" t="s">
        <v>201</v>
      </c>
      <c r="C106" s="36"/>
      <c r="D106" s="37">
        <f>SUM(D101:D105)</f>
        <v>4620800624</v>
      </c>
      <c r="E106" s="38">
        <f>SUM(E101:E105)</f>
        <v>4746033821</v>
      </c>
      <c r="F106" s="38">
        <f>SUM(F101:F105)</f>
        <v>2911988850</v>
      </c>
      <c r="G106" s="39">
        <f t="shared" si="19"/>
        <v>0.6135625998102217</v>
      </c>
      <c r="H106" s="40">
        <f aca="true" t="shared" si="21" ref="H106:W106">SUM(H101:H105)</f>
        <v>203080671</v>
      </c>
      <c r="I106" s="38">
        <f t="shared" si="21"/>
        <v>333333216</v>
      </c>
      <c r="J106" s="41">
        <f t="shared" si="21"/>
        <v>387099785</v>
      </c>
      <c r="K106" s="41">
        <f t="shared" si="21"/>
        <v>923513672</v>
      </c>
      <c r="L106" s="40">
        <f t="shared" si="21"/>
        <v>351433020</v>
      </c>
      <c r="M106" s="38">
        <f t="shared" si="21"/>
        <v>312471113</v>
      </c>
      <c r="N106" s="41">
        <f t="shared" si="21"/>
        <v>509523082</v>
      </c>
      <c r="O106" s="41">
        <f t="shared" si="21"/>
        <v>1173427215</v>
      </c>
      <c r="P106" s="40">
        <f t="shared" si="21"/>
        <v>312475191</v>
      </c>
      <c r="Q106" s="38">
        <f t="shared" si="21"/>
        <v>283666822</v>
      </c>
      <c r="R106" s="41">
        <f t="shared" si="21"/>
        <v>218905950</v>
      </c>
      <c r="S106" s="41">
        <f t="shared" si="21"/>
        <v>815047963</v>
      </c>
      <c r="T106" s="40">
        <f t="shared" si="21"/>
        <v>0</v>
      </c>
      <c r="U106" s="38">
        <f t="shared" si="21"/>
        <v>0</v>
      </c>
      <c r="V106" s="41">
        <f t="shared" si="21"/>
        <v>0</v>
      </c>
      <c r="W106" s="41">
        <f t="shared" si="21"/>
        <v>0</v>
      </c>
    </row>
    <row r="107" spans="1:23" s="10" customFormat="1" ht="12.75">
      <c r="A107" s="42"/>
      <c r="B107" s="43" t="s">
        <v>202</v>
      </c>
      <c r="C107" s="44"/>
      <c r="D107" s="45">
        <f>SUM(D92:D94,D96:D99,D101:D105)</f>
        <v>86146647484</v>
      </c>
      <c r="E107" s="46">
        <f>SUM(E92:E94,E96:E99,E101:E105)</f>
        <v>86219679832</v>
      </c>
      <c r="F107" s="46">
        <f>SUM(F92:F94,F96:F99,F101:F105)</f>
        <v>57530176072</v>
      </c>
      <c r="G107" s="47">
        <f t="shared" si="19"/>
        <v>0.6672510984046587</v>
      </c>
      <c r="H107" s="48">
        <f aca="true" t="shared" si="22" ref="H107:W107">SUM(H92:H94,H96:H99,H101:H105)</f>
        <v>11786265563</v>
      </c>
      <c r="I107" s="46">
        <f t="shared" si="22"/>
        <v>7200524713</v>
      </c>
      <c r="J107" s="49">
        <f t="shared" si="22"/>
        <v>867562072</v>
      </c>
      <c r="K107" s="49">
        <f t="shared" si="22"/>
        <v>19854352348</v>
      </c>
      <c r="L107" s="48">
        <f t="shared" si="22"/>
        <v>6882887069</v>
      </c>
      <c r="M107" s="46">
        <f t="shared" si="22"/>
        <v>6588849055</v>
      </c>
      <c r="N107" s="49">
        <f t="shared" si="22"/>
        <v>6595712068</v>
      </c>
      <c r="O107" s="49">
        <f t="shared" si="22"/>
        <v>20067448192</v>
      </c>
      <c r="P107" s="48">
        <f t="shared" si="22"/>
        <v>5519933809</v>
      </c>
      <c r="Q107" s="46">
        <f t="shared" si="22"/>
        <v>6149527850</v>
      </c>
      <c r="R107" s="49">
        <f t="shared" si="22"/>
        <v>5938913873</v>
      </c>
      <c r="S107" s="49">
        <f t="shared" si="22"/>
        <v>17608375532</v>
      </c>
      <c r="T107" s="48">
        <f t="shared" si="22"/>
        <v>0</v>
      </c>
      <c r="U107" s="46">
        <f t="shared" si="22"/>
        <v>0</v>
      </c>
      <c r="V107" s="49">
        <f t="shared" si="22"/>
        <v>0</v>
      </c>
      <c r="W107" s="49">
        <f t="shared" si="22"/>
        <v>0</v>
      </c>
    </row>
    <row r="108" spans="1:23" s="10" customFormat="1" ht="12.75">
      <c r="A108" s="18"/>
      <c r="B108" s="50"/>
      <c r="C108" s="51"/>
      <c r="D108" s="52"/>
      <c r="E108" s="53"/>
      <c r="F108" s="53"/>
      <c r="G108" s="23"/>
      <c r="H108" s="32"/>
      <c r="I108" s="30"/>
      <c r="J108" s="33"/>
      <c r="K108" s="33"/>
      <c r="L108" s="32"/>
      <c r="M108" s="30"/>
      <c r="N108" s="33"/>
      <c r="O108" s="33"/>
      <c r="P108" s="32"/>
      <c r="Q108" s="30"/>
      <c r="R108" s="33"/>
      <c r="S108" s="33"/>
      <c r="T108" s="32"/>
      <c r="U108" s="30"/>
      <c r="V108" s="33"/>
      <c r="W108" s="33"/>
    </row>
    <row r="109" spans="1:23" s="10" customFormat="1" ht="12.75">
      <c r="A109" s="18"/>
      <c r="B109" s="19" t="s">
        <v>203</v>
      </c>
      <c r="C109" s="20"/>
      <c r="D109" s="55"/>
      <c r="E109" s="53"/>
      <c r="F109" s="53"/>
      <c r="G109" s="23"/>
      <c r="H109" s="32"/>
      <c r="I109" s="30"/>
      <c r="J109" s="33"/>
      <c r="K109" s="33"/>
      <c r="L109" s="32"/>
      <c r="M109" s="30"/>
      <c r="N109" s="33"/>
      <c r="O109" s="33"/>
      <c r="P109" s="32"/>
      <c r="Q109" s="30"/>
      <c r="R109" s="33"/>
      <c r="S109" s="33"/>
      <c r="T109" s="32"/>
      <c r="U109" s="30"/>
      <c r="V109" s="33"/>
      <c r="W109" s="33"/>
    </row>
    <row r="110" spans="1:23" s="10" customFormat="1" ht="12.75">
      <c r="A110" s="26" t="s">
        <v>20</v>
      </c>
      <c r="B110" s="27" t="s">
        <v>204</v>
      </c>
      <c r="C110" s="28" t="s">
        <v>205</v>
      </c>
      <c r="D110" s="29">
        <v>23751278429</v>
      </c>
      <c r="E110" s="30">
        <v>23962646272</v>
      </c>
      <c r="F110" s="30">
        <v>16166495906</v>
      </c>
      <c r="G110" s="31">
        <f aca="true" t="shared" si="23" ref="G110:G141">IF($E110=0,0,$F110/$E110)</f>
        <v>0.6746540312156722</v>
      </c>
      <c r="H110" s="32">
        <v>1846639547</v>
      </c>
      <c r="I110" s="30">
        <v>1824624156</v>
      </c>
      <c r="J110" s="33">
        <v>1656586537</v>
      </c>
      <c r="K110" s="33">
        <v>5327850240</v>
      </c>
      <c r="L110" s="32">
        <v>1795065261</v>
      </c>
      <c r="M110" s="30">
        <v>2267411781</v>
      </c>
      <c r="N110" s="33">
        <v>1910814230</v>
      </c>
      <c r="O110" s="33">
        <v>5973291272</v>
      </c>
      <c r="P110" s="32">
        <v>1694331501</v>
      </c>
      <c r="Q110" s="30">
        <v>1571714875</v>
      </c>
      <c r="R110" s="33">
        <v>1599308018</v>
      </c>
      <c r="S110" s="33">
        <v>4865354394</v>
      </c>
      <c r="T110" s="32">
        <v>0</v>
      </c>
      <c r="U110" s="30">
        <v>0</v>
      </c>
      <c r="V110" s="33">
        <v>0</v>
      </c>
      <c r="W110" s="33">
        <v>0</v>
      </c>
    </row>
    <row r="111" spans="1:23" s="10" customFormat="1" ht="12.75">
      <c r="A111" s="34"/>
      <c r="B111" s="35" t="s">
        <v>25</v>
      </c>
      <c r="C111" s="36"/>
      <c r="D111" s="37">
        <f>D110</f>
        <v>23751278429</v>
      </c>
      <c r="E111" s="38">
        <f>E110</f>
        <v>23962646272</v>
      </c>
      <c r="F111" s="38">
        <f>F110</f>
        <v>16166495906</v>
      </c>
      <c r="G111" s="39">
        <f t="shared" si="23"/>
        <v>0.6746540312156722</v>
      </c>
      <c r="H111" s="40">
        <f aca="true" t="shared" si="24" ref="H111:W111">H110</f>
        <v>1846639547</v>
      </c>
      <c r="I111" s="38">
        <f t="shared" si="24"/>
        <v>1824624156</v>
      </c>
      <c r="J111" s="41">
        <f t="shared" si="24"/>
        <v>1656586537</v>
      </c>
      <c r="K111" s="41">
        <f t="shared" si="24"/>
        <v>5327850240</v>
      </c>
      <c r="L111" s="40">
        <f t="shared" si="24"/>
        <v>1795065261</v>
      </c>
      <c r="M111" s="38">
        <f t="shared" si="24"/>
        <v>2267411781</v>
      </c>
      <c r="N111" s="41">
        <f t="shared" si="24"/>
        <v>1910814230</v>
      </c>
      <c r="O111" s="41">
        <f t="shared" si="24"/>
        <v>5973291272</v>
      </c>
      <c r="P111" s="40">
        <f t="shared" si="24"/>
        <v>1694331501</v>
      </c>
      <c r="Q111" s="38">
        <f t="shared" si="24"/>
        <v>1571714875</v>
      </c>
      <c r="R111" s="41">
        <f t="shared" si="24"/>
        <v>1599308018</v>
      </c>
      <c r="S111" s="41">
        <f t="shared" si="24"/>
        <v>4865354394</v>
      </c>
      <c r="T111" s="40">
        <f t="shared" si="24"/>
        <v>0</v>
      </c>
      <c r="U111" s="38">
        <f t="shared" si="24"/>
        <v>0</v>
      </c>
      <c r="V111" s="41">
        <f t="shared" si="24"/>
        <v>0</v>
      </c>
      <c r="W111" s="41">
        <f t="shared" si="24"/>
        <v>0</v>
      </c>
    </row>
    <row r="112" spans="1:23" s="10" customFormat="1" ht="12.75">
      <c r="A112" s="26" t="s">
        <v>26</v>
      </c>
      <c r="B112" s="27" t="s">
        <v>206</v>
      </c>
      <c r="C112" s="28" t="s">
        <v>207</v>
      </c>
      <c r="D112" s="29">
        <v>43275000</v>
      </c>
      <c r="E112" s="30">
        <v>55712660</v>
      </c>
      <c r="F112" s="30">
        <v>38265155</v>
      </c>
      <c r="G112" s="31">
        <f t="shared" si="23"/>
        <v>0.6868305157212024</v>
      </c>
      <c r="H112" s="32">
        <v>4133001</v>
      </c>
      <c r="I112" s="30">
        <v>4554847</v>
      </c>
      <c r="J112" s="33">
        <v>4213085</v>
      </c>
      <c r="K112" s="33">
        <v>12900933</v>
      </c>
      <c r="L112" s="32">
        <v>14830920</v>
      </c>
      <c r="M112" s="30">
        <v>252673</v>
      </c>
      <c r="N112" s="33">
        <v>1937127</v>
      </c>
      <c r="O112" s="33">
        <v>17020720</v>
      </c>
      <c r="P112" s="32">
        <v>2731405</v>
      </c>
      <c r="Q112" s="30">
        <v>5612097</v>
      </c>
      <c r="R112" s="33">
        <v>0</v>
      </c>
      <c r="S112" s="33">
        <v>8343502</v>
      </c>
      <c r="T112" s="32">
        <v>0</v>
      </c>
      <c r="U112" s="30">
        <v>0</v>
      </c>
      <c r="V112" s="33">
        <v>0</v>
      </c>
      <c r="W112" s="33">
        <v>0</v>
      </c>
    </row>
    <row r="113" spans="1:23" s="10" customFormat="1" ht="12.75">
      <c r="A113" s="26" t="s">
        <v>26</v>
      </c>
      <c r="B113" s="27" t="s">
        <v>208</v>
      </c>
      <c r="C113" s="28" t="s">
        <v>209</v>
      </c>
      <c r="D113" s="29">
        <v>142271220</v>
      </c>
      <c r="E113" s="30">
        <v>144471116</v>
      </c>
      <c r="F113" s="30">
        <v>65792991</v>
      </c>
      <c r="G113" s="31">
        <f t="shared" si="23"/>
        <v>0.4554058473529062</v>
      </c>
      <c r="H113" s="32">
        <v>5878830</v>
      </c>
      <c r="I113" s="30">
        <v>7505041</v>
      </c>
      <c r="J113" s="33">
        <v>8374910</v>
      </c>
      <c r="K113" s="33">
        <v>21758781</v>
      </c>
      <c r="L113" s="32">
        <v>8374910</v>
      </c>
      <c r="M113" s="30">
        <v>10973086</v>
      </c>
      <c r="N113" s="33">
        <v>6457366</v>
      </c>
      <c r="O113" s="33">
        <v>25805362</v>
      </c>
      <c r="P113" s="32">
        <v>5952312</v>
      </c>
      <c r="Q113" s="30">
        <v>8151460</v>
      </c>
      <c r="R113" s="33">
        <v>4125076</v>
      </c>
      <c r="S113" s="33">
        <v>18228848</v>
      </c>
      <c r="T113" s="32">
        <v>0</v>
      </c>
      <c r="U113" s="30">
        <v>0</v>
      </c>
      <c r="V113" s="33">
        <v>0</v>
      </c>
      <c r="W113" s="33">
        <v>0</v>
      </c>
    </row>
    <row r="114" spans="1:23" s="10" customFormat="1" ht="12.75">
      <c r="A114" s="26" t="s">
        <v>26</v>
      </c>
      <c r="B114" s="27" t="s">
        <v>210</v>
      </c>
      <c r="C114" s="28" t="s">
        <v>211</v>
      </c>
      <c r="D114" s="29">
        <v>86758921</v>
      </c>
      <c r="E114" s="30">
        <v>86758921</v>
      </c>
      <c r="F114" s="30">
        <v>44215764</v>
      </c>
      <c r="G114" s="31">
        <f t="shared" si="23"/>
        <v>0.5096393948928895</v>
      </c>
      <c r="H114" s="32">
        <v>4239931</v>
      </c>
      <c r="I114" s="30">
        <v>4886639</v>
      </c>
      <c r="J114" s="33">
        <v>5013154</v>
      </c>
      <c r="K114" s="33">
        <v>14139724</v>
      </c>
      <c r="L114" s="32">
        <v>5070237</v>
      </c>
      <c r="M114" s="30">
        <v>6712983</v>
      </c>
      <c r="N114" s="33">
        <v>3924073</v>
      </c>
      <c r="O114" s="33">
        <v>15707293</v>
      </c>
      <c r="P114" s="32">
        <v>4861339</v>
      </c>
      <c r="Q114" s="30">
        <v>5483157</v>
      </c>
      <c r="R114" s="33">
        <v>4024251</v>
      </c>
      <c r="S114" s="33">
        <v>14368747</v>
      </c>
      <c r="T114" s="32">
        <v>0</v>
      </c>
      <c r="U114" s="30">
        <v>0</v>
      </c>
      <c r="V114" s="33">
        <v>0</v>
      </c>
      <c r="W114" s="33">
        <v>0</v>
      </c>
    </row>
    <row r="115" spans="1:23" s="10" customFormat="1" ht="12.75">
      <c r="A115" s="26" t="s">
        <v>26</v>
      </c>
      <c r="B115" s="27" t="s">
        <v>212</v>
      </c>
      <c r="C115" s="28" t="s">
        <v>213</v>
      </c>
      <c r="D115" s="29">
        <v>85538531</v>
      </c>
      <c r="E115" s="30">
        <v>86826536</v>
      </c>
      <c r="F115" s="30">
        <v>53863038</v>
      </c>
      <c r="G115" s="31">
        <f t="shared" si="23"/>
        <v>0.6203522618937602</v>
      </c>
      <c r="H115" s="32">
        <v>6077704</v>
      </c>
      <c r="I115" s="30">
        <v>5784990</v>
      </c>
      <c r="J115" s="33">
        <v>7455102</v>
      </c>
      <c r="K115" s="33">
        <v>19317796</v>
      </c>
      <c r="L115" s="32">
        <v>5799516</v>
      </c>
      <c r="M115" s="30">
        <v>6635150</v>
      </c>
      <c r="N115" s="33">
        <v>5142571</v>
      </c>
      <c r="O115" s="33">
        <v>17577237</v>
      </c>
      <c r="P115" s="32">
        <v>6078021</v>
      </c>
      <c r="Q115" s="30">
        <v>5183509</v>
      </c>
      <c r="R115" s="33">
        <v>5706475</v>
      </c>
      <c r="S115" s="33">
        <v>16968005</v>
      </c>
      <c r="T115" s="32">
        <v>0</v>
      </c>
      <c r="U115" s="30">
        <v>0</v>
      </c>
      <c r="V115" s="33">
        <v>0</v>
      </c>
      <c r="W115" s="33">
        <v>0</v>
      </c>
    </row>
    <row r="116" spans="1:23" s="10" customFormat="1" ht="12.75">
      <c r="A116" s="26" t="s">
        <v>26</v>
      </c>
      <c r="B116" s="27" t="s">
        <v>214</v>
      </c>
      <c r="C116" s="28" t="s">
        <v>215</v>
      </c>
      <c r="D116" s="29">
        <v>29743000</v>
      </c>
      <c r="E116" s="30">
        <v>30323000</v>
      </c>
      <c r="F116" s="30">
        <v>15873443</v>
      </c>
      <c r="G116" s="31">
        <f t="shared" si="23"/>
        <v>0.5234786465719091</v>
      </c>
      <c r="H116" s="32">
        <v>1460595</v>
      </c>
      <c r="I116" s="30">
        <v>1729825</v>
      </c>
      <c r="J116" s="33">
        <v>1515508</v>
      </c>
      <c r="K116" s="33">
        <v>4705928</v>
      </c>
      <c r="L116" s="32">
        <v>2097290</v>
      </c>
      <c r="M116" s="30">
        <v>2035721</v>
      </c>
      <c r="N116" s="33">
        <v>1417993</v>
      </c>
      <c r="O116" s="33">
        <v>5551004</v>
      </c>
      <c r="P116" s="32">
        <v>2112189</v>
      </c>
      <c r="Q116" s="30">
        <v>1978094</v>
      </c>
      <c r="R116" s="33">
        <v>1526228</v>
      </c>
      <c r="S116" s="33">
        <v>5616511</v>
      </c>
      <c r="T116" s="32">
        <v>0</v>
      </c>
      <c r="U116" s="30">
        <v>0</v>
      </c>
      <c r="V116" s="33">
        <v>0</v>
      </c>
      <c r="W116" s="33">
        <v>0</v>
      </c>
    </row>
    <row r="117" spans="1:23" s="10" customFormat="1" ht="12.75">
      <c r="A117" s="26" t="s">
        <v>26</v>
      </c>
      <c r="B117" s="27" t="s">
        <v>216</v>
      </c>
      <c r="C117" s="28" t="s">
        <v>217</v>
      </c>
      <c r="D117" s="29">
        <v>578696095</v>
      </c>
      <c r="E117" s="30">
        <v>581623089</v>
      </c>
      <c r="F117" s="30">
        <v>358569076</v>
      </c>
      <c r="G117" s="31">
        <f t="shared" si="23"/>
        <v>0.6164973206557142</v>
      </c>
      <c r="H117" s="32">
        <v>23974507</v>
      </c>
      <c r="I117" s="30">
        <v>81761546</v>
      </c>
      <c r="J117" s="33">
        <v>38072118</v>
      </c>
      <c r="K117" s="33">
        <v>143808171</v>
      </c>
      <c r="L117" s="32">
        <v>25874528</v>
      </c>
      <c r="M117" s="30">
        <v>21535772</v>
      </c>
      <c r="N117" s="33">
        <v>43819529</v>
      </c>
      <c r="O117" s="33">
        <v>91229829</v>
      </c>
      <c r="P117" s="32">
        <v>42600497</v>
      </c>
      <c r="Q117" s="30">
        <v>40966784</v>
      </c>
      <c r="R117" s="33">
        <v>39963795</v>
      </c>
      <c r="S117" s="33">
        <v>123531076</v>
      </c>
      <c r="T117" s="32">
        <v>0</v>
      </c>
      <c r="U117" s="30">
        <v>0</v>
      </c>
      <c r="V117" s="33">
        <v>0</v>
      </c>
      <c r="W117" s="33">
        <v>0</v>
      </c>
    </row>
    <row r="118" spans="1:23" s="10" customFormat="1" ht="12.75">
      <c r="A118" s="26" t="s">
        <v>45</v>
      </c>
      <c r="B118" s="27" t="s">
        <v>218</v>
      </c>
      <c r="C118" s="28" t="s">
        <v>219</v>
      </c>
      <c r="D118" s="29">
        <v>624545089</v>
      </c>
      <c r="E118" s="30">
        <v>712591081</v>
      </c>
      <c r="F118" s="30">
        <v>491817553</v>
      </c>
      <c r="G118" s="31">
        <f t="shared" si="23"/>
        <v>0.6901820217982774</v>
      </c>
      <c r="H118" s="32">
        <v>30150888</v>
      </c>
      <c r="I118" s="30">
        <v>79261763</v>
      </c>
      <c r="J118" s="33">
        <v>47899278</v>
      </c>
      <c r="K118" s="33">
        <v>157311929</v>
      </c>
      <c r="L118" s="32">
        <v>49993868</v>
      </c>
      <c r="M118" s="30">
        <v>43664646</v>
      </c>
      <c r="N118" s="33">
        <v>58385737</v>
      </c>
      <c r="O118" s="33">
        <v>152044251</v>
      </c>
      <c r="P118" s="32">
        <v>49934147</v>
      </c>
      <c r="Q118" s="30">
        <v>50407535</v>
      </c>
      <c r="R118" s="33">
        <v>82119691</v>
      </c>
      <c r="S118" s="33">
        <v>182461373</v>
      </c>
      <c r="T118" s="32">
        <v>0</v>
      </c>
      <c r="U118" s="30">
        <v>0</v>
      </c>
      <c r="V118" s="33">
        <v>0</v>
      </c>
      <c r="W118" s="33">
        <v>0</v>
      </c>
    </row>
    <row r="119" spans="1:23" s="10" customFormat="1" ht="12.75">
      <c r="A119" s="34"/>
      <c r="B119" s="35" t="s">
        <v>220</v>
      </c>
      <c r="C119" s="36"/>
      <c r="D119" s="37">
        <f>SUM(D112:D118)</f>
        <v>1590827856</v>
      </c>
      <c r="E119" s="38">
        <f>SUM(E112:E118)</f>
        <v>1698306403</v>
      </c>
      <c r="F119" s="38">
        <f>SUM(F112:F118)</f>
        <v>1068397020</v>
      </c>
      <c r="G119" s="39">
        <f t="shared" si="23"/>
        <v>0.6290955613855741</v>
      </c>
      <c r="H119" s="40">
        <f aca="true" t="shared" si="25" ref="H119:W119">SUM(H112:H118)</f>
        <v>75915456</v>
      </c>
      <c r="I119" s="38">
        <f t="shared" si="25"/>
        <v>185484651</v>
      </c>
      <c r="J119" s="41">
        <f t="shared" si="25"/>
        <v>112543155</v>
      </c>
      <c r="K119" s="41">
        <f t="shared" si="25"/>
        <v>373943262</v>
      </c>
      <c r="L119" s="40">
        <f t="shared" si="25"/>
        <v>112041269</v>
      </c>
      <c r="M119" s="38">
        <f t="shared" si="25"/>
        <v>91810031</v>
      </c>
      <c r="N119" s="41">
        <f t="shared" si="25"/>
        <v>121084396</v>
      </c>
      <c r="O119" s="41">
        <f t="shared" si="25"/>
        <v>324935696</v>
      </c>
      <c r="P119" s="40">
        <f t="shared" si="25"/>
        <v>114269910</v>
      </c>
      <c r="Q119" s="38">
        <f t="shared" si="25"/>
        <v>117782636</v>
      </c>
      <c r="R119" s="41">
        <f t="shared" si="25"/>
        <v>137465516</v>
      </c>
      <c r="S119" s="41">
        <f t="shared" si="25"/>
        <v>369518062</v>
      </c>
      <c r="T119" s="40">
        <f t="shared" si="25"/>
        <v>0</v>
      </c>
      <c r="U119" s="38">
        <f t="shared" si="25"/>
        <v>0</v>
      </c>
      <c r="V119" s="41">
        <f t="shared" si="25"/>
        <v>0</v>
      </c>
      <c r="W119" s="41">
        <f t="shared" si="25"/>
        <v>0</v>
      </c>
    </row>
    <row r="120" spans="1:23" s="10" customFormat="1" ht="12.75">
      <c r="A120" s="26" t="s">
        <v>26</v>
      </c>
      <c r="B120" s="27" t="s">
        <v>221</v>
      </c>
      <c r="C120" s="28" t="s">
        <v>222</v>
      </c>
      <c r="D120" s="29">
        <v>84665000</v>
      </c>
      <c r="E120" s="30">
        <v>136568500</v>
      </c>
      <c r="F120" s="30">
        <v>87265644</v>
      </c>
      <c r="G120" s="31">
        <f t="shared" si="23"/>
        <v>0.6389880829034513</v>
      </c>
      <c r="H120" s="32">
        <v>8333366</v>
      </c>
      <c r="I120" s="30">
        <v>8805098</v>
      </c>
      <c r="J120" s="33">
        <v>11707605</v>
      </c>
      <c r="K120" s="33">
        <v>28846069</v>
      </c>
      <c r="L120" s="32">
        <v>9710084</v>
      </c>
      <c r="M120" s="30">
        <v>9309712</v>
      </c>
      <c r="N120" s="33">
        <v>10735497</v>
      </c>
      <c r="O120" s="33">
        <v>29755293</v>
      </c>
      <c r="P120" s="32">
        <v>9256064</v>
      </c>
      <c r="Q120" s="30">
        <v>9490383</v>
      </c>
      <c r="R120" s="33">
        <v>9917835</v>
      </c>
      <c r="S120" s="33">
        <v>28664282</v>
      </c>
      <c r="T120" s="32">
        <v>0</v>
      </c>
      <c r="U120" s="30">
        <v>0</v>
      </c>
      <c r="V120" s="33">
        <v>0</v>
      </c>
      <c r="W120" s="33">
        <v>0</v>
      </c>
    </row>
    <row r="121" spans="1:23" s="10" customFormat="1" ht="12.75">
      <c r="A121" s="26" t="s">
        <v>26</v>
      </c>
      <c r="B121" s="27" t="s">
        <v>223</v>
      </c>
      <c r="C121" s="28" t="s">
        <v>224</v>
      </c>
      <c r="D121" s="29">
        <v>223478118</v>
      </c>
      <c r="E121" s="30">
        <v>230377314</v>
      </c>
      <c r="F121" s="30">
        <v>134738924</v>
      </c>
      <c r="G121" s="31">
        <f t="shared" si="23"/>
        <v>0.5848619452174011</v>
      </c>
      <c r="H121" s="32">
        <v>9053086</v>
      </c>
      <c r="I121" s="30">
        <v>17311226</v>
      </c>
      <c r="J121" s="33">
        <v>19195629</v>
      </c>
      <c r="K121" s="33">
        <v>45559941</v>
      </c>
      <c r="L121" s="32">
        <v>14614561</v>
      </c>
      <c r="M121" s="30">
        <v>14424137</v>
      </c>
      <c r="N121" s="33">
        <v>14852702</v>
      </c>
      <c r="O121" s="33">
        <v>43891400</v>
      </c>
      <c r="P121" s="32">
        <v>15148174</v>
      </c>
      <c r="Q121" s="30">
        <v>13904833</v>
      </c>
      <c r="R121" s="33">
        <v>16234576</v>
      </c>
      <c r="S121" s="33">
        <v>45287583</v>
      </c>
      <c r="T121" s="32">
        <v>0</v>
      </c>
      <c r="U121" s="30">
        <v>0</v>
      </c>
      <c r="V121" s="33">
        <v>0</v>
      </c>
      <c r="W121" s="33">
        <v>0</v>
      </c>
    </row>
    <row r="122" spans="1:23" s="10" customFormat="1" ht="12.75">
      <c r="A122" s="26" t="s">
        <v>26</v>
      </c>
      <c r="B122" s="27" t="s">
        <v>225</v>
      </c>
      <c r="C122" s="28" t="s">
        <v>226</v>
      </c>
      <c r="D122" s="29">
        <v>96684000</v>
      </c>
      <c r="E122" s="30">
        <v>150246722</v>
      </c>
      <c r="F122" s="30">
        <v>65602436</v>
      </c>
      <c r="G122" s="31">
        <f t="shared" si="23"/>
        <v>0.43663139619112623</v>
      </c>
      <c r="H122" s="32">
        <v>819970</v>
      </c>
      <c r="I122" s="30">
        <v>5029280</v>
      </c>
      <c r="J122" s="33">
        <v>6221434</v>
      </c>
      <c r="K122" s="33">
        <v>12070684</v>
      </c>
      <c r="L122" s="32">
        <v>9584027</v>
      </c>
      <c r="M122" s="30">
        <v>6569625</v>
      </c>
      <c r="N122" s="33">
        <v>6569625</v>
      </c>
      <c r="O122" s="33">
        <v>22723277</v>
      </c>
      <c r="P122" s="32">
        <v>3077276</v>
      </c>
      <c r="Q122" s="30">
        <v>7397507</v>
      </c>
      <c r="R122" s="33">
        <v>20333692</v>
      </c>
      <c r="S122" s="33">
        <v>30808475</v>
      </c>
      <c r="T122" s="32">
        <v>0</v>
      </c>
      <c r="U122" s="30">
        <v>0</v>
      </c>
      <c r="V122" s="33">
        <v>0</v>
      </c>
      <c r="W122" s="33">
        <v>0</v>
      </c>
    </row>
    <row r="123" spans="1:23" s="10" customFormat="1" ht="12.75">
      <c r="A123" s="26" t="s">
        <v>26</v>
      </c>
      <c r="B123" s="27" t="s">
        <v>227</v>
      </c>
      <c r="C123" s="28" t="s">
        <v>228</v>
      </c>
      <c r="D123" s="29">
        <v>32533397</v>
      </c>
      <c r="E123" s="30">
        <v>32533397</v>
      </c>
      <c r="F123" s="30">
        <v>32585211</v>
      </c>
      <c r="G123" s="31">
        <f t="shared" si="23"/>
        <v>1.0015926403258781</v>
      </c>
      <c r="H123" s="32">
        <v>3539543</v>
      </c>
      <c r="I123" s="30">
        <v>4694701</v>
      </c>
      <c r="J123" s="33">
        <v>3650533</v>
      </c>
      <c r="K123" s="33">
        <v>11884777</v>
      </c>
      <c r="L123" s="32">
        <v>4420592</v>
      </c>
      <c r="M123" s="30">
        <v>2822935</v>
      </c>
      <c r="N123" s="33">
        <v>3805491</v>
      </c>
      <c r="O123" s="33">
        <v>11049018</v>
      </c>
      <c r="P123" s="32">
        <v>2562996</v>
      </c>
      <c r="Q123" s="30">
        <v>4397134</v>
      </c>
      <c r="R123" s="33">
        <v>2691286</v>
      </c>
      <c r="S123" s="33">
        <v>9651416</v>
      </c>
      <c r="T123" s="32">
        <v>0</v>
      </c>
      <c r="U123" s="30">
        <v>0</v>
      </c>
      <c r="V123" s="33">
        <v>0</v>
      </c>
      <c r="W123" s="33">
        <v>0</v>
      </c>
    </row>
    <row r="124" spans="1:23" s="10" customFormat="1" ht="12.75">
      <c r="A124" s="26" t="s">
        <v>26</v>
      </c>
      <c r="B124" s="27" t="s">
        <v>229</v>
      </c>
      <c r="C124" s="28" t="s">
        <v>230</v>
      </c>
      <c r="D124" s="29">
        <v>2982646720</v>
      </c>
      <c r="E124" s="30">
        <v>3138747377</v>
      </c>
      <c r="F124" s="30">
        <v>2219330610</v>
      </c>
      <c r="G124" s="31">
        <f t="shared" si="23"/>
        <v>0.7070752575574355</v>
      </c>
      <c r="H124" s="32">
        <v>57100922</v>
      </c>
      <c r="I124" s="30">
        <v>409207056</v>
      </c>
      <c r="J124" s="33">
        <v>331403021</v>
      </c>
      <c r="K124" s="33">
        <v>797710999</v>
      </c>
      <c r="L124" s="32">
        <v>245672134</v>
      </c>
      <c r="M124" s="30">
        <v>254354410</v>
      </c>
      <c r="N124" s="33">
        <v>214100240</v>
      </c>
      <c r="O124" s="33">
        <v>714126784</v>
      </c>
      <c r="P124" s="32">
        <v>235487828</v>
      </c>
      <c r="Q124" s="30">
        <v>242531776</v>
      </c>
      <c r="R124" s="33">
        <v>229473223</v>
      </c>
      <c r="S124" s="33">
        <v>707492827</v>
      </c>
      <c r="T124" s="32">
        <v>0</v>
      </c>
      <c r="U124" s="30">
        <v>0</v>
      </c>
      <c r="V124" s="33">
        <v>0</v>
      </c>
      <c r="W124" s="33">
        <v>0</v>
      </c>
    </row>
    <row r="125" spans="1:23" s="10" customFormat="1" ht="12.75">
      <c r="A125" s="26" t="s">
        <v>26</v>
      </c>
      <c r="B125" s="27" t="s">
        <v>231</v>
      </c>
      <c r="C125" s="28" t="s">
        <v>232</v>
      </c>
      <c r="D125" s="29">
        <v>56387000</v>
      </c>
      <c r="E125" s="30">
        <v>56387000</v>
      </c>
      <c r="F125" s="30">
        <v>36039697</v>
      </c>
      <c r="G125" s="31">
        <f t="shared" si="23"/>
        <v>0.6391490414457233</v>
      </c>
      <c r="H125" s="32">
        <v>3067981</v>
      </c>
      <c r="I125" s="30">
        <v>3839701</v>
      </c>
      <c r="J125" s="33">
        <v>5137027</v>
      </c>
      <c r="K125" s="33">
        <v>12044709</v>
      </c>
      <c r="L125" s="32">
        <v>3083737</v>
      </c>
      <c r="M125" s="30">
        <v>5064288</v>
      </c>
      <c r="N125" s="33">
        <v>6179389</v>
      </c>
      <c r="O125" s="33">
        <v>14327414</v>
      </c>
      <c r="P125" s="32">
        <v>2801544</v>
      </c>
      <c r="Q125" s="30">
        <v>3433015</v>
      </c>
      <c r="R125" s="33">
        <v>3433015</v>
      </c>
      <c r="S125" s="33">
        <v>9667574</v>
      </c>
      <c r="T125" s="32">
        <v>0</v>
      </c>
      <c r="U125" s="30">
        <v>0</v>
      </c>
      <c r="V125" s="33">
        <v>0</v>
      </c>
      <c r="W125" s="33">
        <v>0</v>
      </c>
    </row>
    <row r="126" spans="1:23" s="10" customFormat="1" ht="12.75">
      <c r="A126" s="26" t="s">
        <v>26</v>
      </c>
      <c r="B126" s="27" t="s">
        <v>233</v>
      </c>
      <c r="C126" s="28" t="s">
        <v>234</v>
      </c>
      <c r="D126" s="29">
        <v>45803285</v>
      </c>
      <c r="E126" s="30">
        <v>55063590</v>
      </c>
      <c r="F126" s="30">
        <v>36920425</v>
      </c>
      <c r="G126" s="31">
        <f t="shared" si="23"/>
        <v>0.6705052285911616</v>
      </c>
      <c r="H126" s="32">
        <v>2562515</v>
      </c>
      <c r="I126" s="30">
        <v>3864381</v>
      </c>
      <c r="J126" s="33">
        <v>3436706</v>
      </c>
      <c r="K126" s="33">
        <v>9863602</v>
      </c>
      <c r="L126" s="32">
        <v>4857846</v>
      </c>
      <c r="M126" s="30">
        <v>4934640</v>
      </c>
      <c r="N126" s="33">
        <v>4969020</v>
      </c>
      <c r="O126" s="33">
        <v>14761506</v>
      </c>
      <c r="P126" s="32">
        <v>3968341</v>
      </c>
      <c r="Q126" s="30">
        <v>4692758</v>
      </c>
      <c r="R126" s="33">
        <v>3634218</v>
      </c>
      <c r="S126" s="33">
        <v>12295317</v>
      </c>
      <c r="T126" s="32">
        <v>0</v>
      </c>
      <c r="U126" s="30">
        <v>0</v>
      </c>
      <c r="V126" s="33">
        <v>0</v>
      </c>
      <c r="W126" s="33">
        <v>0</v>
      </c>
    </row>
    <row r="127" spans="1:23" s="10" customFormat="1" ht="12.75">
      <c r="A127" s="26" t="s">
        <v>45</v>
      </c>
      <c r="B127" s="27" t="s">
        <v>235</v>
      </c>
      <c r="C127" s="28" t="s">
        <v>236</v>
      </c>
      <c r="D127" s="29">
        <v>482571017</v>
      </c>
      <c r="E127" s="30">
        <v>530752820</v>
      </c>
      <c r="F127" s="30">
        <v>372988361</v>
      </c>
      <c r="G127" s="31">
        <f t="shared" si="23"/>
        <v>0.7027534229587324</v>
      </c>
      <c r="H127" s="32">
        <v>37932133</v>
      </c>
      <c r="I127" s="30">
        <v>36958345</v>
      </c>
      <c r="J127" s="33">
        <v>45703159</v>
      </c>
      <c r="K127" s="33">
        <v>120593637</v>
      </c>
      <c r="L127" s="32">
        <v>47754028</v>
      </c>
      <c r="M127" s="30">
        <v>54665813</v>
      </c>
      <c r="N127" s="33">
        <v>44833007</v>
      </c>
      <c r="O127" s="33">
        <v>147252848</v>
      </c>
      <c r="P127" s="32">
        <v>35069470</v>
      </c>
      <c r="Q127" s="30">
        <v>33364515</v>
      </c>
      <c r="R127" s="33">
        <v>36707891</v>
      </c>
      <c r="S127" s="33">
        <v>105141876</v>
      </c>
      <c r="T127" s="32">
        <v>0</v>
      </c>
      <c r="U127" s="30">
        <v>0</v>
      </c>
      <c r="V127" s="33">
        <v>0</v>
      </c>
      <c r="W127" s="33">
        <v>0</v>
      </c>
    </row>
    <row r="128" spans="1:23" s="10" customFormat="1" ht="12.75">
      <c r="A128" s="34"/>
      <c r="B128" s="35" t="s">
        <v>237</v>
      </c>
      <c r="C128" s="36"/>
      <c r="D128" s="37">
        <f>SUM(D120:D127)</f>
        <v>4004768537</v>
      </c>
      <c r="E128" s="38">
        <f>SUM(E120:E127)</f>
        <v>4330676720</v>
      </c>
      <c r="F128" s="38">
        <f>SUM(F120:F127)</f>
        <v>2985471308</v>
      </c>
      <c r="G128" s="39">
        <f t="shared" si="23"/>
        <v>0.6893775502134456</v>
      </c>
      <c r="H128" s="40">
        <f aca="true" t="shared" si="26" ref="H128:W128">SUM(H120:H127)</f>
        <v>122409516</v>
      </c>
      <c r="I128" s="38">
        <f t="shared" si="26"/>
        <v>489709788</v>
      </c>
      <c r="J128" s="41">
        <f t="shared" si="26"/>
        <v>426455114</v>
      </c>
      <c r="K128" s="41">
        <f t="shared" si="26"/>
        <v>1038574418</v>
      </c>
      <c r="L128" s="40">
        <f t="shared" si="26"/>
        <v>339697009</v>
      </c>
      <c r="M128" s="38">
        <f t="shared" si="26"/>
        <v>352145560</v>
      </c>
      <c r="N128" s="41">
        <f t="shared" si="26"/>
        <v>306044971</v>
      </c>
      <c r="O128" s="41">
        <f t="shared" si="26"/>
        <v>997887540</v>
      </c>
      <c r="P128" s="40">
        <f t="shared" si="26"/>
        <v>307371693</v>
      </c>
      <c r="Q128" s="38">
        <f t="shared" si="26"/>
        <v>319211921</v>
      </c>
      <c r="R128" s="41">
        <f t="shared" si="26"/>
        <v>322425736</v>
      </c>
      <c r="S128" s="41">
        <f t="shared" si="26"/>
        <v>949009350</v>
      </c>
      <c r="T128" s="40">
        <f t="shared" si="26"/>
        <v>0</v>
      </c>
      <c r="U128" s="38">
        <f t="shared" si="26"/>
        <v>0</v>
      </c>
      <c r="V128" s="41">
        <f t="shared" si="26"/>
        <v>0</v>
      </c>
      <c r="W128" s="41">
        <f t="shared" si="26"/>
        <v>0</v>
      </c>
    </row>
    <row r="129" spans="1:23" s="10" customFormat="1" ht="12.75">
      <c r="A129" s="26" t="s">
        <v>26</v>
      </c>
      <c r="B129" s="27" t="s">
        <v>238</v>
      </c>
      <c r="C129" s="28" t="s">
        <v>239</v>
      </c>
      <c r="D129" s="29">
        <v>640794780</v>
      </c>
      <c r="E129" s="30">
        <v>598998000</v>
      </c>
      <c r="F129" s="30">
        <v>319422465</v>
      </c>
      <c r="G129" s="31">
        <f t="shared" si="23"/>
        <v>0.5332613214067493</v>
      </c>
      <c r="H129" s="32">
        <v>22725278</v>
      </c>
      <c r="I129" s="30">
        <v>44331816</v>
      </c>
      <c r="J129" s="33">
        <v>42234097</v>
      </c>
      <c r="K129" s="33">
        <v>109291191</v>
      </c>
      <c r="L129" s="32">
        <v>37581017</v>
      </c>
      <c r="M129" s="30">
        <v>34501256</v>
      </c>
      <c r="N129" s="33">
        <v>33327920</v>
      </c>
      <c r="O129" s="33">
        <v>105410193</v>
      </c>
      <c r="P129" s="32">
        <v>35551335</v>
      </c>
      <c r="Q129" s="30">
        <v>32637104</v>
      </c>
      <c r="R129" s="33">
        <v>36532642</v>
      </c>
      <c r="S129" s="33">
        <v>104721081</v>
      </c>
      <c r="T129" s="32">
        <v>0</v>
      </c>
      <c r="U129" s="30">
        <v>0</v>
      </c>
      <c r="V129" s="33">
        <v>0</v>
      </c>
      <c r="W129" s="33">
        <v>0</v>
      </c>
    </row>
    <row r="130" spans="1:23" s="10" customFormat="1" ht="12.75">
      <c r="A130" s="26" t="s">
        <v>26</v>
      </c>
      <c r="B130" s="27" t="s">
        <v>240</v>
      </c>
      <c r="C130" s="28" t="s">
        <v>241</v>
      </c>
      <c r="D130" s="29">
        <v>100666913</v>
      </c>
      <c r="E130" s="30">
        <v>52540824</v>
      </c>
      <c r="F130" s="30">
        <v>27566417</v>
      </c>
      <c r="G130" s="31">
        <f t="shared" si="23"/>
        <v>0.524666628753291</v>
      </c>
      <c r="H130" s="32">
        <v>1609009</v>
      </c>
      <c r="I130" s="30">
        <v>3292830</v>
      </c>
      <c r="J130" s="33">
        <v>2301665</v>
      </c>
      <c r="K130" s="33">
        <v>7203504</v>
      </c>
      <c r="L130" s="32">
        <v>2414899</v>
      </c>
      <c r="M130" s="30">
        <v>3890004</v>
      </c>
      <c r="N130" s="33">
        <v>6728208</v>
      </c>
      <c r="O130" s="33">
        <v>13033111</v>
      </c>
      <c r="P130" s="32">
        <v>2190941</v>
      </c>
      <c r="Q130" s="30">
        <v>2797834</v>
      </c>
      <c r="R130" s="33">
        <v>2341027</v>
      </c>
      <c r="S130" s="33">
        <v>7329802</v>
      </c>
      <c r="T130" s="32">
        <v>0</v>
      </c>
      <c r="U130" s="30">
        <v>0</v>
      </c>
      <c r="V130" s="33">
        <v>0</v>
      </c>
      <c r="W130" s="33">
        <v>0</v>
      </c>
    </row>
    <row r="131" spans="1:23" s="10" customFormat="1" ht="12.75">
      <c r="A131" s="26" t="s">
        <v>26</v>
      </c>
      <c r="B131" s="27" t="s">
        <v>242</v>
      </c>
      <c r="C131" s="28" t="s">
        <v>243</v>
      </c>
      <c r="D131" s="29">
        <v>302261000</v>
      </c>
      <c r="E131" s="30">
        <v>293379750</v>
      </c>
      <c r="F131" s="30">
        <v>199779022</v>
      </c>
      <c r="G131" s="31">
        <f t="shared" si="23"/>
        <v>0.6809570940052951</v>
      </c>
      <c r="H131" s="32">
        <v>28417849</v>
      </c>
      <c r="I131" s="30">
        <v>27202932</v>
      </c>
      <c r="J131" s="33">
        <v>23074261</v>
      </c>
      <c r="K131" s="33">
        <v>78695042</v>
      </c>
      <c r="L131" s="32">
        <v>20564138</v>
      </c>
      <c r="M131" s="30">
        <v>20855909</v>
      </c>
      <c r="N131" s="33">
        <v>20340861</v>
      </c>
      <c r="O131" s="33">
        <v>61760908</v>
      </c>
      <c r="P131" s="32">
        <v>19341557</v>
      </c>
      <c r="Q131" s="30">
        <v>20301142</v>
      </c>
      <c r="R131" s="33">
        <v>19680373</v>
      </c>
      <c r="S131" s="33">
        <v>59323072</v>
      </c>
      <c r="T131" s="32">
        <v>0</v>
      </c>
      <c r="U131" s="30">
        <v>0</v>
      </c>
      <c r="V131" s="33">
        <v>0</v>
      </c>
      <c r="W131" s="33">
        <v>0</v>
      </c>
    </row>
    <row r="132" spans="1:23" s="10" customFormat="1" ht="12.75">
      <c r="A132" s="26" t="s">
        <v>26</v>
      </c>
      <c r="B132" s="27" t="s">
        <v>244</v>
      </c>
      <c r="C132" s="28" t="s">
        <v>245</v>
      </c>
      <c r="D132" s="29">
        <v>93311669</v>
      </c>
      <c r="E132" s="30">
        <v>90818925</v>
      </c>
      <c r="F132" s="30">
        <v>52910692</v>
      </c>
      <c r="G132" s="31">
        <f t="shared" si="23"/>
        <v>0.5825954447269663</v>
      </c>
      <c r="H132" s="32">
        <v>3863766</v>
      </c>
      <c r="I132" s="30">
        <v>5201636</v>
      </c>
      <c r="J132" s="33">
        <v>4484492</v>
      </c>
      <c r="K132" s="33">
        <v>13549894</v>
      </c>
      <c r="L132" s="32">
        <v>5826615</v>
      </c>
      <c r="M132" s="30">
        <v>4930804</v>
      </c>
      <c r="N132" s="33">
        <v>9326976</v>
      </c>
      <c r="O132" s="33">
        <v>20084395</v>
      </c>
      <c r="P132" s="32">
        <v>4325243</v>
      </c>
      <c r="Q132" s="30">
        <v>7998222</v>
      </c>
      <c r="R132" s="33">
        <v>6952938</v>
      </c>
      <c r="S132" s="33">
        <v>19276403</v>
      </c>
      <c r="T132" s="32">
        <v>0</v>
      </c>
      <c r="U132" s="30">
        <v>0</v>
      </c>
      <c r="V132" s="33">
        <v>0</v>
      </c>
      <c r="W132" s="33">
        <v>0</v>
      </c>
    </row>
    <row r="133" spans="1:23" s="10" customFormat="1" ht="12.75">
      <c r="A133" s="26" t="s">
        <v>26</v>
      </c>
      <c r="B133" s="27" t="s">
        <v>246</v>
      </c>
      <c r="C133" s="28" t="s">
        <v>247</v>
      </c>
      <c r="D133" s="29">
        <v>65205000</v>
      </c>
      <c r="E133" s="30">
        <v>71488140</v>
      </c>
      <c r="F133" s="30">
        <v>59436836</v>
      </c>
      <c r="G133" s="31">
        <f t="shared" si="23"/>
        <v>0.8314223310328118</v>
      </c>
      <c r="H133" s="32">
        <v>7791089</v>
      </c>
      <c r="I133" s="30">
        <v>5469989</v>
      </c>
      <c r="J133" s="33">
        <v>7991302</v>
      </c>
      <c r="K133" s="33">
        <v>21252380</v>
      </c>
      <c r="L133" s="32">
        <v>7641354</v>
      </c>
      <c r="M133" s="30">
        <v>7162215</v>
      </c>
      <c r="N133" s="33">
        <v>5558012</v>
      </c>
      <c r="O133" s="33">
        <v>20361581</v>
      </c>
      <c r="P133" s="32">
        <v>5580939</v>
      </c>
      <c r="Q133" s="30">
        <v>5849742</v>
      </c>
      <c r="R133" s="33">
        <v>6392194</v>
      </c>
      <c r="S133" s="33">
        <v>17822875</v>
      </c>
      <c r="T133" s="32">
        <v>0</v>
      </c>
      <c r="U133" s="30">
        <v>0</v>
      </c>
      <c r="V133" s="33">
        <v>0</v>
      </c>
      <c r="W133" s="33">
        <v>0</v>
      </c>
    </row>
    <row r="134" spans="1:23" s="10" customFormat="1" ht="12.75">
      <c r="A134" s="26" t="s">
        <v>45</v>
      </c>
      <c r="B134" s="27" t="s">
        <v>248</v>
      </c>
      <c r="C134" s="28" t="s">
        <v>249</v>
      </c>
      <c r="D134" s="29">
        <v>407969296</v>
      </c>
      <c r="E134" s="30">
        <v>438807000</v>
      </c>
      <c r="F134" s="30">
        <v>301654597</v>
      </c>
      <c r="G134" s="31">
        <f t="shared" si="23"/>
        <v>0.6874425362403062</v>
      </c>
      <c r="H134" s="32">
        <v>10455760</v>
      </c>
      <c r="I134" s="30">
        <v>22101049</v>
      </c>
      <c r="J134" s="33">
        <v>16493052</v>
      </c>
      <c r="K134" s="33">
        <v>49049861</v>
      </c>
      <c r="L134" s="32">
        <v>21747888</v>
      </c>
      <c r="M134" s="30">
        <v>80400666</v>
      </c>
      <c r="N134" s="33">
        <v>30194449</v>
      </c>
      <c r="O134" s="33">
        <v>132343003</v>
      </c>
      <c r="P134" s="32">
        <v>39700958</v>
      </c>
      <c r="Q134" s="30">
        <v>40129643</v>
      </c>
      <c r="R134" s="33">
        <v>40431132</v>
      </c>
      <c r="S134" s="33">
        <v>120261733</v>
      </c>
      <c r="T134" s="32">
        <v>0</v>
      </c>
      <c r="U134" s="30">
        <v>0</v>
      </c>
      <c r="V134" s="33">
        <v>0</v>
      </c>
      <c r="W134" s="33">
        <v>0</v>
      </c>
    </row>
    <row r="135" spans="1:23" s="10" customFormat="1" ht="12.75">
      <c r="A135" s="34"/>
      <c r="B135" s="35" t="s">
        <v>250</v>
      </c>
      <c r="C135" s="36"/>
      <c r="D135" s="37">
        <f>SUM(D129:D134)</f>
        <v>1610208658</v>
      </c>
      <c r="E135" s="38">
        <f>SUM(E129:E134)</f>
        <v>1546032639</v>
      </c>
      <c r="F135" s="38">
        <f>SUM(F129:F134)</f>
        <v>960770029</v>
      </c>
      <c r="G135" s="39">
        <f t="shared" si="23"/>
        <v>0.6214422676234328</v>
      </c>
      <c r="H135" s="40">
        <f aca="true" t="shared" si="27" ref="H135:W135">SUM(H129:H134)</f>
        <v>74862751</v>
      </c>
      <c r="I135" s="38">
        <f t="shared" si="27"/>
        <v>107600252</v>
      </c>
      <c r="J135" s="41">
        <f t="shared" si="27"/>
        <v>96578869</v>
      </c>
      <c r="K135" s="41">
        <f t="shared" si="27"/>
        <v>279041872</v>
      </c>
      <c r="L135" s="40">
        <f t="shared" si="27"/>
        <v>95775911</v>
      </c>
      <c r="M135" s="38">
        <f t="shared" si="27"/>
        <v>151740854</v>
      </c>
      <c r="N135" s="41">
        <f t="shared" si="27"/>
        <v>105476426</v>
      </c>
      <c r="O135" s="41">
        <f t="shared" si="27"/>
        <v>352993191</v>
      </c>
      <c r="P135" s="40">
        <f t="shared" si="27"/>
        <v>106690973</v>
      </c>
      <c r="Q135" s="38">
        <f t="shared" si="27"/>
        <v>109713687</v>
      </c>
      <c r="R135" s="41">
        <f t="shared" si="27"/>
        <v>112330306</v>
      </c>
      <c r="S135" s="41">
        <f t="shared" si="27"/>
        <v>328734966</v>
      </c>
      <c r="T135" s="40">
        <f t="shared" si="27"/>
        <v>0</v>
      </c>
      <c r="U135" s="38">
        <f t="shared" si="27"/>
        <v>0</v>
      </c>
      <c r="V135" s="41">
        <f t="shared" si="27"/>
        <v>0</v>
      </c>
      <c r="W135" s="41">
        <f t="shared" si="27"/>
        <v>0</v>
      </c>
    </row>
    <row r="136" spans="1:23" s="10" customFormat="1" ht="12.75">
      <c r="A136" s="26" t="s">
        <v>26</v>
      </c>
      <c r="B136" s="27" t="s">
        <v>251</v>
      </c>
      <c r="C136" s="28" t="s">
        <v>252</v>
      </c>
      <c r="D136" s="29">
        <v>197459267</v>
      </c>
      <c r="E136" s="30">
        <v>203353167</v>
      </c>
      <c r="F136" s="30">
        <v>126003675</v>
      </c>
      <c r="G136" s="31">
        <f t="shared" si="23"/>
        <v>0.6196297646055348</v>
      </c>
      <c r="H136" s="32">
        <v>7009084</v>
      </c>
      <c r="I136" s="30">
        <v>17156191</v>
      </c>
      <c r="J136" s="33">
        <v>18890184</v>
      </c>
      <c r="K136" s="33">
        <v>43055459</v>
      </c>
      <c r="L136" s="32">
        <v>13712859</v>
      </c>
      <c r="M136" s="30">
        <v>14321339</v>
      </c>
      <c r="N136" s="33">
        <v>13556013</v>
      </c>
      <c r="O136" s="33">
        <v>41590211</v>
      </c>
      <c r="P136" s="32">
        <v>12896450</v>
      </c>
      <c r="Q136" s="30">
        <v>15234896</v>
      </c>
      <c r="R136" s="33">
        <v>13226659</v>
      </c>
      <c r="S136" s="33">
        <v>41358005</v>
      </c>
      <c r="T136" s="32">
        <v>0</v>
      </c>
      <c r="U136" s="30">
        <v>0</v>
      </c>
      <c r="V136" s="33">
        <v>0</v>
      </c>
      <c r="W136" s="33">
        <v>0</v>
      </c>
    </row>
    <row r="137" spans="1:23" s="10" customFormat="1" ht="12.75">
      <c r="A137" s="26" t="s">
        <v>26</v>
      </c>
      <c r="B137" s="27" t="s">
        <v>253</v>
      </c>
      <c r="C137" s="28" t="s">
        <v>254</v>
      </c>
      <c r="D137" s="29">
        <v>118264598</v>
      </c>
      <c r="E137" s="30">
        <v>118264598</v>
      </c>
      <c r="F137" s="30">
        <v>75790972</v>
      </c>
      <c r="G137" s="31">
        <f t="shared" si="23"/>
        <v>0.6408593381427635</v>
      </c>
      <c r="H137" s="32">
        <v>7207677</v>
      </c>
      <c r="I137" s="30">
        <v>6236842</v>
      </c>
      <c r="J137" s="33">
        <v>9657779</v>
      </c>
      <c r="K137" s="33">
        <v>23102298</v>
      </c>
      <c r="L137" s="32">
        <v>8050496</v>
      </c>
      <c r="M137" s="30">
        <v>0</v>
      </c>
      <c r="N137" s="33">
        <v>11264192</v>
      </c>
      <c r="O137" s="33">
        <v>19314688</v>
      </c>
      <c r="P137" s="32">
        <v>11111407</v>
      </c>
      <c r="Q137" s="30">
        <v>7350937</v>
      </c>
      <c r="R137" s="33">
        <v>14911642</v>
      </c>
      <c r="S137" s="33">
        <v>33373986</v>
      </c>
      <c r="T137" s="32">
        <v>0</v>
      </c>
      <c r="U137" s="30">
        <v>0</v>
      </c>
      <c r="V137" s="33">
        <v>0</v>
      </c>
      <c r="W137" s="33">
        <v>0</v>
      </c>
    </row>
    <row r="138" spans="1:23" s="10" customFormat="1" ht="12.75">
      <c r="A138" s="26" t="s">
        <v>26</v>
      </c>
      <c r="B138" s="27" t="s">
        <v>255</v>
      </c>
      <c r="C138" s="28" t="s">
        <v>256</v>
      </c>
      <c r="D138" s="29">
        <v>72735672</v>
      </c>
      <c r="E138" s="30">
        <v>88758000</v>
      </c>
      <c r="F138" s="30">
        <v>26998763</v>
      </c>
      <c r="G138" s="31">
        <f t="shared" si="23"/>
        <v>0.3041839946821695</v>
      </c>
      <c r="H138" s="32">
        <v>4147758</v>
      </c>
      <c r="I138" s="30">
        <v>3713237</v>
      </c>
      <c r="J138" s="33">
        <v>4178358</v>
      </c>
      <c r="K138" s="33">
        <v>12039353</v>
      </c>
      <c r="L138" s="32">
        <v>4625097</v>
      </c>
      <c r="M138" s="30">
        <v>4585695</v>
      </c>
      <c r="N138" s="33">
        <v>5748618</v>
      </c>
      <c r="O138" s="33">
        <v>14959410</v>
      </c>
      <c r="P138" s="32">
        <v>0</v>
      </c>
      <c r="Q138" s="30">
        <v>0</v>
      </c>
      <c r="R138" s="33">
        <v>0</v>
      </c>
      <c r="S138" s="33">
        <v>0</v>
      </c>
      <c r="T138" s="32">
        <v>0</v>
      </c>
      <c r="U138" s="30">
        <v>0</v>
      </c>
      <c r="V138" s="33">
        <v>0</v>
      </c>
      <c r="W138" s="33">
        <v>0</v>
      </c>
    </row>
    <row r="139" spans="1:23" s="10" customFormat="1" ht="12.75">
      <c r="A139" s="26" t="s">
        <v>26</v>
      </c>
      <c r="B139" s="27" t="s">
        <v>257</v>
      </c>
      <c r="C139" s="28" t="s">
        <v>258</v>
      </c>
      <c r="D139" s="29">
        <v>154625000</v>
      </c>
      <c r="E139" s="30">
        <v>173282402</v>
      </c>
      <c r="F139" s="30">
        <v>81070361</v>
      </c>
      <c r="G139" s="31">
        <f t="shared" si="23"/>
        <v>0.46785109199952113</v>
      </c>
      <c r="H139" s="32">
        <v>6391134</v>
      </c>
      <c r="I139" s="30">
        <v>11335622</v>
      </c>
      <c r="J139" s="33">
        <v>9785701</v>
      </c>
      <c r="K139" s="33">
        <v>27512457</v>
      </c>
      <c r="L139" s="32">
        <v>7536085</v>
      </c>
      <c r="M139" s="30">
        <v>10485639</v>
      </c>
      <c r="N139" s="33">
        <v>9091877</v>
      </c>
      <c r="O139" s="33">
        <v>27113601</v>
      </c>
      <c r="P139" s="32">
        <v>10546029</v>
      </c>
      <c r="Q139" s="30">
        <v>7208574</v>
      </c>
      <c r="R139" s="33">
        <v>8689700</v>
      </c>
      <c r="S139" s="33">
        <v>26444303</v>
      </c>
      <c r="T139" s="32">
        <v>0</v>
      </c>
      <c r="U139" s="30">
        <v>0</v>
      </c>
      <c r="V139" s="33">
        <v>0</v>
      </c>
      <c r="W139" s="33">
        <v>0</v>
      </c>
    </row>
    <row r="140" spans="1:23" s="10" customFormat="1" ht="12.75">
      <c r="A140" s="26" t="s">
        <v>45</v>
      </c>
      <c r="B140" s="27" t="s">
        <v>259</v>
      </c>
      <c r="C140" s="28" t="s">
        <v>260</v>
      </c>
      <c r="D140" s="29">
        <v>207027098</v>
      </c>
      <c r="E140" s="30">
        <v>218064000</v>
      </c>
      <c r="F140" s="30">
        <v>220737865</v>
      </c>
      <c r="G140" s="31">
        <f t="shared" si="23"/>
        <v>1.0122618359747597</v>
      </c>
      <c r="H140" s="32">
        <v>11881851</v>
      </c>
      <c r="I140" s="30">
        <v>9574225</v>
      </c>
      <c r="J140" s="33">
        <v>12809423</v>
      </c>
      <c r="K140" s="33">
        <v>34265499</v>
      </c>
      <c r="L140" s="32">
        <v>30207943</v>
      </c>
      <c r="M140" s="30">
        <v>14372185</v>
      </c>
      <c r="N140" s="33">
        <v>10585349</v>
      </c>
      <c r="O140" s="33">
        <v>55165477</v>
      </c>
      <c r="P140" s="32">
        <v>17339417</v>
      </c>
      <c r="Q140" s="30">
        <v>36149828</v>
      </c>
      <c r="R140" s="33">
        <v>77817644</v>
      </c>
      <c r="S140" s="33">
        <v>131306889</v>
      </c>
      <c r="T140" s="32">
        <v>0</v>
      </c>
      <c r="U140" s="30">
        <v>0</v>
      </c>
      <c r="V140" s="33">
        <v>0</v>
      </c>
      <c r="W140" s="33">
        <v>0</v>
      </c>
    </row>
    <row r="141" spans="1:23" s="10" customFormat="1" ht="12.75">
      <c r="A141" s="34"/>
      <c r="B141" s="35" t="s">
        <v>261</v>
      </c>
      <c r="C141" s="36"/>
      <c r="D141" s="37">
        <f>SUM(D136:D140)</f>
        <v>750111635</v>
      </c>
      <c r="E141" s="38">
        <f>SUM(E136:E140)</f>
        <v>801722167</v>
      </c>
      <c r="F141" s="38">
        <f>SUM(F136:F140)</f>
        <v>530601636</v>
      </c>
      <c r="G141" s="39">
        <f t="shared" si="23"/>
        <v>0.6618273235296487</v>
      </c>
      <c r="H141" s="40">
        <f aca="true" t="shared" si="28" ref="H141:W141">SUM(H136:H140)</f>
        <v>36637504</v>
      </c>
      <c r="I141" s="38">
        <f t="shared" si="28"/>
        <v>48016117</v>
      </c>
      <c r="J141" s="41">
        <f t="shared" si="28"/>
        <v>55321445</v>
      </c>
      <c r="K141" s="41">
        <f t="shared" si="28"/>
        <v>139975066</v>
      </c>
      <c r="L141" s="40">
        <f t="shared" si="28"/>
        <v>64132480</v>
      </c>
      <c r="M141" s="38">
        <f t="shared" si="28"/>
        <v>43764858</v>
      </c>
      <c r="N141" s="41">
        <f t="shared" si="28"/>
        <v>50246049</v>
      </c>
      <c r="O141" s="41">
        <f t="shared" si="28"/>
        <v>158143387</v>
      </c>
      <c r="P141" s="40">
        <f t="shared" si="28"/>
        <v>51893303</v>
      </c>
      <c r="Q141" s="38">
        <f t="shared" si="28"/>
        <v>65944235</v>
      </c>
      <c r="R141" s="41">
        <f t="shared" si="28"/>
        <v>114645645</v>
      </c>
      <c r="S141" s="41">
        <f t="shared" si="28"/>
        <v>232483183</v>
      </c>
      <c r="T141" s="40">
        <f t="shared" si="28"/>
        <v>0</v>
      </c>
      <c r="U141" s="38">
        <f t="shared" si="28"/>
        <v>0</v>
      </c>
      <c r="V141" s="41">
        <f t="shared" si="28"/>
        <v>0</v>
      </c>
      <c r="W141" s="41">
        <f t="shared" si="28"/>
        <v>0</v>
      </c>
    </row>
    <row r="142" spans="1:23" s="10" customFormat="1" ht="12.75">
      <c r="A142" s="26" t="s">
        <v>26</v>
      </c>
      <c r="B142" s="27" t="s">
        <v>262</v>
      </c>
      <c r="C142" s="28" t="s">
        <v>263</v>
      </c>
      <c r="D142" s="29">
        <v>1414018616</v>
      </c>
      <c r="E142" s="30">
        <v>1444941490</v>
      </c>
      <c r="F142" s="30">
        <v>972340366</v>
      </c>
      <c r="G142" s="31">
        <f aca="true" t="shared" si="29" ref="G142:G173">IF($E142=0,0,$F142/$E142)</f>
        <v>0.6729271549950441</v>
      </c>
      <c r="H142" s="32">
        <v>78094507</v>
      </c>
      <c r="I142" s="30">
        <v>127297168</v>
      </c>
      <c r="J142" s="33">
        <v>125415796</v>
      </c>
      <c r="K142" s="33">
        <v>330807471</v>
      </c>
      <c r="L142" s="32">
        <v>109585428</v>
      </c>
      <c r="M142" s="30">
        <v>106070599</v>
      </c>
      <c r="N142" s="33">
        <v>111236868</v>
      </c>
      <c r="O142" s="33">
        <v>326892895</v>
      </c>
      <c r="P142" s="32">
        <v>104049000</v>
      </c>
      <c r="Q142" s="30">
        <v>102189000</v>
      </c>
      <c r="R142" s="33">
        <v>108402000</v>
      </c>
      <c r="S142" s="33">
        <v>314640000</v>
      </c>
      <c r="T142" s="32">
        <v>0</v>
      </c>
      <c r="U142" s="30">
        <v>0</v>
      </c>
      <c r="V142" s="33">
        <v>0</v>
      </c>
      <c r="W142" s="33">
        <v>0</v>
      </c>
    </row>
    <row r="143" spans="1:23" s="10" customFormat="1" ht="12.75">
      <c r="A143" s="26" t="s">
        <v>26</v>
      </c>
      <c r="B143" s="27" t="s">
        <v>264</v>
      </c>
      <c r="C143" s="28" t="s">
        <v>265</v>
      </c>
      <c r="D143" s="29">
        <v>41027893</v>
      </c>
      <c r="E143" s="30">
        <v>53189092</v>
      </c>
      <c r="F143" s="30">
        <v>24771224</v>
      </c>
      <c r="G143" s="31">
        <f t="shared" si="29"/>
        <v>0.4657200013867505</v>
      </c>
      <c r="H143" s="32">
        <v>3073232</v>
      </c>
      <c r="I143" s="30">
        <v>3553761</v>
      </c>
      <c r="J143" s="33">
        <v>2042758</v>
      </c>
      <c r="K143" s="33">
        <v>8669751</v>
      </c>
      <c r="L143" s="32">
        <v>2854670</v>
      </c>
      <c r="M143" s="30">
        <v>2898824</v>
      </c>
      <c r="N143" s="33">
        <v>2902313</v>
      </c>
      <c r="O143" s="33">
        <v>8655807</v>
      </c>
      <c r="P143" s="32">
        <v>2724770</v>
      </c>
      <c r="Q143" s="30">
        <v>2390760</v>
      </c>
      <c r="R143" s="33">
        <v>2330136</v>
      </c>
      <c r="S143" s="33">
        <v>7445666</v>
      </c>
      <c r="T143" s="32">
        <v>0</v>
      </c>
      <c r="U143" s="30">
        <v>0</v>
      </c>
      <c r="V143" s="33">
        <v>0</v>
      </c>
      <c r="W143" s="33">
        <v>0</v>
      </c>
    </row>
    <row r="144" spans="1:23" s="10" customFormat="1" ht="12.75">
      <c r="A144" s="26" t="s">
        <v>26</v>
      </c>
      <c r="B144" s="27" t="s">
        <v>266</v>
      </c>
      <c r="C144" s="28" t="s">
        <v>267</v>
      </c>
      <c r="D144" s="29">
        <v>62992440</v>
      </c>
      <c r="E144" s="30">
        <v>94374000</v>
      </c>
      <c r="F144" s="30">
        <v>51710138</v>
      </c>
      <c r="G144" s="31">
        <f t="shared" si="29"/>
        <v>0.5479277979104414</v>
      </c>
      <c r="H144" s="32">
        <v>2123750</v>
      </c>
      <c r="I144" s="30">
        <v>3128184</v>
      </c>
      <c r="J144" s="33">
        <v>9452775</v>
      </c>
      <c r="K144" s="33">
        <v>14704709</v>
      </c>
      <c r="L144" s="32">
        <v>6436327</v>
      </c>
      <c r="M144" s="30">
        <v>5539937</v>
      </c>
      <c r="N144" s="33">
        <v>6254017</v>
      </c>
      <c r="O144" s="33">
        <v>18230281</v>
      </c>
      <c r="P144" s="32">
        <v>6094880</v>
      </c>
      <c r="Q144" s="30">
        <v>5100207</v>
      </c>
      <c r="R144" s="33">
        <v>7580061</v>
      </c>
      <c r="S144" s="33">
        <v>18775148</v>
      </c>
      <c r="T144" s="32">
        <v>0</v>
      </c>
      <c r="U144" s="30">
        <v>0</v>
      </c>
      <c r="V144" s="33">
        <v>0</v>
      </c>
      <c r="W144" s="33">
        <v>0</v>
      </c>
    </row>
    <row r="145" spans="1:23" s="10" customFormat="1" ht="12.75">
      <c r="A145" s="26" t="s">
        <v>45</v>
      </c>
      <c r="B145" s="27" t="s">
        <v>268</v>
      </c>
      <c r="C145" s="28" t="s">
        <v>269</v>
      </c>
      <c r="D145" s="29">
        <v>126353678</v>
      </c>
      <c r="E145" s="30">
        <v>135057346</v>
      </c>
      <c r="F145" s="30">
        <v>78951319</v>
      </c>
      <c r="G145" s="31">
        <f t="shared" si="29"/>
        <v>0.5845762658478422</v>
      </c>
      <c r="H145" s="32">
        <v>5273957</v>
      </c>
      <c r="I145" s="30">
        <v>7039768</v>
      </c>
      <c r="J145" s="33">
        <v>6483362</v>
      </c>
      <c r="K145" s="33">
        <v>18797087</v>
      </c>
      <c r="L145" s="32">
        <v>10691409</v>
      </c>
      <c r="M145" s="30">
        <v>9364689</v>
      </c>
      <c r="N145" s="33">
        <v>7145140</v>
      </c>
      <c r="O145" s="33">
        <v>27201238</v>
      </c>
      <c r="P145" s="32">
        <v>9123913</v>
      </c>
      <c r="Q145" s="30">
        <v>10859817</v>
      </c>
      <c r="R145" s="33">
        <v>12969264</v>
      </c>
      <c r="S145" s="33">
        <v>32952994</v>
      </c>
      <c r="T145" s="32">
        <v>0</v>
      </c>
      <c r="U145" s="30">
        <v>0</v>
      </c>
      <c r="V145" s="33">
        <v>0</v>
      </c>
      <c r="W145" s="33">
        <v>0</v>
      </c>
    </row>
    <row r="146" spans="1:23" s="10" customFormat="1" ht="12.75">
      <c r="A146" s="34"/>
      <c r="B146" s="35" t="s">
        <v>270</v>
      </c>
      <c r="C146" s="36"/>
      <c r="D146" s="37">
        <f>SUM(D142:D145)</f>
        <v>1644392627</v>
      </c>
      <c r="E146" s="38">
        <f>SUM(E142:E145)</f>
        <v>1727561928</v>
      </c>
      <c r="F146" s="38">
        <f>SUM(F142:F145)</f>
        <v>1127773047</v>
      </c>
      <c r="G146" s="39">
        <f t="shared" si="29"/>
        <v>0.6528119361287522</v>
      </c>
      <c r="H146" s="40">
        <f aca="true" t="shared" si="30" ref="H146:W146">SUM(H142:H145)</f>
        <v>88565446</v>
      </c>
      <c r="I146" s="38">
        <f t="shared" si="30"/>
        <v>141018881</v>
      </c>
      <c r="J146" s="41">
        <f t="shared" si="30"/>
        <v>143394691</v>
      </c>
      <c r="K146" s="41">
        <f t="shared" si="30"/>
        <v>372979018</v>
      </c>
      <c r="L146" s="40">
        <f t="shared" si="30"/>
        <v>129567834</v>
      </c>
      <c r="M146" s="38">
        <f t="shared" si="30"/>
        <v>123874049</v>
      </c>
      <c r="N146" s="41">
        <f t="shared" si="30"/>
        <v>127538338</v>
      </c>
      <c r="O146" s="41">
        <f t="shared" si="30"/>
        <v>380980221</v>
      </c>
      <c r="P146" s="40">
        <f t="shared" si="30"/>
        <v>121992563</v>
      </c>
      <c r="Q146" s="38">
        <f t="shared" si="30"/>
        <v>120539784</v>
      </c>
      <c r="R146" s="41">
        <f t="shared" si="30"/>
        <v>131281461</v>
      </c>
      <c r="S146" s="41">
        <f t="shared" si="30"/>
        <v>373813808</v>
      </c>
      <c r="T146" s="40">
        <f t="shared" si="30"/>
        <v>0</v>
      </c>
      <c r="U146" s="38">
        <f t="shared" si="30"/>
        <v>0</v>
      </c>
      <c r="V146" s="41">
        <f t="shared" si="30"/>
        <v>0</v>
      </c>
      <c r="W146" s="41">
        <f t="shared" si="30"/>
        <v>0</v>
      </c>
    </row>
    <row r="147" spans="1:23" s="10" customFormat="1" ht="12.75">
      <c r="A147" s="26" t="s">
        <v>26</v>
      </c>
      <c r="B147" s="27" t="s">
        <v>271</v>
      </c>
      <c r="C147" s="28" t="s">
        <v>272</v>
      </c>
      <c r="D147" s="29">
        <v>75864990</v>
      </c>
      <c r="E147" s="30">
        <v>75864991</v>
      </c>
      <c r="F147" s="30">
        <v>50513656</v>
      </c>
      <c r="G147" s="31">
        <f t="shared" si="29"/>
        <v>0.6658361825944196</v>
      </c>
      <c r="H147" s="32">
        <v>2346086</v>
      </c>
      <c r="I147" s="30">
        <v>5038848</v>
      </c>
      <c r="J147" s="33">
        <v>12589513</v>
      </c>
      <c r="K147" s="33">
        <v>19974447</v>
      </c>
      <c r="L147" s="32">
        <v>5950467</v>
      </c>
      <c r="M147" s="30">
        <v>6680675</v>
      </c>
      <c r="N147" s="33">
        <v>5328619</v>
      </c>
      <c r="O147" s="33">
        <v>17959761</v>
      </c>
      <c r="P147" s="32">
        <v>3957747</v>
      </c>
      <c r="Q147" s="30">
        <v>2747514</v>
      </c>
      <c r="R147" s="33">
        <v>5874187</v>
      </c>
      <c r="S147" s="33">
        <v>12579448</v>
      </c>
      <c r="T147" s="32">
        <v>0</v>
      </c>
      <c r="U147" s="30">
        <v>0</v>
      </c>
      <c r="V147" s="33">
        <v>0</v>
      </c>
      <c r="W147" s="33">
        <v>0</v>
      </c>
    </row>
    <row r="148" spans="1:23" s="10" customFormat="1" ht="12.75">
      <c r="A148" s="26" t="s">
        <v>26</v>
      </c>
      <c r="B148" s="27" t="s">
        <v>273</v>
      </c>
      <c r="C148" s="28" t="s">
        <v>274</v>
      </c>
      <c r="D148" s="29">
        <v>109625668</v>
      </c>
      <c r="E148" s="30">
        <v>106398150</v>
      </c>
      <c r="F148" s="30">
        <v>69712650</v>
      </c>
      <c r="G148" s="31">
        <f t="shared" si="29"/>
        <v>0.6552054711477596</v>
      </c>
      <c r="H148" s="32">
        <v>5393418</v>
      </c>
      <c r="I148" s="30">
        <v>4915004</v>
      </c>
      <c r="J148" s="33">
        <v>5271477</v>
      </c>
      <c r="K148" s="33">
        <v>15579899</v>
      </c>
      <c r="L148" s="32">
        <v>14371925</v>
      </c>
      <c r="M148" s="30">
        <v>7639715</v>
      </c>
      <c r="N148" s="33">
        <v>7764087</v>
      </c>
      <c r="O148" s="33">
        <v>29775727</v>
      </c>
      <c r="P148" s="32">
        <v>8633046</v>
      </c>
      <c r="Q148" s="30">
        <v>7973603</v>
      </c>
      <c r="R148" s="33">
        <v>7750375</v>
      </c>
      <c r="S148" s="33">
        <v>24357024</v>
      </c>
      <c r="T148" s="32">
        <v>0</v>
      </c>
      <c r="U148" s="30">
        <v>0</v>
      </c>
      <c r="V148" s="33">
        <v>0</v>
      </c>
      <c r="W148" s="33">
        <v>0</v>
      </c>
    </row>
    <row r="149" spans="1:23" s="10" customFormat="1" ht="12.75">
      <c r="A149" s="26" t="s">
        <v>26</v>
      </c>
      <c r="B149" s="27" t="s">
        <v>275</v>
      </c>
      <c r="C149" s="28" t="s">
        <v>276</v>
      </c>
      <c r="D149" s="29">
        <v>368146280</v>
      </c>
      <c r="E149" s="30">
        <v>378433462</v>
      </c>
      <c r="F149" s="30">
        <v>239215674</v>
      </c>
      <c r="G149" s="31">
        <f t="shared" si="29"/>
        <v>0.6321208297378311</v>
      </c>
      <c r="H149" s="32">
        <v>15464819</v>
      </c>
      <c r="I149" s="30">
        <v>31325292</v>
      </c>
      <c r="J149" s="33">
        <v>36093659</v>
      </c>
      <c r="K149" s="33">
        <v>82883770</v>
      </c>
      <c r="L149" s="32">
        <v>24969601</v>
      </c>
      <c r="M149" s="30">
        <v>32557172</v>
      </c>
      <c r="N149" s="33">
        <v>24008362</v>
      </c>
      <c r="O149" s="33">
        <v>81535135</v>
      </c>
      <c r="P149" s="32">
        <v>27375953</v>
      </c>
      <c r="Q149" s="30">
        <v>25418474</v>
      </c>
      <c r="R149" s="33">
        <v>22002342</v>
      </c>
      <c r="S149" s="33">
        <v>74796769</v>
      </c>
      <c r="T149" s="32">
        <v>0</v>
      </c>
      <c r="U149" s="30">
        <v>0</v>
      </c>
      <c r="V149" s="33">
        <v>0</v>
      </c>
      <c r="W149" s="33">
        <v>0</v>
      </c>
    </row>
    <row r="150" spans="1:23" s="10" customFormat="1" ht="12.75">
      <c r="A150" s="26" t="s">
        <v>26</v>
      </c>
      <c r="B150" s="27" t="s">
        <v>277</v>
      </c>
      <c r="C150" s="28" t="s">
        <v>278</v>
      </c>
      <c r="D150" s="29">
        <v>112169791</v>
      </c>
      <c r="E150" s="30">
        <v>82631778</v>
      </c>
      <c r="F150" s="30">
        <v>71842564</v>
      </c>
      <c r="G150" s="31">
        <f t="shared" si="29"/>
        <v>0.8694302087993314</v>
      </c>
      <c r="H150" s="32">
        <v>7757575</v>
      </c>
      <c r="I150" s="30">
        <v>8194624</v>
      </c>
      <c r="J150" s="33">
        <v>5658359</v>
      </c>
      <c r="K150" s="33">
        <v>21610558</v>
      </c>
      <c r="L150" s="32">
        <v>7067155</v>
      </c>
      <c r="M150" s="30">
        <v>13260018</v>
      </c>
      <c r="N150" s="33">
        <v>8062769</v>
      </c>
      <c r="O150" s="33">
        <v>28389942</v>
      </c>
      <c r="P150" s="32">
        <v>8824712</v>
      </c>
      <c r="Q150" s="30">
        <v>5596018</v>
      </c>
      <c r="R150" s="33">
        <v>7421334</v>
      </c>
      <c r="S150" s="33">
        <v>21842064</v>
      </c>
      <c r="T150" s="32">
        <v>0</v>
      </c>
      <c r="U150" s="30">
        <v>0</v>
      </c>
      <c r="V150" s="33">
        <v>0</v>
      </c>
      <c r="W150" s="33">
        <v>0</v>
      </c>
    </row>
    <row r="151" spans="1:23" s="10" customFormat="1" ht="12.75">
      <c r="A151" s="26" t="s">
        <v>26</v>
      </c>
      <c r="B151" s="27" t="s">
        <v>279</v>
      </c>
      <c r="C151" s="28" t="s">
        <v>280</v>
      </c>
      <c r="D151" s="29">
        <v>206739229</v>
      </c>
      <c r="E151" s="30">
        <v>95554184</v>
      </c>
      <c r="F151" s="30">
        <v>143238237</v>
      </c>
      <c r="G151" s="31">
        <f t="shared" si="29"/>
        <v>1.4990263220708369</v>
      </c>
      <c r="H151" s="32">
        <v>7266894</v>
      </c>
      <c r="I151" s="30">
        <v>20211825</v>
      </c>
      <c r="J151" s="33">
        <v>34349999</v>
      </c>
      <c r="K151" s="33">
        <v>61828718</v>
      </c>
      <c r="L151" s="32">
        <v>46493683</v>
      </c>
      <c r="M151" s="30">
        <v>12764341</v>
      </c>
      <c r="N151" s="33">
        <v>5900316</v>
      </c>
      <c r="O151" s="33">
        <v>65158340</v>
      </c>
      <c r="P151" s="32">
        <v>7468889</v>
      </c>
      <c r="Q151" s="30">
        <v>1693202</v>
      </c>
      <c r="R151" s="33">
        <v>7089088</v>
      </c>
      <c r="S151" s="33">
        <v>16251179</v>
      </c>
      <c r="T151" s="32">
        <v>0</v>
      </c>
      <c r="U151" s="30">
        <v>0</v>
      </c>
      <c r="V151" s="33">
        <v>0</v>
      </c>
      <c r="W151" s="33">
        <v>0</v>
      </c>
    </row>
    <row r="152" spans="1:23" s="10" customFormat="1" ht="12.75">
      <c r="A152" s="26" t="s">
        <v>45</v>
      </c>
      <c r="B152" s="27" t="s">
        <v>281</v>
      </c>
      <c r="C152" s="28" t="s">
        <v>282</v>
      </c>
      <c r="D152" s="29">
        <v>356842598</v>
      </c>
      <c r="E152" s="30">
        <v>371145664</v>
      </c>
      <c r="F152" s="30">
        <v>242711272</v>
      </c>
      <c r="G152" s="31">
        <f t="shared" si="29"/>
        <v>0.653951522386639</v>
      </c>
      <c r="H152" s="32">
        <v>13409770</v>
      </c>
      <c r="I152" s="30">
        <v>14027545</v>
      </c>
      <c r="J152" s="33">
        <v>29154189</v>
      </c>
      <c r="K152" s="33">
        <v>56591504</v>
      </c>
      <c r="L152" s="32">
        <v>26175741</v>
      </c>
      <c r="M152" s="30">
        <v>27926950</v>
      </c>
      <c r="N152" s="33">
        <v>33380073</v>
      </c>
      <c r="O152" s="33">
        <v>87482764</v>
      </c>
      <c r="P152" s="32">
        <v>27408490</v>
      </c>
      <c r="Q152" s="30">
        <v>30900563</v>
      </c>
      <c r="R152" s="33">
        <v>40327951</v>
      </c>
      <c r="S152" s="33">
        <v>98637004</v>
      </c>
      <c r="T152" s="32">
        <v>0</v>
      </c>
      <c r="U152" s="30">
        <v>0</v>
      </c>
      <c r="V152" s="33">
        <v>0</v>
      </c>
      <c r="W152" s="33">
        <v>0</v>
      </c>
    </row>
    <row r="153" spans="1:23" s="10" customFormat="1" ht="12.75">
      <c r="A153" s="34"/>
      <c r="B153" s="35" t="s">
        <v>283</v>
      </c>
      <c r="C153" s="36"/>
      <c r="D153" s="37">
        <f>SUM(D147:D152)</f>
        <v>1229388556</v>
      </c>
      <c r="E153" s="38">
        <f>SUM(E147:E152)</f>
        <v>1110028229</v>
      </c>
      <c r="F153" s="38">
        <f>SUM(F147:F152)</f>
        <v>817234053</v>
      </c>
      <c r="G153" s="39">
        <f t="shared" si="29"/>
        <v>0.7362281711846447</v>
      </c>
      <c r="H153" s="40">
        <f aca="true" t="shared" si="31" ref="H153:W153">SUM(H147:H152)</f>
        <v>51638562</v>
      </c>
      <c r="I153" s="38">
        <f t="shared" si="31"/>
        <v>83713138</v>
      </c>
      <c r="J153" s="41">
        <f t="shared" si="31"/>
        <v>123117196</v>
      </c>
      <c r="K153" s="41">
        <f t="shared" si="31"/>
        <v>258468896</v>
      </c>
      <c r="L153" s="40">
        <f t="shared" si="31"/>
        <v>125028572</v>
      </c>
      <c r="M153" s="38">
        <f t="shared" si="31"/>
        <v>100828871</v>
      </c>
      <c r="N153" s="41">
        <f t="shared" si="31"/>
        <v>84444226</v>
      </c>
      <c r="O153" s="41">
        <f t="shared" si="31"/>
        <v>310301669</v>
      </c>
      <c r="P153" s="40">
        <f t="shared" si="31"/>
        <v>83668837</v>
      </c>
      <c r="Q153" s="38">
        <f t="shared" si="31"/>
        <v>74329374</v>
      </c>
      <c r="R153" s="41">
        <f t="shared" si="31"/>
        <v>90465277</v>
      </c>
      <c r="S153" s="41">
        <f t="shared" si="31"/>
        <v>248463488</v>
      </c>
      <c r="T153" s="40">
        <f t="shared" si="31"/>
        <v>0</v>
      </c>
      <c r="U153" s="38">
        <f t="shared" si="31"/>
        <v>0</v>
      </c>
      <c r="V153" s="41">
        <f t="shared" si="31"/>
        <v>0</v>
      </c>
      <c r="W153" s="41">
        <f t="shared" si="31"/>
        <v>0</v>
      </c>
    </row>
    <row r="154" spans="1:23" s="10" customFormat="1" ht="12.75">
      <c r="A154" s="26" t="s">
        <v>26</v>
      </c>
      <c r="B154" s="27" t="s">
        <v>284</v>
      </c>
      <c r="C154" s="28" t="s">
        <v>285</v>
      </c>
      <c r="D154" s="29">
        <v>51855471</v>
      </c>
      <c r="E154" s="30">
        <v>55642000</v>
      </c>
      <c r="F154" s="30">
        <v>29541552</v>
      </c>
      <c r="G154" s="31">
        <f t="shared" si="29"/>
        <v>0.5309218216455196</v>
      </c>
      <c r="H154" s="32">
        <v>2519041</v>
      </c>
      <c r="I154" s="30">
        <v>1844728</v>
      </c>
      <c r="J154" s="33">
        <v>3190839</v>
      </c>
      <c r="K154" s="33">
        <v>7554608</v>
      </c>
      <c r="L154" s="32">
        <v>3422498</v>
      </c>
      <c r="M154" s="30">
        <v>4372887</v>
      </c>
      <c r="N154" s="33">
        <v>4408855</v>
      </c>
      <c r="O154" s="33">
        <v>12204240</v>
      </c>
      <c r="P154" s="32">
        <v>3055330</v>
      </c>
      <c r="Q154" s="30">
        <v>3055330</v>
      </c>
      <c r="R154" s="33">
        <v>3672044</v>
      </c>
      <c r="S154" s="33">
        <v>9782704</v>
      </c>
      <c r="T154" s="32">
        <v>0</v>
      </c>
      <c r="U154" s="30">
        <v>0</v>
      </c>
      <c r="V154" s="33">
        <v>0</v>
      </c>
      <c r="W154" s="33">
        <v>0</v>
      </c>
    </row>
    <row r="155" spans="1:23" s="10" customFormat="1" ht="12.75">
      <c r="A155" s="26" t="s">
        <v>26</v>
      </c>
      <c r="B155" s="27" t="s">
        <v>286</v>
      </c>
      <c r="C155" s="28" t="s">
        <v>287</v>
      </c>
      <c r="D155" s="29">
        <v>88654316</v>
      </c>
      <c r="E155" s="30">
        <v>116047159</v>
      </c>
      <c r="F155" s="30">
        <v>49897641</v>
      </c>
      <c r="G155" s="31">
        <f t="shared" si="29"/>
        <v>0.4299772732911109</v>
      </c>
      <c r="H155" s="32">
        <v>5101090</v>
      </c>
      <c r="I155" s="30">
        <v>5575152</v>
      </c>
      <c r="J155" s="33">
        <v>4572780</v>
      </c>
      <c r="K155" s="33">
        <v>15249022</v>
      </c>
      <c r="L155" s="32">
        <v>6394977</v>
      </c>
      <c r="M155" s="30">
        <v>5379577</v>
      </c>
      <c r="N155" s="33">
        <v>5547730</v>
      </c>
      <c r="O155" s="33">
        <v>17322284</v>
      </c>
      <c r="P155" s="32">
        <v>4042310</v>
      </c>
      <c r="Q155" s="30">
        <v>6740285</v>
      </c>
      <c r="R155" s="33">
        <v>6543740</v>
      </c>
      <c r="S155" s="33">
        <v>17326335</v>
      </c>
      <c r="T155" s="32">
        <v>0</v>
      </c>
      <c r="U155" s="30">
        <v>0</v>
      </c>
      <c r="V155" s="33">
        <v>0</v>
      </c>
      <c r="W155" s="33">
        <v>0</v>
      </c>
    </row>
    <row r="156" spans="1:23" s="10" customFormat="1" ht="12.75">
      <c r="A156" s="26" t="s">
        <v>26</v>
      </c>
      <c r="B156" s="27" t="s">
        <v>288</v>
      </c>
      <c r="C156" s="28" t="s">
        <v>289</v>
      </c>
      <c r="D156" s="29">
        <v>25711000</v>
      </c>
      <c r="E156" s="30">
        <v>24472000</v>
      </c>
      <c r="F156" s="30">
        <v>14975431</v>
      </c>
      <c r="G156" s="31">
        <f t="shared" si="29"/>
        <v>0.6119414432821183</v>
      </c>
      <c r="H156" s="32">
        <v>2427061</v>
      </c>
      <c r="I156" s="30">
        <v>1499334</v>
      </c>
      <c r="J156" s="33">
        <v>2075053</v>
      </c>
      <c r="K156" s="33">
        <v>6001448</v>
      </c>
      <c r="L156" s="32">
        <v>1449312</v>
      </c>
      <c r="M156" s="30">
        <v>1689115</v>
      </c>
      <c r="N156" s="33">
        <v>1822820</v>
      </c>
      <c r="O156" s="33">
        <v>4961247</v>
      </c>
      <c r="P156" s="32">
        <v>1315107</v>
      </c>
      <c r="Q156" s="30">
        <v>1229725</v>
      </c>
      <c r="R156" s="33">
        <v>1467904</v>
      </c>
      <c r="S156" s="33">
        <v>4012736</v>
      </c>
      <c r="T156" s="32">
        <v>0</v>
      </c>
      <c r="U156" s="30">
        <v>0</v>
      </c>
      <c r="V156" s="33">
        <v>0</v>
      </c>
      <c r="W156" s="33">
        <v>0</v>
      </c>
    </row>
    <row r="157" spans="1:23" s="10" customFormat="1" ht="12.75">
      <c r="A157" s="26" t="s">
        <v>26</v>
      </c>
      <c r="B157" s="27" t="s">
        <v>290</v>
      </c>
      <c r="C157" s="28" t="s">
        <v>291</v>
      </c>
      <c r="D157" s="29">
        <v>35064815</v>
      </c>
      <c r="E157" s="30">
        <v>61744100</v>
      </c>
      <c r="F157" s="30">
        <v>59614771</v>
      </c>
      <c r="G157" s="31">
        <f t="shared" si="29"/>
        <v>0.965513644218638</v>
      </c>
      <c r="H157" s="32">
        <v>3831632</v>
      </c>
      <c r="I157" s="30">
        <v>5036235</v>
      </c>
      <c r="J157" s="33">
        <v>3234710</v>
      </c>
      <c r="K157" s="33">
        <v>12102577</v>
      </c>
      <c r="L157" s="32">
        <v>4071493</v>
      </c>
      <c r="M157" s="30">
        <v>4980984</v>
      </c>
      <c r="N157" s="33">
        <v>4448068</v>
      </c>
      <c r="O157" s="33">
        <v>13500545</v>
      </c>
      <c r="P157" s="32">
        <v>4876050</v>
      </c>
      <c r="Q157" s="30">
        <v>3766046</v>
      </c>
      <c r="R157" s="33">
        <v>25369553</v>
      </c>
      <c r="S157" s="33">
        <v>34011649</v>
      </c>
      <c r="T157" s="32">
        <v>0</v>
      </c>
      <c r="U157" s="30">
        <v>0</v>
      </c>
      <c r="V157" s="33">
        <v>0</v>
      </c>
      <c r="W157" s="33">
        <v>0</v>
      </c>
    </row>
    <row r="158" spans="1:23" s="10" customFormat="1" ht="12.75">
      <c r="A158" s="26" t="s">
        <v>26</v>
      </c>
      <c r="B158" s="27" t="s">
        <v>292</v>
      </c>
      <c r="C158" s="28" t="s">
        <v>293</v>
      </c>
      <c r="D158" s="29">
        <v>82967585</v>
      </c>
      <c r="E158" s="30">
        <v>83444001</v>
      </c>
      <c r="F158" s="30">
        <v>53509494</v>
      </c>
      <c r="G158" s="31">
        <f t="shared" si="29"/>
        <v>0.6412623239386616</v>
      </c>
      <c r="H158" s="32">
        <v>5352378</v>
      </c>
      <c r="I158" s="30">
        <v>6298682</v>
      </c>
      <c r="J158" s="33">
        <v>5548794</v>
      </c>
      <c r="K158" s="33">
        <v>17199854</v>
      </c>
      <c r="L158" s="32">
        <v>7471660</v>
      </c>
      <c r="M158" s="30">
        <v>3354505</v>
      </c>
      <c r="N158" s="33">
        <v>10264381</v>
      </c>
      <c r="O158" s="33">
        <v>21090546</v>
      </c>
      <c r="P158" s="32">
        <v>4565706</v>
      </c>
      <c r="Q158" s="30">
        <v>4514191</v>
      </c>
      <c r="R158" s="33">
        <v>6139197</v>
      </c>
      <c r="S158" s="33">
        <v>15219094</v>
      </c>
      <c r="T158" s="32">
        <v>0</v>
      </c>
      <c r="U158" s="30">
        <v>0</v>
      </c>
      <c r="V158" s="33">
        <v>0</v>
      </c>
      <c r="W158" s="33">
        <v>0</v>
      </c>
    </row>
    <row r="159" spans="1:23" s="10" customFormat="1" ht="12.75">
      <c r="A159" s="26" t="s">
        <v>45</v>
      </c>
      <c r="B159" s="27" t="s">
        <v>294</v>
      </c>
      <c r="C159" s="28" t="s">
        <v>295</v>
      </c>
      <c r="D159" s="29">
        <v>251311715</v>
      </c>
      <c r="E159" s="30">
        <v>292224000</v>
      </c>
      <c r="F159" s="30">
        <v>115894766</v>
      </c>
      <c r="G159" s="31">
        <f t="shared" si="29"/>
        <v>0.3965956458059571</v>
      </c>
      <c r="H159" s="32">
        <v>21895714</v>
      </c>
      <c r="I159" s="30">
        <v>9854611</v>
      </c>
      <c r="J159" s="33">
        <v>15925900</v>
      </c>
      <c r="K159" s="33">
        <v>47676225</v>
      </c>
      <c r="L159" s="32">
        <v>12017777</v>
      </c>
      <c r="M159" s="30">
        <v>16496048</v>
      </c>
      <c r="N159" s="33">
        <v>10161774</v>
      </c>
      <c r="O159" s="33">
        <v>38675599</v>
      </c>
      <c r="P159" s="32">
        <v>4326721</v>
      </c>
      <c r="Q159" s="30">
        <v>14450475</v>
      </c>
      <c r="R159" s="33">
        <v>10765746</v>
      </c>
      <c r="S159" s="33">
        <v>29542942</v>
      </c>
      <c r="T159" s="32">
        <v>0</v>
      </c>
      <c r="U159" s="30">
        <v>0</v>
      </c>
      <c r="V159" s="33">
        <v>0</v>
      </c>
      <c r="W159" s="33">
        <v>0</v>
      </c>
    </row>
    <row r="160" spans="1:23" s="10" customFormat="1" ht="12.75">
      <c r="A160" s="34"/>
      <c r="B160" s="35" t="s">
        <v>296</v>
      </c>
      <c r="C160" s="36"/>
      <c r="D160" s="37">
        <f>SUM(D154:D159)</f>
        <v>535564902</v>
      </c>
      <c r="E160" s="38">
        <f>SUM(E154:E159)</f>
        <v>633573260</v>
      </c>
      <c r="F160" s="38">
        <f>SUM(F154:F159)</f>
        <v>323433655</v>
      </c>
      <c r="G160" s="39">
        <f t="shared" si="29"/>
        <v>0.5104913281851573</v>
      </c>
      <c r="H160" s="40">
        <f aca="true" t="shared" si="32" ref="H160:W160">SUM(H154:H159)</f>
        <v>41126916</v>
      </c>
      <c r="I160" s="38">
        <f t="shared" si="32"/>
        <v>30108742</v>
      </c>
      <c r="J160" s="41">
        <f t="shared" si="32"/>
        <v>34548076</v>
      </c>
      <c r="K160" s="41">
        <f t="shared" si="32"/>
        <v>105783734</v>
      </c>
      <c r="L160" s="40">
        <f t="shared" si="32"/>
        <v>34827717</v>
      </c>
      <c r="M160" s="38">
        <f t="shared" si="32"/>
        <v>36273116</v>
      </c>
      <c r="N160" s="41">
        <f t="shared" si="32"/>
        <v>36653628</v>
      </c>
      <c r="O160" s="41">
        <f t="shared" si="32"/>
        <v>107754461</v>
      </c>
      <c r="P160" s="40">
        <f t="shared" si="32"/>
        <v>22181224</v>
      </c>
      <c r="Q160" s="38">
        <f t="shared" si="32"/>
        <v>33756052</v>
      </c>
      <c r="R160" s="41">
        <f t="shared" si="32"/>
        <v>53958184</v>
      </c>
      <c r="S160" s="41">
        <f t="shared" si="32"/>
        <v>109895460</v>
      </c>
      <c r="T160" s="40">
        <f t="shared" si="32"/>
        <v>0</v>
      </c>
      <c r="U160" s="38">
        <f t="shared" si="32"/>
        <v>0</v>
      </c>
      <c r="V160" s="41">
        <f t="shared" si="32"/>
        <v>0</v>
      </c>
      <c r="W160" s="41">
        <f t="shared" si="32"/>
        <v>0</v>
      </c>
    </row>
    <row r="161" spans="1:23" s="10" customFormat="1" ht="12.75">
      <c r="A161" s="26" t="s">
        <v>26</v>
      </c>
      <c r="B161" s="27" t="s">
        <v>297</v>
      </c>
      <c r="C161" s="28" t="s">
        <v>298</v>
      </c>
      <c r="D161" s="29">
        <v>50370896</v>
      </c>
      <c r="E161" s="30">
        <v>73798000</v>
      </c>
      <c r="F161" s="30">
        <v>57839089</v>
      </c>
      <c r="G161" s="31">
        <f t="shared" si="29"/>
        <v>0.7837487330279953</v>
      </c>
      <c r="H161" s="32">
        <v>10448540</v>
      </c>
      <c r="I161" s="30">
        <v>6783030</v>
      </c>
      <c r="J161" s="33">
        <v>3799511</v>
      </c>
      <c r="K161" s="33">
        <v>21031081</v>
      </c>
      <c r="L161" s="32">
        <v>6027922</v>
      </c>
      <c r="M161" s="30">
        <v>4972326</v>
      </c>
      <c r="N161" s="33">
        <v>8156350</v>
      </c>
      <c r="O161" s="33">
        <v>19156598</v>
      </c>
      <c r="P161" s="32">
        <v>3634593</v>
      </c>
      <c r="Q161" s="30">
        <v>4682220</v>
      </c>
      <c r="R161" s="33">
        <v>9334597</v>
      </c>
      <c r="S161" s="33">
        <v>17651410</v>
      </c>
      <c r="T161" s="32">
        <v>0</v>
      </c>
      <c r="U161" s="30">
        <v>0</v>
      </c>
      <c r="V161" s="33">
        <v>0</v>
      </c>
      <c r="W161" s="33">
        <v>0</v>
      </c>
    </row>
    <row r="162" spans="1:23" s="10" customFormat="1" ht="12.75">
      <c r="A162" s="26" t="s">
        <v>26</v>
      </c>
      <c r="B162" s="27" t="s">
        <v>299</v>
      </c>
      <c r="C162" s="28" t="s">
        <v>300</v>
      </c>
      <c r="D162" s="29">
        <v>1812293800</v>
      </c>
      <c r="E162" s="30">
        <v>2057307905</v>
      </c>
      <c r="F162" s="30">
        <v>1528394457</v>
      </c>
      <c r="G162" s="31">
        <f t="shared" si="29"/>
        <v>0.7429099228586301</v>
      </c>
      <c r="H162" s="32">
        <v>195447193</v>
      </c>
      <c r="I162" s="30">
        <v>194354907</v>
      </c>
      <c r="J162" s="33">
        <v>173940738</v>
      </c>
      <c r="K162" s="33">
        <v>563742838</v>
      </c>
      <c r="L162" s="32">
        <v>183775439</v>
      </c>
      <c r="M162" s="30">
        <v>158707299</v>
      </c>
      <c r="N162" s="33">
        <v>161133190</v>
      </c>
      <c r="O162" s="33">
        <v>503615928</v>
      </c>
      <c r="P162" s="32">
        <v>154325405</v>
      </c>
      <c r="Q162" s="30">
        <v>139206873</v>
      </c>
      <c r="R162" s="33">
        <v>167503413</v>
      </c>
      <c r="S162" s="33">
        <v>461035691</v>
      </c>
      <c r="T162" s="32">
        <v>0</v>
      </c>
      <c r="U162" s="30">
        <v>0</v>
      </c>
      <c r="V162" s="33">
        <v>0</v>
      </c>
      <c r="W162" s="33">
        <v>0</v>
      </c>
    </row>
    <row r="163" spans="1:23" s="10" customFormat="1" ht="12.75">
      <c r="A163" s="26" t="s">
        <v>26</v>
      </c>
      <c r="B163" s="27" t="s">
        <v>301</v>
      </c>
      <c r="C163" s="28" t="s">
        <v>302</v>
      </c>
      <c r="D163" s="29">
        <v>50401998</v>
      </c>
      <c r="E163" s="30">
        <v>30010000</v>
      </c>
      <c r="F163" s="30">
        <v>27660550</v>
      </c>
      <c r="G163" s="31">
        <f t="shared" si="29"/>
        <v>0.9217110963012329</v>
      </c>
      <c r="H163" s="32">
        <v>2837765</v>
      </c>
      <c r="I163" s="30">
        <v>1313925</v>
      </c>
      <c r="J163" s="33">
        <v>4951990</v>
      </c>
      <c r="K163" s="33">
        <v>9103680</v>
      </c>
      <c r="L163" s="32">
        <v>1944153</v>
      </c>
      <c r="M163" s="30">
        <v>2961824</v>
      </c>
      <c r="N163" s="33">
        <v>3120236</v>
      </c>
      <c r="O163" s="33">
        <v>8026213</v>
      </c>
      <c r="P163" s="32">
        <v>2670472</v>
      </c>
      <c r="Q163" s="30">
        <v>3933642</v>
      </c>
      <c r="R163" s="33">
        <v>3926543</v>
      </c>
      <c r="S163" s="33">
        <v>10530657</v>
      </c>
      <c r="T163" s="32">
        <v>0</v>
      </c>
      <c r="U163" s="30">
        <v>0</v>
      </c>
      <c r="V163" s="33">
        <v>0</v>
      </c>
      <c r="W163" s="33">
        <v>0</v>
      </c>
    </row>
    <row r="164" spans="1:23" s="10" customFormat="1" ht="12.75">
      <c r="A164" s="26" t="s">
        <v>26</v>
      </c>
      <c r="B164" s="27" t="s">
        <v>303</v>
      </c>
      <c r="C164" s="28" t="s">
        <v>304</v>
      </c>
      <c r="D164" s="29">
        <v>194852899</v>
      </c>
      <c r="E164" s="30">
        <v>201267942</v>
      </c>
      <c r="F164" s="30">
        <v>138945869</v>
      </c>
      <c r="G164" s="31">
        <f t="shared" si="29"/>
        <v>0.6903527090270541</v>
      </c>
      <c r="H164" s="32">
        <v>15505669</v>
      </c>
      <c r="I164" s="30">
        <v>14924300</v>
      </c>
      <c r="J164" s="33">
        <v>15882948</v>
      </c>
      <c r="K164" s="33">
        <v>46312917</v>
      </c>
      <c r="L164" s="32">
        <v>13832443</v>
      </c>
      <c r="M164" s="30">
        <v>15739933</v>
      </c>
      <c r="N164" s="33">
        <v>20843711</v>
      </c>
      <c r="O164" s="33">
        <v>50416087</v>
      </c>
      <c r="P164" s="32">
        <v>12525295</v>
      </c>
      <c r="Q164" s="30">
        <v>15150255</v>
      </c>
      <c r="R164" s="33">
        <v>14541315</v>
      </c>
      <c r="S164" s="33">
        <v>42216865</v>
      </c>
      <c r="T164" s="32">
        <v>0</v>
      </c>
      <c r="U164" s="30">
        <v>0</v>
      </c>
      <c r="V164" s="33">
        <v>0</v>
      </c>
      <c r="W164" s="33">
        <v>0</v>
      </c>
    </row>
    <row r="165" spans="1:23" s="10" customFormat="1" ht="12.75">
      <c r="A165" s="26" t="s">
        <v>26</v>
      </c>
      <c r="B165" s="27" t="s">
        <v>305</v>
      </c>
      <c r="C165" s="28" t="s">
        <v>306</v>
      </c>
      <c r="D165" s="29">
        <v>60987000</v>
      </c>
      <c r="E165" s="30">
        <v>64693673</v>
      </c>
      <c r="F165" s="30">
        <v>34341517</v>
      </c>
      <c r="G165" s="31">
        <f t="shared" si="29"/>
        <v>0.5308326982763832</v>
      </c>
      <c r="H165" s="32">
        <v>3026272</v>
      </c>
      <c r="I165" s="30">
        <v>2768481</v>
      </c>
      <c r="J165" s="33">
        <v>4317911</v>
      </c>
      <c r="K165" s="33">
        <v>10112664</v>
      </c>
      <c r="L165" s="32">
        <v>4167291</v>
      </c>
      <c r="M165" s="30">
        <v>3850490</v>
      </c>
      <c r="N165" s="33">
        <v>5055180</v>
      </c>
      <c r="O165" s="33">
        <v>13072961</v>
      </c>
      <c r="P165" s="32">
        <v>3495942</v>
      </c>
      <c r="Q165" s="30">
        <v>3736050</v>
      </c>
      <c r="R165" s="33">
        <v>3923900</v>
      </c>
      <c r="S165" s="33">
        <v>11155892</v>
      </c>
      <c r="T165" s="32">
        <v>0</v>
      </c>
      <c r="U165" s="30">
        <v>0</v>
      </c>
      <c r="V165" s="33">
        <v>0</v>
      </c>
      <c r="W165" s="33">
        <v>0</v>
      </c>
    </row>
    <row r="166" spans="1:23" s="10" customFormat="1" ht="12.75">
      <c r="A166" s="26" t="s">
        <v>26</v>
      </c>
      <c r="B166" s="27" t="s">
        <v>307</v>
      </c>
      <c r="C166" s="28" t="s">
        <v>308</v>
      </c>
      <c r="D166" s="29">
        <v>53271000</v>
      </c>
      <c r="E166" s="30">
        <v>53271000</v>
      </c>
      <c r="F166" s="30">
        <v>61526886</v>
      </c>
      <c r="G166" s="31">
        <f t="shared" si="29"/>
        <v>1.1549789941994706</v>
      </c>
      <c r="H166" s="32">
        <v>4517242</v>
      </c>
      <c r="I166" s="30">
        <v>10312832</v>
      </c>
      <c r="J166" s="33">
        <v>9329928</v>
      </c>
      <c r="K166" s="33">
        <v>24160002</v>
      </c>
      <c r="L166" s="32">
        <v>5251901</v>
      </c>
      <c r="M166" s="30">
        <v>8079329</v>
      </c>
      <c r="N166" s="33">
        <v>0</v>
      </c>
      <c r="O166" s="33">
        <v>13331230</v>
      </c>
      <c r="P166" s="32">
        <v>8434609</v>
      </c>
      <c r="Q166" s="30">
        <v>9412988</v>
      </c>
      <c r="R166" s="33">
        <v>6188057</v>
      </c>
      <c r="S166" s="33">
        <v>24035654</v>
      </c>
      <c r="T166" s="32">
        <v>0</v>
      </c>
      <c r="U166" s="30">
        <v>0</v>
      </c>
      <c r="V166" s="33">
        <v>0</v>
      </c>
      <c r="W166" s="33">
        <v>0</v>
      </c>
    </row>
    <row r="167" spans="1:23" s="10" customFormat="1" ht="12.75">
      <c r="A167" s="26" t="s">
        <v>45</v>
      </c>
      <c r="B167" s="27" t="s">
        <v>309</v>
      </c>
      <c r="C167" s="28" t="s">
        <v>310</v>
      </c>
      <c r="D167" s="29">
        <v>496489540</v>
      </c>
      <c r="E167" s="30">
        <v>535246497</v>
      </c>
      <c r="F167" s="30">
        <v>299419613</v>
      </c>
      <c r="G167" s="31">
        <f t="shared" si="29"/>
        <v>0.5594050865876101</v>
      </c>
      <c r="H167" s="32">
        <v>29095240</v>
      </c>
      <c r="I167" s="30">
        <v>36348451</v>
      </c>
      <c r="J167" s="33">
        <v>33385258</v>
      </c>
      <c r="K167" s="33">
        <v>98828949</v>
      </c>
      <c r="L167" s="32">
        <v>40589131</v>
      </c>
      <c r="M167" s="30">
        <v>34932709</v>
      </c>
      <c r="N167" s="33">
        <v>32457437</v>
      </c>
      <c r="O167" s="33">
        <v>107979277</v>
      </c>
      <c r="P167" s="32">
        <v>33828810</v>
      </c>
      <c r="Q167" s="30">
        <v>24907303</v>
      </c>
      <c r="R167" s="33">
        <v>33875274</v>
      </c>
      <c r="S167" s="33">
        <v>92611387</v>
      </c>
      <c r="T167" s="32">
        <v>0</v>
      </c>
      <c r="U167" s="30">
        <v>0</v>
      </c>
      <c r="V167" s="33">
        <v>0</v>
      </c>
      <c r="W167" s="33">
        <v>0</v>
      </c>
    </row>
    <row r="168" spans="1:23" s="10" customFormat="1" ht="12.75">
      <c r="A168" s="56"/>
      <c r="B168" s="57" t="s">
        <v>311</v>
      </c>
      <c r="C168" s="58"/>
      <c r="D168" s="59">
        <f>SUM(D161:D167)</f>
        <v>2718667133</v>
      </c>
      <c r="E168" s="60">
        <f>SUM(E161:E167)</f>
        <v>3015595017</v>
      </c>
      <c r="F168" s="60">
        <f>SUM(F161:F167)</f>
        <v>2148127981</v>
      </c>
      <c r="G168" s="61">
        <f t="shared" si="29"/>
        <v>0.7123396772080552</v>
      </c>
      <c r="H168" s="62">
        <f aca="true" t="shared" si="33" ref="H168:W168">SUM(H161:H167)</f>
        <v>260877921</v>
      </c>
      <c r="I168" s="60">
        <f t="shared" si="33"/>
        <v>266805926</v>
      </c>
      <c r="J168" s="63">
        <f t="shared" si="33"/>
        <v>245608284</v>
      </c>
      <c r="K168" s="63">
        <f t="shared" si="33"/>
        <v>773292131</v>
      </c>
      <c r="L168" s="62">
        <f t="shared" si="33"/>
        <v>255588280</v>
      </c>
      <c r="M168" s="60">
        <f t="shared" si="33"/>
        <v>229243910</v>
      </c>
      <c r="N168" s="63">
        <f t="shared" si="33"/>
        <v>230766104</v>
      </c>
      <c r="O168" s="63">
        <f t="shared" si="33"/>
        <v>715598294</v>
      </c>
      <c r="P168" s="62">
        <f t="shared" si="33"/>
        <v>218915126</v>
      </c>
      <c r="Q168" s="60">
        <f t="shared" si="33"/>
        <v>201029331</v>
      </c>
      <c r="R168" s="63">
        <f t="shared" si="33"/>
        <v>239293099</v>
      </c>
      <c r="S168" s="63">
        <f t="shared" si="33"/>
        <v>659237556</v>
      </c>
      <c r="T168" s="40">
        <f t="shared" si="33"/>
        <v>0</v>
      </c>
      <c r="U168" s="38">
        <f t="shared" si="33"/>
        <v>0</v>
      </c>
      <c r="V168" s="41">
        <f t="shared" si="33"/>
        <v>0</v>
      </c>
      <c r="W168" s="41">
        <f t="shared" si="33"/>
        <v>0</v>
      </c>
    </row>
    <row r="169" spans="1:23" s="10" customFormat="1" ht="12.75">
      <c r="A169" s="26" t="s">
        <v>26</v>
      </c>
      <c r="B169" s="27" t="s">
        <v>312</v>
      </c>
      <c r="C169" s="28" t="s">
        <v>313</v>
      </c>
      <c r="D169" s="29">
        <v>115617259</v>
      </c>
      <c r="E169" s="30">
        <v>132825916</v>
      </c>
      <c r="F169" s="30">
        <v>73659767</v>
      </c>
      <c r="G169" s="31">
        <f t="shared" si="29"/>
        <v>0.554558697716792</v>
      </c>
      <c r="H169" s="32">
        <v>6169555</v>
      </c>
      <c r="I169" s="30">
        <v>8948857</v>
      </c>
      <c r="J169" s="33">
        <v>6172032</v>
      </c>
      <c r="K169" s="33">
        <v>21290444</v>
      </c>
      <c r="L169" s="32">
        <v>7966480</v>
      </c>
      <c r="M169" s="30">
        <v>7423980</v>
      </c>
      <c r="N169" s="33">
        <v>6384389</v>
      </c>
      <c r="O169" s="33">
        <v>21774849</v>
      </c>
      <c r="P169" s="32">
        <v>17086443</v>
      </c>
      <c r="Q169" s="30">
        <v>5781896</v>
      </c>
      <c r="R169" s="33">
        <v>7726135</v>
      </c>
      <c r="S169" s="33">
        <v>30594474</v>
      </c>
      <c r="T169" s="32">
        <v>0</v>
      </c>
      <c r="U169" s="30">
        <v>0</v>
      </c>
      <c r="V169" s="33">
        <v>0</v>
      </c>
      <c r="W169" s="33">
        <v>0</v>
      </c>
    </row>
    <row r="170" spans="1:23" s="10" customFormat="1" ht="12.75">
      <c r="A170" s="26" t="s">
        <v>26</v>
      </c>
      <c r="B170" s="27" t="s">
        <v>314</v>
      </c>
      <c r="C170" s="28" t="s">
        <v>315</v>
      </c>
      <c r="D170" s="29">
        <v>932346446</v>
      </c>
      <c r="E170" s="30">
        <v>936913155</v>
      </c>
      <c r="F170" s="30">
        <v>626707707</v>
      </c>
      <c r="G170" s="31">
        <f t="shared" si="29"/>
        <v>0.6689069351363734</v>
      </c>
      <c r="H170" s="32">
        <v>75264534</v>
      </c>
      <c r="I170" s="30">
        <v>82305291</v>
      </c>
      <c r="J170" s="33">
        <v>63552832</v>
      </c>
      <c r="K170" s="33">
        <v>221122657</v>
      </c>
      <c r="L170" s="32">
        <v>63505480</v>
      </c>
      <c r="M170" s="30">
        <v>66203767</v>
      </c>
      <c r="N170" s="33">
        <v>76505025</v>
      </c>
      <c r="O170" s="33">
        <v>206214272</v>
      </c>
      <c r="P170" s="32">
        <v>69191164</v>
      </c>
      <c r="Q170" s="30">
        <v>64753871</v>
      </c>
      <c r="R170" s="33">
        <v>65425743</v>
      </c>
      <c r="S170" s="33">
        <v>199370778</v>
      </c>
      <c r="T170" s="32">
        <v>0</v>
      </c>
      <c r="U170" s="30">
        <v>0</v>
      </c>
      <c r="V170" s="33">
        <v>0</v>
      </c>
      <c r="W170" s="33">
        <v>0</v>
      </c>
    </row>
    <row r="171" spans="1:23" s="10" customFormat="1" ht="12.75">
      <c r="A171" s="26" t="s">
        <v>26</v>
      </c>
      <c r="B171" s="27" t="s">
        <v>316</v>
      </c>
      <c r="C171" s="28" t="s">
        <v>317</v>
      </c>
      <c r="D171" s="29">
        <v>74517000</v>
      </c>
      <c r="E171" s="30">
        <v>63193861</v>
      </c>
      <c r="F171" s="30">
        <v>44179960</v>
      </c>
      <c r="G171" s="31">
        <f t="shared" si="29"/>
        <v>0.6991179095703616</v>
      </c>
      <c r="H171" s="32">
        <v>4777312</v>
      </c>
      <c r="I171" s="30">
        <v>5681751</v>
      </c>
      <c r="J171" s="33">
        <v>6035394</v>
      </c>
      <c r="K171" s="33">
        <v>16494457</v>
      </c>
      <c r="L171" s="32">
        <v>5690666</v>
      </c>
      <c r="M171" s="30">
        <v>5560404</v>
      </c>
      <c r="N171" s="33">
        <v>2634333</v>
      </c>
      <c r="O171" s="33">
        <v>13885403</v>
      </c>
      <c r="P171" s="32">
        <v>5282670</v>
      </c>
      <c r="Q171" s="30">
        <v>4318648</v>
      </c>
      <c r="R171" s="33">
        <v>4198782</v>
      </c>
      <c r="S171" s="33">
        <v>13800100</v>
      </c>
      <c r="T171" s="32">
        <v>0</v>
      </c>
      <c r="U171" s="30">
        <v>0</v>
      </c>
      <c r="V171" s="33">
        <v>0</v>
      </c>
      <c r="W171" s="33">
        <v>0</v>
      </c>
    </row>
    <row r="172" spans="1:23" s="10" customFormat="1" ht="12.75">
      <c r="A172" s="26" t="s">
        <v>26</v>
      </c>
      <c r="B172" s="27" t="s">
        <v>318</v>
      </c>
      <c r="C172" s="28" t="s">
        <v>319</v>
      </c>
      <c r="D172" s="29">
        <v>64271996</v>
      </c>
      <c r="E172" s="30">
        <v>73629764</v>
      </c>
      <c r="F172" s="30">
        <v>32979538</v>
      </c>
      <c r="G172" s="31">
        <f t="shared" si="29"/>
        <v>0.4479104129683208</v>
      </c>
      <c r="H172" s="32">
        <v>3807962</v>
      </c>
      <c r="I172" s="30">
        <v>2611072</v>
      </c>
      <c r="J172" s="33">
        <v>2568731</v>
      </c>
      <c r="K172" s="33">
        <v>8987765</v>
      </c>
      <c r="L172" s="32">
        <v>3055018</v>
      </c>
      <c r="M172" s="30">
        <v>6135094</v>
      </c>
      <c r="N172" s="33">
        <v>4623413</v>
      </c>
      <c r="O172" s="33">
        <v>13813525</v>
      </c>
      <c r="P172" s="32">
        <v>3274954</v>
      </c>
      <c r="Q172" s="30">
        <v>3255246</v>
      </c>
      <c r="R172" s="33">
        <v>3648048</v>
      </c>
      <c r="S172" s="33">
        <v>10178248</v>
      </c>
      <c r="T172" s="32">
        <v>0</v>
      </c>
      <c r="U172" s="30">
        <v>0</v>
      </c>
      <c r="V172" s="33">
        <v>0</v>
      </c>
      <c r="W172" s="33">
        <v>0</v>
      </c>
    </row>
    <row r="173" spans="1:23" s="10" customFormat="1" ht="12.75">
      <c r="A173" s="26" t="s">
        <v>45</v>
      </c>
      <c r="B173" s="27" t="s">
        <v>320</v>
      </c>
      <c r="C173" s="28" t="s">
        <v>321</v>
      </c>
      <c r="D173" s="29">
        <v>428483876</v>
      </c>
      <c r="E173" s="30">
        <v>478849964</v>
      </c>
      <c r="F173" s="30">
        <v>321212509</v>
      </c>
      <c r="G173" s="31">
        <f t="shared" si="29"/>
        <v>0.670799902158915</v>
      </c>
      <c r="H173" s="32">
        <v>36373315</v>
      </c>
      <c r="I173" s="30">
        <v>37434738</v>
      </c>
      <c r="J173" s="33">
        <v>32512753</v>
      </c>
      <c r="K173" s="33">
        <v>106320806</v>
      </c>
      <c r="L173" s="32">
        <v>28971472</v>
      </c>
      <c r="M173" s="30">
        <v>47968970</v>
      </c>
      <c r="N173" s="33">
        <v>36608054</v>
      </c>
      <c r="O173" s="33">
        <v>113548496</v>
      </c>
      <c r="P173" s="32">
        <v>30454681</v>
      </c>
      <c r="Q173" s="30">
        <v>36612231</v>
      </c>
      <c r="R173" s="33">
        <v>34276295</v>
      </c>
      <c r="S173" s="33">
        <v>101343207</v>
      </c>
      <c r="T173" s="32">
        <v>0</v>
      </c>
      <c r="U173" s="30">
        <v>0</v>
      </c>
      <c r="V173" s="33">
        <v>0</v>
      </c>
      <c r="W173" s="33">
        <v>0</v>
      </c>
    </row>
    <row r="174" spans="1:23" s="10" customFormat="1" ht="12.75">
      <c r="A174" s="34"/>
      <c r="B174" s="35" t="s">
        <v>322</v>
      </c>
      <c r="C174" s="36"/>
      <c r="D174" s="37">
        <f>SUM(D169:D173)</f>
        <v>1615236577</v>
      </c>
      <c r="E174" s="38">
        <f>SUM(E169:E173)</f>
        <v>1685412660</v>
      </c>
      <c r="F174" s="38">
        <f>SUM(F169:F173)</f>
        <v>1098739481</v>
      </c>
      <c r="G174" s="39">
        <f aca="true" t="shared" si="34" ref="G174:G182">IF($E174=0,0,$F174/$E174)</f>
        <v>0.651911254185073</v>
      </c>
      <c r="H174" s="40">
        <f aca="true" t="shared" si="35" ref="H174:W174">SUM(H169:H173)</f>
        <v>126392678</v>
      </c>
      <c r="I174" s="38">
        <f t="shared" si="35"/>
        <v>136981709</v>
      </c>
      <c r="J174" s="41">
        <f t="shared" si="35"/>
        <v>110841742</v>
      </c>
      <c r="K174" s="41">
        <f t="shared" si="35"/>
        <v>374216129</v>
      </c>
      <c r="L174" s="40">
        <f t="shared" si="35"/>
        <v>109189116</v>
      </c>
      <c r="M174" s="38">
        <f t="shared" si="35"/>
        <v>133292215</v>
      </c>
      <c r="N174" s="41">
        <f t="shared" si="35"/>
        <v>126755214</v>
      </c>
      <c r="O174" s="41">
        <f t="shared" si="35"/>
        <v>369236545</v>
      </c>
      <c r="P174" s="40">
        <f t="shared" si="35"/>
        <v>125289912</v>
      </c>
      <c r="Q174" s="38">
        <f t="shared" si="35"/>
        <v>114721892</v>
      </c>
      <c r="R174" s="41">
        <f t="shared" si="35"/>
        <v>115275003</v>
      </c>
      <c r="S174" s="41">
        <f t="shared" si="35"/>
        <v>355286807</v>
      </c>
      <c r="T174" s="40">
        <f t="shared" si="35"/>
        <v>0</v>
      </c>
      <c r="U174" s="38">
        <f t="shared" si="35"/>
        <v>0</v>
      </c>
      <c r="V174" s="41">
        <f t="shared" si="35"/>
        <v>0</v>
      </c>
      <c r="W174" s="41">
        <f t="shared" si="35"/>
        <v>0</v>
      </c>
    </row>
    <row r="175" spans="1:23" s="10" customFormat="1" ht="12.75">
      <c r="A175" s="26" t="s">
        <v>26</v>
      </c>
      <c r="B175" s="27" t="s">
        <v>323</v>
      </c>
      <c r="C175" s="28" t="s">
        <v>324</v>
      </c>
      <c r="D175" s="29">
        <v>57457000</v>
      </c>
      <c r="E175" s="30">
        <v>55744084</v>
      </c>
      <c r="F175" s="30">
        <v>39074860</v>
      </c>
      <c r="G175" s="31">
        <f t="shared" si="34"/>
        <v>0.7009687341889052</v>
      </c>
      <c r="H175" s="32">
        <v>2190372</v>
      </c>
      <c r="I175" s="30">
        <v>3084906</v>
      </c>
      <c r="J175" s="33">
        <v>3353891</v>
      </c>
      <c r="K175" s="33">
        <v>8629169</v>
      </c>
      <c r="L175" s="32">
        <v>4409096</v>
      </c>
      <c r="M175" s="30">
        <v>4645363</v>
      </c>
      <c r="N175" s="33">
        <v>5054993</v>
      </c>
      <c r="O175" s="33">
        <v>14109452</v>
      </c>
      <c r="P175" s="32">
        <v>6398947</v>
      </c>
      <c r="Q175" s="30">
        <v>3988992</v>
      </c>
      <c r="R175" s="33">
        <v>5948300</v>
      </c>
      <c r="S175" s="33">
        <v>16336239</v>
      </c>
      <c r="T175" s="32">
        <v>0</v>
      </c>
      <c r="U175" s="30">
        <v>0</v>
      </c>
      <c r="V175" s="33">
        <v>0</v>
      </c>
      <c r="W175" s="33">
        <v>0</v>
      </c>
    </row>
    <row r="176" spans="1:23" s="10" customFormat="1" ht="12.75">
      <c r="A176" s="26" t="s">
        <v>26</v>
      </c>
      <c r="B176" s="27" t="s">
        <v>325</v>
      </c>
      <c r="C176" s="28" t="s">
        <v>326</v>
      </c>
      <c r="D176" s="29">
        <v>34891248</v>
      </c>
      <c r="E176" s="30">
        <v>39448048</v>
      </c>
      <c r="F176" s="30">
        <v>17685238</v>
      </c>
      <c r="G176" s="31">
        <f t="shared" si="34"/>
        <v>0.44831718923075736</v>
      </c>
      <c r="H176" s="32">
        <v>1834192</v>
      </c>
      <c r="I176" s="30">
        <v>2532649</v>
      </c>
      <c r="J176" s="33">
        <v>1840941</v>
      </c>
      <c r="K176" s="33">
        <v>6207782</v>
      </c>
      <c r="L176" s="32">
        <v>1829564</v>
      </c>
      <c r="M176" s="30">
        <v>2806461</v>
      </c>
      <c r="N176" s="33">
        <v>1827689</v>
      </c>
      <c r="O176" s="33">
        <v>6463714</v>
      </c>
      <c r="P176" s="32">
        <v>2202143</v>
      </c>
      <c r="Q176" s="30">
        <v>2130962</v>
      </c>
      <c r="R176" s="33">
        <v>680637</v>
      </c>
      <c r="S176" s="33">
        <v>5013742</v>
      </c>
      <c r="T176" s="32">
        <v>0</v>
      </c>
      <c r="U176" s="30">
        <v>0</v>
      </c>
      <c r="V176" s="33">
        <v>0</v>
      </c>
      <c r="W176" s="33">
        <v>0</v>
      </c>
    </row>
    <row r="177" spans="1:23" s="10" customFormat="1" ht="12.75">
      <c r="A177" s="26" t="s">
        <v>26</v>
      </c>
      <c r="B177" s="27" t="s">
        <v>327</v>
      </c>
      <c r="C177" s="28" t="s">
        <v>328</v>
      </c>
      <c r="D177" s="29">
        <v>227865574</v>
      </c>
      <c r="E177" s="30">
        <v>274808389</v>
      </c>
      <c r="F177" s="30">
        <v>200874486</v>
      </c>
      <c r="G177" s="31">
        <f t="shared" si="34"/>
        <v>0.730961986753614</v>
      </c>
      <c r="H177" s="32">
        <v>26795132</v>
      </c>
      <c r="I177" s="30">
        <v>23166140</v>
      </c>
      <c r="J177" s="33">
        <v>30137006</v>
      </c>
      <c r="K177" s="33">
        <v>80098278</v>
      </c>
      <c r="L177" s="32">
        <v>19465031</v>
      </c>
      <c r="M177" s="30">
        <v>21321779</v>
      </c>
      <c r="N177" s="33">
        <v>20296966</v>
      </c>
      <c r="O177" s="33">
        <v>61083776</v>
      </c>
      <c r="P177" s="32">
        <v>24461908</v>
      </c>
      <c r="Q177" s="30">
        <v>18214691</v>
      </c>
      <c r="R177" s="33">
        <v>17015833</v>
      </c>
      <c r="S177" s="33">
        <v>59692432</v>
      </c>
      <c r="T177" s="32">
        <v>0</v>
      </c>
      <c r="U177" s="30">
        <v>0</v>
      </c>
      <c r="V177" s="33">
        <v>0</v>
      </c>
      <c r="W177" s="33">
        <v>0</v>
      </c>
    </row>
    <row r="178" spans="1:23" s="10" customFormat="1" ht="12.75">
      <c r="A178" s="26" t="s">
        <v>26</v>
      </c>
      <c r="B178" s="27" t="s">
        <v>329</v>
      </c>
      <c r="C178" s="28" t="s">
        <v>330</v>
      </c>
      <c r="D178" s="29">
        <v>73633105</v>
      </c>
      <c r="E178" s="30">
        <v>41637623</v>
      </c>
      <c r="F178" s="30">
        <v>40108164</v>
      </c>
      <c r="G178" s="31">
        <f t="shared" si="34"/>
        <v>0.9632673796004158</v>
      </c>
      <c r="H178" s="32">
        <v>3028909</v>
      </c>
      <c r="I178" s="30">
        <v>3791086</v>
      </c>
      <c r="J178" s="33">
        <v>4177888</v>
      </c>
      <c r="K178" s="33">
        <v>10997883</v>
      </c>
      <c r="L178" s="32">
        <v>5515104</v>
      </c>
      <c r="M178" s="30">
        <v>5054330</v>
      </c>
      <c r="N178" s="33">
        <v>4145569</v>
      </c>
      <c r="O178" s="33">
        <v>14715003</v>
      </c>
      <c r="P178" s="32">
        <v>4583577</v>
      </c>
      <c r="Q178" s="30">
        <v>4350571</v>
      </c>
      <c r="R178" s="33">
        <v>5461130</v>
      </c>
      <c r="S178" s="33">
        <v>14395278</v>
      </c>
      <c r="T178" s="32">
        <v>0</v>
      </c>
      <c r="U178" s="30">
        <v>0</v>
      </c>
      <c r="V178" s="33">
        <v>0</v>
      </c>
      <c r="W178" s="33">
        <v>0</v>
      </c>
    </row>
    <row r="179" spans="1:23" s="10" customFormat="1" ht="12.75">
      <c r="A179" s="26" t="s">
        <v>26</v>
      </c>
      <c r="B179" s="27" t="s">
        <v>331</v>
      </c>
      <c r="C179" s="28" t="s">
        <v>332</v>
      </c>
      <c r="D179" s="29">
        <v>115596757</v>
      </c>
      <c r="E179" s="30">
        <v>114950757</v>
      </c>
      <c r="F179" s="30">
        <v>87876260</v>
      </c>
      <c r="G179" s="31">
        <f t="shared" si="34"/>
        <v>0.7644687368174531</v>
      </c>
      <c r="H179" s="32">
        <v>9394547</v>
      </c>
      <c r="I179" s="30">
        <v>8488910</v>
      </c>
      <c r="J179" s="33">
        <v>12497526</v>
      </c>
      <c r="K179" s="33">
        <v>30380983</v>
      </c>
      <c r="L179" s="32">
        <v>10853169</v>
      </c>
      <c r="M179" s="30">
        <v>10425031</v>
      </c>
      <c r="N179" s="33">
        <v>10671828</v>
      </c>
      <c r="O179" s="33">
        <v>31950028</v>
      </c>
      <c r="P179" s="32">
        <v>9323546</v>
      </c>
      <c r="Q179" s="30">
        <v>6892202</v>
      </c>
      <c r="R179" s="33">
        <v>9329501</v>
      </c>
      <c r="S179" s="33">
        <v>25545249</v>
      </c>
      <c r="T179" s="32">
        <v>0</v>
      </c>
      <c r="U179" s="30">
        <v>0</v>
      </c>
      <c r="V179" s="33">
        <v>0</v>
      </c>
      <c r="W179" s="33">
        <v>0</v>
      </c>
    </row>
    <row r="180" spans="1:23" s="10" customFormat="1" ht="12.75">
      <c r="A180" s="26" t="s">
        <v>45</v>
      </c>
      <c r="B180" s="27" t="s">
        <v>333</v>
      </c>
      <c r="C180" s="28" t="s">
        <v>334</v>
      </c>
      <c r="D180" s="29">
        <v>230123413</v>
      </c>
      <c r="E180" s="30">
        <v>306494173</v>
      </c>
      <c r="F180" s="30">
        <v>173979736</v>
      </c>
      <c r="G180" s="31">
        <f t="shared" si="34"/>
        <v>0.5676445144032151</v>
      </c>
      <c r="H180" s="32">
        <v>13260810</v>
      </c>
      <c r="I180" s="30">
        <v>18678880</v>
      </c>
      <c r="J180" s="33">
        <v>21610226</v>
      </c>
      <c r="K180" s="33">
        <v>53549916</v>
      </c>
      <c r="L180" s="32">
        <v>20072354</v>
      </c>
      <c r="M180" s="30">
        <v>18741775</v>
      </c>
      <c r="N180" s="33">
        <v>22169394</v>
      </c>
      <c r="O180" s="33">
        <v>60983523</v>
      </c>
      <c r="P180" s="32">
        <v>18688980</v>
      </c>
      <c r="Q180" s="30">
        <v>16639565</v>
      </c>
      <c r="R180" s="33">
        <v>24117752</v>
      </c>
      <c r="S180" s="33">
        <v>59446297</v>
      </c>
      <c r="T180" s="32">
        <v>0</v>
      </c>
      <c r="U180" s="30">
        <v>0</v>
      </c>
      <c r="V180" s="33">
        <v>0</v>
      </c>
      <c r="W180" s="33">
        <v>0</v>
      </c>
    </row>
    <row r="181" spans="1:23" s="10" customFormat="1" ht="12.75">
      <c r="A181" s="56"/>
      <c r="B181" s="57" t="s">
        <v>335</v>
      </c>
      <c r="C181" s="58"/>
      <c r="D181" s="59">
        <f>SUM(D175:D180)</f>
        <v>739567097</v>
      </c>
      <c r="E181" s="60">
        <f>SUM(E175:E180)</f>
        <v>833083074</v>
      </c>
      <c r="F181" s="60">
        <f>SUM(F175:F180)</f>
        <v>559598744</v>
      </c>
      <c r="G181" s="61">
        <f t="shared" si="34"/>
        <v>0.6717202179047033</v>
      </c>
      <c r="H181" s="62">
        <f aca="true" t="shared" si="36" ref="H181:W181">SUM(H175:H180)</f>
        <v>56503962</v>
      </c>
      <c r="I181" s="60">
        <f t="shared" si="36"/>
        <v>59742571</v>
      </c>
      <c r="J181" s="63">
        <f t="shared" si="36"/>
        <v>73617478</v>
      </c>
      <c r="K181" s="63">
        <f t="shared" si="36"/>
        <v>189864011</v>
      </c>
      <c r="L181" s="62">
        <f t="shared" si="36"/>
        <v>62144318</v>
      </c>
      <c r="M181" s="60">
        <f t="shared" si="36"/>
        <v>62994739</v>
      </c>
      <c r="N181" s="63">
        <f t="shared" si="36"/>
        <v>64166439</v>
      </c>
      <c r="O181" s="63">
        <f t="shared" si="36"/>
        <v>189305496</v>
      </c>
      <c r="P181" s="62">
        <f t="shared" si="36"/>
        <v>65659101</v>
      </c>
      <c r="Q181" s="60">
        <f t="shared" si="36"/>
        <v>52216983</v>
      </c>
      <c r="R181" s="63">
        <f t="shared" si="36"/>
        <v>62553153</v>
      </c>
      <c r="S181" s="63">
        <f t="shared" si="36"/>
        <v>180429237</v>
      </c>
      <c r="T181" s="62">
        <f t="shared" si="36"/>
        <v>0</v>
      </c>
      <c r="U181" s="60">
        <f t="shared" si="36"/>
        <v>0</v>
      </c>
      <c r="V181" s="63">
        <f t="shared" si="36"/>
        <v>0</v>
      </c>
      <c r="W181" s="63">
        <f t="shared" si="36"/>
        <v>0</v>
      </c>
    </row>
    <row r="182" spans="1:23" s="10" customFormat="1" ht="12.75">
      <c r="A182" s="42"/>
      <c r="B182" s="43" t="s">
        <v>336</v>
      </c>
      <c r="C182" s="44"/>
      <c r="D182" s="45">
        <f>SUM(D110,D112:D118,D120:D127,D129:D134,D136:D140,D142:D145,D147:D152,D154:D159,D161:D167,D169:D173,D175:D180)</f>
        <v>40190012007</v>
      </c>
      <c r="E182" s="46">
        <f>SUM(E110,E112:E118,E120:E127,E129:E134,E136:E140,E142:E145,E147:E152,E154:E159,E161:E167,E169:E173,E175:E180)</f>
        <v>41344638369</v>
      </c>
      <c r="F182" s="46">
        <f>SUM(F110,F112:F118,F120:F127,F129:F134,F136:F140,F142:F145,F147:F152,F154:F159,F161:F167,F169:F173,F175:F180)</f>
        <v>27786642860</v>
      </c>
      <c r="G182" s="47">
        <f t="shared" si="34"/>
        <v>0.6720736703996493</v>
      </c>
      <c r="H182" s="48">
        <f aca="true" t="shared" si="37" ref="H182:W182">SUM(H110,H112:H118,H120:H127,H129:H134,H136:H140,H142:H145,H147:H152,H154:H159,H161:H167,H169:H173,H175:H180)</f>
        <v>2781570259</v>
      </c>
      <c r="I182" s="46">
        <f t="shared" si="37"/>
        <v>3373805931</v>
      </c>
      <c r="J182" s="49">
        <f t="shared" si="37"/>
        <v>3078612587</v>
      </c>
      <c r="K182" s="49">
        <f t="shared" si="37"/>
        <v>9233988777</v>
      </c>
      <c r="L182" s="48">
        <f t="shared" si="37"/>
        <v>3123057767</v>
      </c>
      <c r="M182" s="46">
        <f t="shared" si="37"/>
        <v>3593379984</v>
      </c>
      <c r="N182" s="49">
        <f t="shared" si="37"/>
        <v>3163990021</v>
      </c>
      <c r="O182" s="49">
        <f t="shared" si="37"/>
        <v>9880427772</v>
      </c>
      <c r="P182" s="48">
        <f t="shared" si="37"/>
        <v>2912264143</v>
      </c>
      <c r="Q182" s="46">
        <f t="shared" si="37"/>
        <v>2780960770</v>
      </c>
      <c r="R182" s="49">
        <f t="shared" si="37"/>
        <v>2979001398</v>
      </c>
      <c r="S182" s="49">
        <f t="shared" si="37"/>
        <v>8672226311</v>
      </c>
      <c r="T182" s="48">
        <f t="shared" si="37"/>
        <v>0</v>
      </c>
      <c r="U182" s="46">
        <f t="shared" si="37"/>
        <v>0</v>
      </c>
      <c r="V182" s="49">
        <f t="shared" si="37"/>
        <v>0</v>
      </c>
      <c r="W182" s="49">
        <f t="shared" si="37"/>
        <v>0</v>
      </c>
    </row>
    <row r="183" spans="1:23" s="10" customFormat="1" ht="12.75">
      <c r="A183" s="18"/>
      <c r="B183" s="50"/>
      <c r="C183" s="51"/>
      <c r="D183" s="52"/>
      <c r="E183" s="53"/>
      <c r="F183" s="53"/>
      <c r="G183" s="23"/>
      <c r="H183" s="32"/>
      <c r="I183" s="30"/>
      <c r="J183" s="33"/>
      <c r="K183" s="33"/>
      <c r="L183" s="32"/>
      <c r="M183" s="30"/>
      <c r="N183" s="33"/>
      <c r="O183" s="33"/>
      <c r="P183" s="32"/>
      <c r="Q183" s="30"/>
      <c r="R183" s="33"/>
      <c r="S183" s="33"/>
      <c r="T183" s="32"/>
      <c r="U183" s="30"/>
      <c r="V183" s="33"/>
      <c r="W183" s="33"/>
    </row>
    <row r="184" spans="1:23" s="10" customFormat="1" ht="12.75">
      <c r="A184" s="18"/>
      <c r="B184" s="19" t="s">
        <v>337</v>
      </c>
      <c r="C184" s="20"/>
      <c r="D184" s="55"/>
      <c r="E184" s="53"/>
      <c r="F184" s="53"/>
      <c r="G184" s="23"/>
      <c r="H184" s="32"/>
      <c r="I184" s="30"/>
      <c r="J184" s="33"/>
      <c r="K184" s="33"/>
      <c r="L184" s="32"/>
      <c r="M184" s="30"/>
      <c r="N184" s="33"/>
      <c r="O184" s="33"/>
      <c r="P184" s="32"/>
      <c r="Q184" s="30"/>
      <c r="R184" s="33"/>
      <c r="S184" s="33"/>
      <c r="T184" s="32"/>
      <c r="U184" s="30"/>
      <c r="V184" s="33"/>
      <c r="W184" s="33"/>
    </row>
    <row r="185" spans="1:23" s="10" customFormat="1" ht="12.75">
      <c r="A185" s="26" t="s">
        <v>26</v>
      </c>
      <c r="B185" s="27" t="s">
        <v>338</v>
      </c>
      <c r="C185" s="28" t="s">
        <v>339</v>
      </c>
      <c r="D185" s="29">
        <v>162332528</v>
      </c>
      <c r="E185" s="30">
        <v>162332528</v>
      </c>
      <c r="F185" s="30">
        <v>94200097</v>
      </c>
      <c r="G185" s="31">
        <f aca="true" t="shared" si="38" ref="G185:G220">IF($E185=0,0,$F185/$E185)</f>
        <v>0.5802909506836486</v>
      </c>
      <c r="H185" s="32">
        <v>7361511</v>
      </c>
      <c r="I185" s="30">
        <v>10684535</v>
      </c>
      <c r="J185" s="33">
        <v>11667270</v>
      </c>
      <c r="K185" s="33">
        <v>29713316</v>
      </c>
      <c r="L185" s="32">
        <v>11665596</v>
      </c>
      <c r="M185" s="30">
        <v>11337456</v>
      </c>
      <c r="N185" s="33">
        <v>9664262</v>
      </c>
      <c r="O185" s="33">
        <v>32667314</v>
      </c>
      <c r="P185" s="32">
        <v>9533317</v>
      </c>
      <c r="Q185" s="30">
        <v>12113545</v>
      </c>
      <c r="R185" s="33">
        <v>10172605</v>
      </c>
      <c r="S185" s="33">
        <v>31819467</v>
      </c>
      <c r="T185" s="32">
        <v>0</v>
      </c>
      <c r="U185" s="30">
        <v>0</v>
      </c>
      <c r="V185" s="33">
        <v>0</v>
      </c>
      <c r="W185" s="33">
        <v>0</v>
      </c>
    </row>
    <row r="186" spans="1:23" s="10" customFormat="1" ht="12.75">
      <c r="A186" s="26" t="s">
        <v>26</v>
      </c>
      <c r="B186" s="27" t="s">
        <v>340</v>
      </c>
      <c r="C186" s="28" t="s">
        <v>341</v>
      </c>
      <c r="D186" s="29">
        <v>138900189</v>
      </c>
      <c r="E186" s="30">
        <v>138900189</v>
      </c>
      <c r="F186" s="30">
        <v>82291297</v>
      </c>
      <c r="G186" s="31">
        <f t="shared" si="38"/>
        <v>0.5924491362643143</v>
      </c>
      <c r="H186" s="32">
        <v>9026552</v>
      </c>
      <c r="I186" s="30">
        <v>9687276</v>
      </c>
      <c r="J186" s="33">
        <v>9146390</v>
      </c>
      <c r="K186" s="33">
        <v>27860218</v>
      </c>
      <c r="L186" s="32">
        <v>8513124</v>
      </c>
      <c r="M186" s="30">
        <v>9144878</v>
      </c>
      <c r="N186" s="33">
        <v>9659737</v>
      </c>
      <c r="O186" s="33">
        <v>27317739</v>
      </c>
      <c r="P186" s="32">
        <v>9251277</v>
      </c>
      <c r="Q186" s="30">
        <v>8596783</v>
      </c>
      <c r="R186" s="33">
        <v>9265280</v>
      </c>
      <c r="S186" s="33">
        <v>27113340</v>
      </c>
      <c r="T186" s="32">
        <v>0</v>
      </c>
      <c r="U186" s="30">
        <v>0</v>
      </c>
      <c r="V186" s="33">
        <v>0</v>
      </c>
      <c r="W186" s="33">
        <v>0</v>
      </c>
    </row>
    <row r="187" spans="1:23" s="10" customFormat="1" ht="12.75">
      <c r="A187" s="26" t="s">
        <v>26</v>
      </c>
      <c r="B187" s="27" t="s">
        <v>342</v>
      </c>
      <c r="C187" s="28" t="s">
        <v>343</v>
      </c>
      <c r="D187" s="29">
        <v>741953130</v>
      </c>
      <c r="E187" s="30">
        <v>754127130</v>
      </c>
      <c r="F187" s="30">
        <v>516548735</v>
      </c>
      <c r="G187" s="31">
        <f t="shared" si="38"/>
        <v>0.6849624081287197</v>
      </c>
      <c r="H187" s="32">
        <v>19904385</v>
      </c>
      <c r="I187" s="30">
        <v>61060807</v>
      </c>
      <c r="J187" s="33">
        <v>65779960</v>
      </c>
      <c r="K187" s="33">
        <v>146745152</v>
      </c>
      <c r="L187" s="32">
        <v>76765731</v>
      </c>
      <c r="M187" s="30">
        <v>66903768</v>
      </c>
      <c r="N187" s="33">
        <v>57050966</v>
      </c>
      <c r="O187" s="33">
        <v>200720465</v>
      </c>
      <c r="P187" s="32">
        <v>56061631</v>
      </c>
      <c r="Q187" s="30">
        <v>54420826</v>
      </c>
      <c r="R187" s="33">
        <v>58600661</v>
      </c>
      <c r="S187" s="33">
        <v>169083118</v>
      </c>
      <c r="T187" s="32">
        <v>0</v>
      </c>
      <c r="U187" s="30">
        <v>0</v>
      </c>
      <c r="V187" s="33">
        <v>0</v>
      </c>
      <c r="W187" s="33">
        <v>0</v>
      </c>
    </row>
    <row r="188" spans="1:23" s="10" customFormat="1" ht="12.75">
      <c r="A188" s="26" t="s">
        <v>26</v>
      </c>
      <c r="B188" s="27" t="s">
        <v>344</v>
      </c>
      <c r="C188" s="28" t="s">
        <v>345</v>
      </c>
      <c r="D188" s="29">
        <v>347400786</v>
      </c>
      <c r="E188" s="30">
        <v>347400786</v>
      </c>
      <c r="F188" s="30">
        <v>238791241</v>
      </c>
      <c r="G188" s="31">
        <f t="shared" si="38"/>
        <v>0.6873652870779631</v>
      </c>
      <c r="H188" s="32">
        <v>25795245</v>
      </c>
      <c r="I188" s="30">
        <v>22054406</v>
      </c>
      <c r="J188" s="33">
        <v>19185332</v>
      </c>
      <c r="K188" s="33">
        <v>67034983</v>
      </c>
      <c r="L188" s="32">
        <v>23609589</v>
      </c>
      <c r="M188" s="30">
        <v>19881128</v>
      </c>
      <c r="N188" s="33">
        <v>2339492</v>
      </c>
      <c r="O188" s="33">
        <v>45830209</v>
      </c>
      <c r="P188" s="32">
        <v>28449993</v>
      </c>
      <c r="Q188" s="30">
        <v>13984229</v>
      </c>
      <c r="R188" s="33">
        <v>83491827</v>
      </c>
      <c r="S188" s="33">
        <v>125926049</v>
      </c>
      <c r="T188" s="32">
        <v>0</v>
      </c>
      <c r="U188" s="30">
        <v>0</v>
      </c>
      <c r="V188" s="33">
        <v>0</v>
      </c>
      <c r="W188" s="33">
        <v>0</v>
      </c>
    </row>
    <row r="189" spans="1:23" s="10" customFormat="1" ht="12.75">
      <c r="A189" s="26" t="s">
        <v>26</v>
      </c>
      <c r="B189" s="27" t="s">
        <v>346</v>
      </c>
      <c r="C189" s="28" t="s">
        <v>347</v>
      </c>
      <c r="D189" s="29">
        <v>87380987</v>
      </c>
      <c r="E189" s="30">
        <v>87380987</v>
      </c>
      <c r="F189" s="30">
        <v>46587063</v>
      </c>
      <c r="G189" s="31">
        <f t="shared" si="38"/>
        <v>0.5331487386380747</v>
      </c>
      <c r="H189" s="32">
        <v>4226207</v>
      </c>
      <c r="I189" s="30">
        <v>5695737</v>
      </c>
      <c r="J189" s="33">
        <v>4561608</v>
      </c>
      <c r="K189" s="33">
        <v>14483552</v>
      </c>
      <c r="L189" s="32">
        <v>4401671</v>
      </c>
      <c r="M189" s="30">
        <v>5619584</v>
      </c>
      <c r="N189" s="33">
        <v>7788584</v>
      </c>
      <c r="O189" s="33">
        <v>17809839</v>
      </c>
      <c r="P189" s="32">
        <v>4291528</v>
      </c>
      <c r="Q189" s="30">
        <v>5480612</v>
      </c>
      <c r="R189" s="33">
        <v>4521532</v>
      </c>
      <c r="S189" s="33">
        <v>14293672</v>
      </c>
      <c r="T189" s="32">
        <v>0</v>
      </c>
      <c r="U189" s="30">
        <v>0</v>
      </c>
      <c r="V189" s="33">
        <v>0</v>
      </c>
      <c r="W189" s="33">
        <v>0</v>
      </c>
    </row>
    <row r="190" spans="1:23" s="10" customFormat="1" ht="12.75">
      <c r="A190" s="26" t="s">
        <v>45</v>
      </c>
      <c r="B190" s="27" t="s">
        <v>348</v>
      </c>
      <c r="C190" s="28" t="s">
        <v>349</v>
      </c>
      <c r="D190" s="29">
        <v>801599219</v>
      </c>
      <c r="E190" s="30">
        <v>801599219</v>
      </c>
      <c r="F190" s="30">
        <v>440736609</v>
      </c>
      <c r="G190" s="31">
        <f t="shared" si="38"/>
        <v>0.5498216547039825</v>
      </c>
      <c r="H190" s="32">
        <v>0</v>
      </c>
      <c r="I190" s="30">
        <v>62181436</v>
      </c>
      <c r="J190" s="33">
        <v>45217923</v>
      </c>
      <c r="K190" s="33">
        <v>107399359</v>
      </c>
      <c r="L190" s="32">
        <v>40582067</v>
      </c>
      <c r="M190" s="30">
        <v>57202132</v>
      </c>
      <c r="N190" s="33">
        <v>80530578</v>
      </c>
      <c r="O190" s="33">
        <v>178314777</v>
      </c>
      <c r="P190" s="32">
        <v>61035569</v>
      </c>
      <c r="Q190" s="30">
        <v>25914804</v>
      </c>
      <c r="R190" s="33">
        <v>68072100</v>
      </c>
      <c r="S190" s="33">
        <v>155022473</v>
      </c>
      <c r="T190" s="32">
        <v>0</v>
      </c>
      <c r="U190" s="30">
        <v>0</v>
      </c>
      <c r="V190" s="33">
        <v>0</v>
      </c>
      <c r="W190" s="33">
        <v>0</v>
      </c>
    </row>
    <row r="191" spans="1:23" s="10" customFormat="1" ht="12.75">
      <c r="A191" s="34"/>
      <c r="B191" s="35" t="s">
        <v>350</v>
      </c>
      <c r="C191" s="36"/>
      <c r="D191" s="37">
        <f>SUM(D185:D190)</f>
        <v>2279566839</v>
      </c>
      <c r="E191" s="38">
        <f>SUM(E185:E190)</f>
        <v>2291740839</v>
      </c>
      <c r="F191" s="38">
        <f>SUM(F185:F190)</f>
        <v>1419155042</v>
      </c>
      <c r="G191" s="39">
        <f t="shared" si="38"/>
        <v>0.619247612055143</v>
      </c>
      <c r="H191" s="40">
        <f aca="true" t="shared" si="39" ref="H191:W191">SUM(H185:H190)</f>
        <v>66313900</v>
      </c>
      <c r="I191" s="38">
        <f t="shared" si="39"/>
        <v>171364197</v>
      </c>
      <c r="J191" s="41">
        <f t="shared" si="39"/>
        <v>155558483</v>
      </c>
      <c r="K191" s="41">
        <f t="shared" si="39"/>
        <v>393236580</v>
      </c>
      <c r="L191" s="40">
        <f t="shared" si="39"/>
        <v>165537778</v>
      </c>
      <c r="M191" s="38">
        <f t="shared" si="39"/>
        <v>170088946</v>
      </c>
      <c r="N191" s="41">
        <f t="shared" si="39"/>
        <v>167033619</v>
      </c>
      <c r="O191" s="41">
        <f t="shared" si="39"/>
        <v>502660343</v>
      </c>
      <c r="P191" s="40">
        <f t="shared" si="39"/>
        <v>168623315</v>
      </c>
      <c r="Q191" s="38">
        <f t="shared" si="39"/>
        <v>120510799</v>
      </c>
      <c r="R191" s="41">
        <f t="shared" si="39"/>
        <v>234124005</v>
      </c>
      <c r="S191" s="41">
        <f t="shared" si="39"/>
        <v>523258119</v>
      </c>
      <c r="T191" s="40">
        <f t="shared" si="39"/>
        <v>0</v>
      </c>
      <c r="U191" s="38">
        <f t="shared" si="39"/>
        <v>0</v>
      </c>
      <c r="V191" s="41">
        <f t="shared" si="39"/>
        <v>0</v>
      </c>
      <c r="W191" s="41">
        <f t="shared" si="39"/>
        <v>0</v>
      </c>
    </row>
    <row r="192" spans="1:23" s="10" customFormat="1" ht="12.75">
      <c r="A192" s="26" t="s">
        <v>26</v>
      </c>
      <c r="B192" s="27" t="s">
        <v>351</v>
      </c>
      <c r="C192" s="28" t="s">
        <v>352</v>
      </c>
      <c r="D192" s="29">
        <v>181671165</v>
      </c>
      <c r="E192" s="30">
        <v>181671165</v>
      </c>
      <c r="F192" s="30">
        <v>105485240</v>
      </c>
      <c r="G192" s="31">
        <f t="shared" si="38"/>
        <v>0.5806383197905953</v>
      </c>
      <c r="H192" s="32">
        <v>5939908</v>
      </c>
      <c r="I192" s="30">
        <v>12982815</v>
      </c>
      <c r="J192" s="33">
        <v>11618385</v>
      </c>
      <c r="K192" s="33">
        <v>30541108</v>
      </c>
      <c r="L192" s="32">
        <v>9591700</v>
      </c>
      <c r="M192" s="30">
        <v>14211256</v>
      </c>
      <c r="N192" s="33">
        <v>5588702</v>
      </c>
      <c r="O192" s="33">
        <v>29391658</v>
      </c>
      <c r="P192" s="32">
        <v>11559154</v>
      </c>
      <c r="Q192" s="30">
        <v>15817097</v>
      </c>
      <c r="R192" s="33">
        <v>18176223</v>
      </c>
      <c r="S192" s="33">
        <v>45552474</v>
      </c>
      <c r="T192" s="32">
        <v>0</v>
      </c>
      <c r="U192" s="30">
        <v>0</v>
      </c>
      <c r="V192" s="33">
        <v>0</v>
      </c>
      <c r="W192" s="33">
        <v>0</v>
      </c>
    </row>
    <row r="193" spans="1:23" s="10" customFormat="1" ht="12.75">
      <c r="A193" s="26" t="s">
        <v>26</v>
      </c>
      <c r="B193" s="27" t="s">
        <v>353</v>
      </c>
      <c r="C193" s="28" t="s">
        <v>354</v>
      </c>
      <c r="D193" s="29">
        <v>63641949</v>
      </c>
      <c r="E193" s="30">
        <v>63641949</v>
      </c>
      <c r="F193" s="30">
        <v>48655534</v>
      </c>
      <c r="G193" s="31">
        <f t="shared" si="38"/>
        <v>0.7645198609489474</v>
      </c>
      <c r="H193" s="32">
        <v>6457753</v>
      </c>
      <c r="I193" s="30">
        <v>5410720</v>
      </c>
      <c r="J193" s="33">
        <v>5064114</v>
      </c>
      <c r="K193" s="33">
        <v>16932587</v>
      </c>
      <c r="L193" s="32">
        <v>4847065</v>
      </c>
      <c r="M193" s="30">
        <v>5389663</v>
      </c>
      <c r="N193" s="33">
        <v>6031857</v>
      </c>
      <c r="O193" s="33">
        <v>16268585</v>
      </c>
      <c r="P193" s="32">
        <v>4127127</v>
      </c>
      <c r="Q193" s="30">
        <v>3971316</v>
      </c>
      <c r="R193" s="33">
        <v>7355919</v>
      </c>
      <c r="S193" s="33">
        <v>15454362</v>
      </c>
      <c r="T193" s="32">
        <v>0</v>
      </c>
      <c r="U193" s="30">
        <v>0</v>
      </c>
      <c r="V193" s="33">
        <v>0</v>
      </c>
      <c r="W193" s="33">
        <v>0</v>
      </c>
    </row>
    <row r="194" spans="1:23" s="10" customFormat="1" ht="12.75">
      <c r="A194" s="26" t="s">
        <v>26</v>
      </c>
      <c r="B194" s="27" t="s">
        <v>355</v>
      </c>
      <c r="C194" s="28" t="s">
        <v>356</v>
      </c>
      <c r="D194" s="29">
        <v>525337048</v>
      </c>
      <c r="E194" s="30">
        <v>514090999</v>
      </c>
      <c r="F194" s="30">
        <v>293984777</v>
      </c>
      <c r="G194" s="31">
        <f t="shared" si="38"/>
        <v>0.5718535776192417</v>
      </c>
      <c r="H194" s="32">
        <v>19612615</v>
      </c>
      <c r="I194" s="30">
        <v>27888774</v>
      </c>
      <c r="J194" s="33">
        <v>28840340</v>
      </c>
      <c r="K194" s="33">
        <v>76341729</v>
      </c>
      <c r="L194" s="32">
        <v>48353085</v>
      </c>
      <c r="M194" s="30">
        <v>57045246</v>
      </c>
      <c r="N194" s="33">
        <v>29433699</v>
      </c>
      <c r="O194" s="33">
        <v>134832030</v>
      </c>
      <c r="P194" s="32">
        <v>26970131</v>
      </c>
      <c r="Q194" s="30">
        <v>25508889</v>
      </c>
      <c r="R194" s="33">
        <v>30331998</v>
      </c>
      <c r="S194" s="33">
        <v>82811018</v>
      </c>
      <c r="T194" s="32">
        <v>0</v>
      </c>
      <c r="U194" s="30">
        <v>0</v>
      </c>
      <c r="V194" s="33">
        <v>0</v>
      </c>
      <c r="W194" s="33">
        <v>0</v>
      </c>
    </row>
    <row r="195" spans="1:23" s="10" customFormat="1" ht="12.75">
      <c r="A195" s="26" t="s">
        <v>26</v>
      </c>
      <c r="B195" s="27" t="s">
        <v>357</v>
      </c>
      <c r="C195" s="28" t="s">
        <v>358</v>
      </c>
      <c r="D195" s="29">
        <v>657285000</v>
      </c>
      <c r="E195" s="30">
        <v>657285000</v>
      </c>
      <c r="F195" s="30">
        <v>369289169</v>
      </c>
      <c r="G195" s="31">
        <f t="shared" si="38"/>
        <v>0.561840250424093</v>
      </c>
      <c r="H195" s="32">
        <v>24750674</v>
      </c>
      <c r="I195" s="30">
        <v>48115111</v>
      </c>
      <c r="J195" s="33">
        <v>27993790</v>
      </c>
      <c r="K195" s="33">
        <v>100859575</v>
      </c>
      <c r="L195" s="32">
        <v>34317807</v>
      </c>
      <c r="M195" s="30">
        <v>58140092</v>
      </c>
      <c r="N195" s="33">
        <v>47219972</v>
      </c>
      <c r="O195" s="33">
        <v>139677871</v>
      </c>
      <c r="P195" s="32">
        <v>28760573</v>
      </c>
      <c r="Q195" s="30">
        <v>28001254</v>
      </c>
      <c r="R195" s="33">
        <v>71989896</v>
      </c>
      <c r="S195" s="33">
        <v>128751723</v>
      </c>
      <c r="T195" s="32">
        <v>0</v>
      </c>
      <c r="U195" s="30">
        <v>0</v>
      </c>
      <c r="V195" s="33">
        <v>0</v>
      </c>
      <c r="W195" s="33">
        <v>0</v>
      </c>
    </row>
    <row r="196" spans="1:23" s="10" customFormat="1" ht="12.75">
      <c r="A196" s="26" t="s">
        <v>45</v>
      </c>
      <c r="B196" s="27" t="s">
        <v>359</v>
      </c>
      <c r="C196" s="28" t="s">
        <v>360</v>
      </c>
      <c r="D196" s="29">
        <v>1004078388</v>
      </c>
      <c r="E196" s="30">
        <v>1004078388</v>
      </c>
      <c r="F196" s="30">
        <v>464194177</v>
      </c>
      <c r="G196" s="31">
        <f t="shared" si="38"/>
        <v>0.46230870273447217</v>
      </c>
      <c r="H196" s="32">
        <v>34225822</v>
      </c>
      <c r="I196" s="30">
        <v>49449005</v>
      </c>
      <c r="J196" s="33">
        <v>40880013</v>
      </c>
      <c r="K196" s="33">
        <v>124554840</v>
      </c>
      <c r="L196" s="32">
        <v>58675263</v>
      </c>
      <c r="M196" s="30">
        <v>44647949</v>
      </c>
      <c r="N196" s="33">
        <v>69475297</v>
      </c>
      <c r="O196" s="33">
        <v>172798509</v>
      </c>
      <c r="P196" s="32">
        <v>83099225</v>
      </c>
      <c r="Q196" s="30">
        <v>43513388</v>
      </c>
      <c r="R196" s="33">
        <v>40228215</v>
      </c>
      <c r="S196" s="33">
        <v>166840828</v>
      </c>
      <c r="T196" s="32">
        <v>0</v>
      </c>
      <c r="U196" s="30">
        <v>0</v>
      </c>
      <c r="V196" s="33">
        <v>0</v>
      </c>
      <c r="W196" s="33">
        <v>0</v>
      </c>
    </row>
    <row r="197" spans="1:23" s="10" customFormat="1" ht="12.75">
      <c r="A197" s="34"/>
      <c r="B197" s="35" t="s">
        <v>361</v>
      </c>
      <c r="C197" s="36"/>
      <c r="D197" s="37">
        <f>SUM(D192:D196)</f>
        <v>2432013550</v>
      </c>
      <c r="E197" s="38">
        <f>SUM(E192:E196)</f>
        <v>2420767501</v>
      </c>
      <c r="F197" s="38">
        <f>SUM(F192:F196)</f>
        <v>1281608897</v>
      </c>
      <c r="G197" s="39">
        <f t="shared" si="38"/>
        <v>0.5294225473824221</v>
      </c>
      <c r="H197" s="40">
        <f aca="true" t="shared" si="40" ref="H197:W197">SUM(H192:H196)</f>
        <v>90986772</v>
      </c>
      <c r="I197" s="38">
        <f t="shared" si="40"/>
        <v>143846425</v>
      </c>
      <c r="J197" s="41">
        <f t="shared" si="40"/>
        <v>114396642</v>
      </c>
      <c r="K197" s="41">
        <f t="shared" si="40"/>
        <v>349229839</v>
      </c>
      <c r="L197" s="40">
        <f t="shared" si="40"/>
        <v>155784920</v>
      </c>
      <c r="M197" s="38">
        <f t="shared" si="40"/>
        <v>179434206</v>
      </c>
      <c r="N197" s="41">
        <f t="shared" si="40"/>
        <v>157749527</v>
      </c>
      <c r="O197" s="41">
        <f t="shared" si="40"/>
        <v>492968653</v>
      </c>
      <c r="P197" s="40">
        <f t="shared" si="40"/>
        <v>154516210</v>
      </c>
      <c r="Q197" s="38">
        <f t="shared" si="40"/>
        <v>116811944</v>
      </c>
      <c r="R197" s="41">
        <f t="shared" si="40"/>
        <v>168082251</v>
      </c>
      <c r="S197" s="41">
        <f t="shared" si="40"/>
        <v>439410405</v>
      </c>
      <c r="T197" s="40">
        <f t="shared" si="40"/>
        <v>0</v>
      </c>
      <c r="U197" s="38">
        <f t="shared" si="40"/>
        <v>0</v>
      </c>
      <c r="V197" s="41">
        <f t="shared" si="40"/>
        <v>0</v>
      </c>
      <c r="W197" s="41">
        <f t="shared" si="40"/>
        <v>0</v>
      </c>
    </row>
    <row r="198" spans="1:23" s="10" customFormat="1" ht="12.75">
      <c r="A198" s="26" t="s">
        <v>26</v>
      </c>
      <c r="B198" s="27" t="s">
        <v>362</v>
      </c>
      <c r="C198" s="28" t="s">
        <v>363</v>
      </c>
      <c r="D198" s="29">
        <v>124540105</v>
      </c>
      <c r="E198" s="30">
        <v>124540105</v>
      </c>
      <c r="F198" s="30">
        <v>83560078</v>
      </c>
      <c r="G198" s="31">
        <f t="shared" si="38"/>
        <v>0.6709491532868067</v>
      </c>
      <c r="H198" s="32">
        <v>7513364</v>
      </c>
      <c r="I198" s="30">
        <v>8673093</v>
      </c>
      <c r="J198" s="33">
        <v>11066656</v>
      </c>
      <c r="K198" s="33">
        <v>27253113</v>
      </c>
      <c r="L198" s="32">
        <v>10796793</v>
      </c>
      <c r="M198" s="30">
        <v>8524460</v>
      </c>
      <c r="N198" s="33">
        <v>9117112</v>
      </c>
      <c r="O198" s="33">
        <v>28438365</v>
      </c>
      <c r="P198" s="32">
        <v>9480330</v>
      </c>
      <c r="Q198" s="30">
        <v>9084568</v>
      </c>
      <c r="R198" s="33">
        <v>9303702</v>
      </c>
      <c r="S198" s="33">
        <v>27868600</v>
      </c>
      <c r="T198" s="32">
        <v>0</v>
      </c>
      <c r="U198" s="30">
        <v>0</v>
      </c>
      <c r="V198" s="33">
        <v>0</v>
      </c>
      <c r="W198" s="33">
        <v>0</v>
      </c>
    </row>
    <row r="199" spans="1:23" s="10" customFormat="1" ht="12.75">
      <c r="A199" s="26" t="s">
        <v>26</v>
      </c>
      <c r="B199" s="27" t="s">
        <v>364</v>
      </c>
      <c r="C199" s="28" t="s">
        <v>365</v>
      </c>
      <c r="D199" s="29">
        <v>81367377</v>
      </c>
      <c r="E199" s="30">
        <v>81367377</v>
      </c>
      <c r="F199" s="30">
        <v>49353022</v>
      </c>
      <c r="G199" s="31">
        <f t="shared" si="38"/>
        <v>0.6065455692396229</v>
      </c>
      <c r="H199" s="32">
        <v>4755952</v>
      </c>
      <c r="I199" s="30">
        <v>5235008</v>
      </c>
      <c r="J199" s="33">
        <v>4632159</v>
      </c>
      <c r="K199" s="33">
        <v>14623119</v>
      </c>
      <c r="L199" s="32">
        <v>5049069</v>
      </c>
      <c r="M199" s="30">
        <v>6956877</v>
      </c>
      <c r="N199" s="33">
        <v>5374245</v>
      </c>
      <c r="O199" s="33">
        <v>17380191</v>
      </c>
      <c r="P199" s="32">
        <v>6497172</v>
      </c>
      <c r="Q199" s="30">
        <v>5633571</v>
      </c>
      <c r="R199" s="33">
        <v>5218969</v>
      </c>
      <c r="S199" s="33">
        <v>17349712</v>
      </c>
      <c r="T199" s="32">
        <v>0</v>
      </c>
      <c r="U199" s="30">
        <v>0</v>
      </c>
      <c r="V199" s="33">
        <v>0</v>
      </c>
      <c r="W199" s="33">
        <v>0</v>
      </c>
    </row>
    <row r="200" spans="1:23" s="10" customFormat="1" ht="12.75">
      <c r="A200" s="26" t="s">
        <v>26</v>
      </c>
      <c r="B200" s="27" t="s">
        <v>366</v>
      </c>
      <c r="C200" s="28" t="s">
        <v>367</v>
      </c>
      <c r="D200" s="29">
        <v>104155055</v>
      </c>
      <c r="E200" s="30">
        <v>104155055</v>
      </c>
      <c r="F200" s="30">
        <v>57164516</v>
      </c>
      <c r="G200" s="31">
        <f t="shared" si="38"/>
        <v>0.5488405339520007</v>
      </c>
      <c r="H200" s="32">
        <v>6346007</v>
      </c>
      <c r="I200" s="30">
        <v>6971616</v>
      </c>
      <c r="J200" s="33">
        <v>8868952</v>
      </c>
      <c r="K200" s="33">
        <v>22186575</v>
      </c>
      <c r="L200" s="32">
        <v>6089943</v>
      </c>
      <c r="M200" s="30">
        <v>7447314</v>
      </c>
      <c r="N200" s="33">
        <v>5665675</v>
      </c>
      <c r="O200" s="33">
        <v>19202932</v>
      </c>
      <c r="P200" s="32">
        <v>3606176</v>
      </c>
      <c r="Q200" s="30">
        <v>5530882</v>
      </c>
      <c r="R200" s="33">
        <v>6637951</v>
      </c>
      <c r="S200" s="33">
        <v>15775009</v>
      </c>
      <c r="T200" s="32">
        <v>0</v>
      </c>
      <c r="U200" s="30">
        <v>0</v>
      </c>
      <c r="V200" s="33">
        <v>0</v>
      </c>
      <c r="W200" s="33">
        <v>0</v>
      </c>
    </row>
    <row r="201" spans="1:23" s="10" customFormat="1" ht="12.75">
      <c r="A201" s="26" t="s">
        <v>26</v>
      </c>
      <c r="B201" s="27" t="s">
        <v>368</v>
      </c>
      <c r="C201" s="28" t="s">
        <v>369</v>
      </c>
      <c r="D201" s="29">
        <v>1670108000</v>
      </c>
      <c r="E201" s="30">
        <v>1670108000</v>
      </c>
      <c r="F201" s="30">
        <v>1034032799</v>
      </c>
      <c r="G201" s="31">
        <f t="shared" si="38"/>
        <v>0.6191412764922987</v>
      </c>
      <c r="H201" s="32">
        <v>106783854</v>
      </c>
      <c r="I201" s="30">
        <v>149994422</v>
      </c>
      <c r="J201" s="33">
        <v>106118421</v>
      </c>
      <c r="K201" s="33">
        <v>362896697</v>
      </c>
      <c r="L201" s="32">
        <v>98689098</v>
      </c>
      <c r="M201" s="30">
        <v>110767032</v>
      </c>
      <c r="N201" s="33">
        <v>122393891</v>
      </c>
      <c r="O201" s="33">
        <v>331850021</v>
      </c>
      <c r="P201" s="32">
        <v>105289624</v>
      </c>
      <c r="Q201" s="30">
        <v>121960812</v>
      </c>
      <c r="R201" s="33">
        <v>112035645</v>
      </c>
      <c r="S201" s="33">
        <v>339286081</v>
      </c>
      <c r="T201" s="32">
        <v>0</v>
      </c>
      <c r="U201" s="30">
        <v>0</v>
      </c>
      <c r="V201" s="33">
        <v>0</v>
      </c>
      <c r="W201" s="33">
        <v>0</v>
      </c>
    </row>
    <row r="202" spans="1:23" s="10" customFormat="1" ht="12.75">
      <c r="A202" s="26" t="s">
        <v>26</v>
      </c>
      <c r="B202" s="27" t="s">
        <v>370</v>
      </c>
      <c r="C202" s="28" t="s">
        <v>371</v>
      </c>
      <c r="D202" s="29">
        <v>212356056</v>
      </c>
      <c r="E202" s="30">
        <v>212356056</v>
      </c>
      <c r="F202" s="30">
        <v>33945729</v>
      </c>
      <c r="G202" s="31">
        <f t="shared" si="38"/>
        <v>0.15985288877280712</v>
      </c>
      <c r="H202" s="32">
        <v>6713882</v>
      </c>
      <c r="I202" s="30">
        <v>7750924</v>
      </c>
      <c r="J202" s="33">
        <v>9042660</v>
      </c>
      <c r="K202" s="33">
        <v>23507466</v>
      </c>
      <c r="L202" s="32">
        <v>10438263</v>
      </c>
      <c r="M202" s="30">
        <v>0</v>
      </c>
      <c r="N202" s="33">
        <v>0</v>
      </c>
      <c r="O202" s="33">
        <v>10438263</v>
      </c>
      <c r="P202" s="32">
        <v>0</v>
      </c>
      <c r="Q202" s="30">
        <v>0</v>
      </c>
      <c r="R202" s="33">
        <v>0</v>
      </c>
      <c r="S202" s="33">
        <v>0</v>
      </c>
      <c r="T202" s="32">
        <v>0</v>
      </c>
      <c r="U202" s="30">
        <v>0</v>
      </c>
      <c r="V202" s="33">
        <v>0</v>
      </c>
      <c r="W202" s="33">
        <v>0</v>
      </c>
    </row>
    <row r="203" spans="1:23" s="10" customFormat="1" ht="12.75">
      <c r="A203" s="26" t="s">
        <v>45</v>
      </c>
      <c r="B203" s="27" t="s">
        <v>372</v>
      </c>
      <c r="C203" s="28" t="s">
        <v>373</v>
      </c>
      <c r="D203" s="29">
        <v>550604993</v>
      </c>
      <c r="E203" s="30">
        <v>550604993</v>
      </c>
      <c r="F203" s="30">
        <v>342944092</v>
      </c>
      <c r="G203" s="31">
        <f t="shared" si="38"/>
        <v>0.6228495861097286</v>
      </c>
      <c r="H203" s="32">
        <v>19693091</v>
      </c>
      <c r="I203" s="30">
        <v>34604283</v>
      </c>
      <c r="J203" s="33">
        <v>45639757</v>
      </c>
      <c r="K203" s="33">
        <v>99937131</v>
      </c>
      <c r="L203" s="32">
        <v>30471444</v>
      </c>
      <c r="M203" s="30">
        <v>51159374</v>
      </c>
      <c r="N203" s="33">
        <v>36614592</v>
      </c>
      <c r="O203" s="33">
        <v>118245410</v>
      </c>
      <c r="P203" s="32">
        <v>37738023</v>
      </c>
      <c r="Q203" s="30">
        <v>42062459</v>
      </c>
      <c r="R203" s="33">
        <v>44961069</v>
      </c>
      <c r="S203" s="33">
        <v>124761551</v>
      </c>
      <c r="T203" s="32">
        <v>0</v>
      </c>
      <c r="U203" s="30">
        <v>0</v>
      </c>
      <c r="V203" s="33">
        <v>0</v>
      </c>
      <c r="W203" s="33">
        <v>0</v>
      </c>
    </row>
    <row r="204" spans="1:23" s="10" customFormat="1" ht="12.75">
      <c r="A204" s="34"/>
      <c r="B204" s="35" t="s">
        <v>374</v>
      </c>
      <c r="C204" s="36"/>
      <c r="D204" s="37">
        <f>SUM(D198:D203)</f>
        <v>2743131586</v>
      </c>
      <c r="E204" s="38">
        <f>SUM(E198:E203)</f>
        <v>2743131586</v>
      </c>
      <c r="F204" s="38">
        <f>SUM(F198:F203)</f>
        <v>1601000236</v>
      </c>
      <c r="G204" s="39">
        <f t="shared" si="38"/>
        <v>0.5836396052493269</v>
      </c>
      <c r="H204" s="40">
        <f aca="true" t="shared" si="41" ref="H204:W204">SUM(H198:H203)</f>
        <v>151806150</v>
      </c>
      <c r="I204" s="38">
        <f t="shared" si="41"/>
        <v>213229346</v>
      </c>
      <c r="J204" s="41">
        <f t="shared" si="41"/>
        <v>185368605</v>
      </c>
      <c r="K204" s="41">
        <f t="shared" si="41"/>
        <v>550404101</v>
      </c>
      <c r="L204" s="40">
        <f t="shared" si="41"/>
        <v>161534610</v>
      </c>
      <c r="M204" s="38">
        <f t="shared" si="41"/>
        <v>184855057</v>
      </c>
      <c r="N204" s="41">
        <f t="shared" si="41"/>
        <v>179165515</v>
      </c>
      <c r="O204" s="41">
        <f t="shared" si="41"/>
        <v>525555182</v>
      </c>
      <c r="P204" s="40">
        <f t="shared" si="41"/>
        <v>162611325</v>
      </c>
      <c r="Q204" s="38">
        <f t="shared" si="41"/>
        <v>184272292</v>
      </c>
      <c r="R204" s="41">
        <f t="shared" si="41"/>
        <v>178157336</v>
      </c>
      <c r="S204" s="41">
        <f t="shared" si="41"/>
        <v>525040953</v>
      </c>
      <c r="T204" s="40">
        <f t="shared" si="41"/>
        <v>0</v>
      </c>
      <c r="U204" s="38">
        <f t="shared" si="41"/>
        <v>0</v>
      </c>
      <c r="V204" s="41">
        <f t="shared" si="41"/>
        <v>0</v>
      </c>
      <c r="W204" s="41">
        <f t="shared" si="41"/>
        <v>0</v>
      </c>
    </row>
    <row r="205" spans="1:23" s="10" customFormat="1" ht="12.75">
      <c r="A205" s="26" t="s">
        <v>26</v>
      </c>
      <c r="B205" s="27" t="s">
        <v>375</v>
      </c>
      <c r="C205" s="28" t="s">
        <v>376</v>
      </c>
      <c r="D205" s="29">
        <v>189652757</v>
      </c>
      <c r="E205" s="30">
        <v>189652757</v>
      </c>
      <c r="F205" s="30">
        <v>7966391</v>
      </c>
      <c r="G205" s="31">
        <f t="shared" si="38"/>
        <v>0.04200514206076108</v>
      </c>
      <c r="H205" s="32">
        <v>7966391</v>
      </c>
      <c r="I205" s="30">
        <v>0</v>
      </c>
      <c r="J205" s="33">
        <v>0</v>
      </c>
      <c r="K205" s="33">
        <v>7966391</v>
      </c>
      <c r="L205" s="32">
        <v>0</v>
      </c>
      <c r="M205" s="30">
        <v>0</v>
      </c>
      <c r="N205" s="33">
        <v>0</v>
      </c>
      <c r="O205" s="33">
        <v>0</v>
      </c>
      <c r="P205" s="32">
        <v>0</v>
      </c>
      <c r="Q205" s="30">
        <v>0</v>
      </c>
      <c r="R205" s="33">
        <v>0</v>
      </c>
      <c r="S205" s="33">
        <v>0</v>
      </c>
      <c r="T205" s="32">
        <v>0</v>
      </c>
      <c r="U205" s="30">
        <v>0</v>
      </c>
      <c r="V205" s="33">
        <v>0</v>
      </c>
      <c r="W205" s="33">
        <v>0</v>
      </c>
    </row>
    <row r="206" spans="1:23" s="10" customFormat="1" ht="12.75">
      <c r="A206" s="26" t="s">
        <v>26</v>
      </c>
      <c r="B206" s="27" t="s">
        <v>377</v>
      </c>
      <c r="C206" s="28" t="s">
        <v>378</v>
      </c>
      <c r="D206" s="29">
        <v>359532321</v>
      </c>
      <c r="E206" s="30">
        <v>359532321</v>
      </c>
      <c r="F206" s="30">
        <v>146381498</v>
      </c>
      <c r="G206" s="31">
        <f t="shared" si="38"/>
        <v>0.40714419664094675</v>
      </c>
      <c r="H206" s="32">
        <v>21965010</v>
      </c>
      <c r="I206" s="30">
        <v>11558593</v>
      </c>
      <c r="J206" s="33">
        <v>24957355</v>
      </c>
      <c r="K206" s="33">
        <v>58480958</v>
      </c>
      <c r="L206" s="32">
        <v>24957355</v>
      </c>
      <c r="M206" s="30">
        <v>24957355</v>
      </c>
      <c r="N206" s="33">
        <v>19616187</v>
      </c>
      <c r="O206" s="33">
        <v>69530897</v>
      </c>
      <c r="P206" s="32">
        <v>0</v>
      </c>
      <c r="Q206" s="30">
        <v>0</v>
      </c>
      <c r="R206" s="33">
        <v>18369643</v>
      </c>
      <c r="S206" s="33">
        <v>18369643</v>
      </c>
      <c r="T206" s="32">
        <v>0</v>
      </c>
      <c r="U206" s="30">
        <v>0</v>
      </c>
      <c r="V206" s="33">
        <v>0</v>
      </c>
      <c r="W206" s="33">
        <v>0</v>
      </c>
    </row>
    <row r="207" spans="1:23" s="10" customFormat="1" ht="12.75">
      <c r="A207" s="26" t="s">
        <v>26</v>
      </c>
      <c r="B207" s="27" t="s">
        <v>379</v>
      </c>
      <c r="C207" s="28" t="s">
        <v>380</v>
      </c>
      <c r="D207" s="29">
        <v>121591163</v>
      </c>
      <c r="E207" s="30">
        <v>121591163</v>
      </c>
      <c r="F207" s="30">
        <v>94324295</v>
      </c>
      <c r="G207" s="31">
        <f t="shared" si="38"/>
        <v>0.7757495912758068</v>
      </c>
      <c r="H207" s="32">
        <v>5751344</v>
      </c>
      <c r="I207" s="30">
        <v>8774735</v>
      </c>
      <c r="J207" s="33">
        <v>8217073</v>
      </c>
      <c r="K207" s="33">
        <v>22743152</v>
      </c>
      <c r="L207" s="32">
        <v>7985881</v>
      </c>
      <c r="M207" s="30">
        <v>12444159</v>
      </c>
      <c r="N207" s="33">
        <v>14922299</v>
      </c>
      <c r="O207" s="33">
        <v>35352339</v>
      </c>
      <c r="P207" s="32">
        <v>11398697</v>
      </c>
      <c r="Q207" s="30">
        <v>9608697</v>
      </c>
      <c r="R207" s="33">
        <v>15221410</v>
      </c>
      <c r="S207" s="33">
        <v>36228804</v>
      </c>
      <c r="T207" s="32">
        <v>0</v>
      </c>
      <c r="U207" s="30">
        <v>0</v>
      </c>
      <c r="V207" s="33">
        <v>0</v>
      </c>
      <c r="W207" s="33">
        <v>0</v>
      </c>
    </row>
    <row r="208" spans="1:23" s="10" customFormat="1" ht="12.75">
      <c r="A208" s="26" t="s">
        <v>26</v>
      </c>
      <c r="B208" s="27" t="s">
        <v>381</v>
      </c>
      <c r="C208" s="28" t="s">
        <v>382</v>
      </c>
      <c r="D208" s="29">
        <v>240238018</v>
      </c>
      <c r="E208" s="30">
        <v>240238018</v>
      </c>
      <c r="F208" s="30">
        <v>142805713</v>
      </c>
      <c r="G208" s="31">
        <f t="shared" si="38"/>
        <v>0.5944342789241627</v>
      </c>
      <c r="H208" s="32">
        <v>7935530</v>
      </c>
      <c r="I208" s="30">
        <v>30468933</v>
      </c>
      <c r="J208" s="33">
        <v>8628894</v>
      </c>
      <c r="K208" s="33">
        <v>47033357</v>
      </c>
      <c r="L208" s="32">
        <v>15465758</v>
      </c>
      <c r="M208" s="30">
        <v>14637113</v>
      </c>
      <c r="N208" s="33">
        <v>13869608</v>
      </c>
      <c r="O208" s="33">
        <v>43972479</v>
      </c>
      <c r="P208" s="32">
        <v>15882522</v>
      </c>
      <c r="Q208" s="30">
        <v>7470870</v>
      </c>
      <c r="R208" s="33">
        <v>28446485</v>
      </c>
      <c r="S208" s="33">
        <v>51799877</v>
      </c>
      <c r="T208" s="32">
        <v>0</v>
      </c>
      <c r="U208" s="30">
        <v>0</v>
      </c>
      <c r="V208" s="33">
        <v>0</v>
      </c>
      <c r="W208" s="33">
        <v>0</v>
      </c>
    </row>
    <row r="209" spans="1:23" s="10" customFormat="1" ht="12.75">
      <c r="A209" s="26" t="s">
        <v>26</v>
      </c>
      <c r="B209" s="27" t="s">
        <v>383</v>
      </c>
      <c r="C209" s="28" t="s">
        <v>384</v>
      </c>
      <c r="D209" s="29">
        <v>205381241</v>
      </c>
      <c r="E209" s="30">
        <v>205381241</v>
      </c>
      <c r="F209" s="30">
        <v>150307514</v>
      </c>
      <c r="G209" s="31">
        <f t="shared" si="38"/>
        <v>0.7318463617619294</v>
      </c>
      <c r="H209" s="32">
        <v>13256173</v>
      </c>
      <c r="I209" s="30">
        <v>12026316</v>
      </c>
      <c r="J209" s="33">
        <v>14779009</v>
      </c>
      <c r="K209" s="33">
        <v>40061498</v>
      </c>
      <c r="L209" s="32">
        <v>12168576</v>
      </c>
      <c r="M209" s="30">
        <v>24394749</v>
      </c>
      <c r="N209" s="33">
        <v>19592530</v>
      </c>
      <c r="O209" s="33">
        <v>56155855</v>
      </c>
      <c r="P209" s="32">
        <v>13505071</v>
      </c>
      <c r="Q209" s="30">
        <v>18743076</v>
      </c>
      <c r="R209" s="33">
        <v>21842014</v>
      </c>
      <c r="S209" s="33">
        <v>54090161</v>
      </c>
      <c r="T209" s="32">
        <v>0</v>
      </c>
      <c r="U209" s="30">
        <v>0</v>
      </c>
      <c r="V209" s="33">
        <v>0</v>
      </c>
      <c r="W209" s="33">
        <v>0</v>
      </c>
    </row>
    <row r="210" spans="1:23" s="10" customFormat="1" ht="12.75">
      <c r="A210" s="26" t="s">
        <v>26</v>
      </c>
      <c r="B210" s="27" t="s">
        <v>385</v>
      </c>
      <c r="C210" s="28" t="s">
        <v>386</v>
      </c>
      <c r="D210" s="29">
        <v>637217564</v>
      </c>
      <c r="E210" s="30">
        <v>637217564</v>
      </c>
      <c r="F210" s="30">
        <v>313756503</v>
      </c>
      <c r="G210" s="31">
        <f t="shared" si="38"/>
        <v>0.4923852083273712</v>
      </c>
      <c r="H210" s="32">
        <v>32721205</v>
      </c>
      <c r="I210" s="30">
        <v>26697830</v>
      </c>
      <c r="J210" s="33">
        <v>13130133</v>
      </c>
      <c r="K210" s="33">
        <v>72549168</v>
      </c>
      <c r="L210" s="32">
        <v>38749548</v>
      </c>
      <c r="M210" s="30">
        <v>83003982</v>
      </c>
      <c r="N210" s="33">
        <v>40734103</v>
      </c>
      <c r="O210" s="33">
        <v>162487633</v>
      </c>
      <c r="P210" s="32">
        <v>35052049</v>
      </c>
      <c r="Q210" s="30">
        <v>0</v>
      </c>
      <c r="R210" s="33">
        <v>43667653</v>
      </c>
      <c r="S210" s="33">
        <v>78719702</v>
      </c>
      <c r="T210" s="32">
        <v>0</v>
      </c>
      <c r="U210" s="30">
        <v>0</v>
      </c>
      <c r="V210" s="33">
        <v>0</v>
      </c>
      <c r="W210" s="33">
        <v>0</v>
      </c>
    </row>
    <row r="211" spans="1:23" s="10" customFormat="1" ht="12.75">
      <c r="A211" s="26" t="s">
        <v>45</v>
      </c>
      <c r="B211" s="27" t="s">
        <v>387</v>
      </c>
      <c r="C211" s="28" t="s">
        <v>388</v>
      </c>
      <c r="D211" s="29">
        <v>131905369</v>
      </c>
      <c r="E211" s="30">
        <v>131905369</v>
      </c>
      <c r="F211" s="30">
        <v>83183529</v>
      </c>
      <c r="G211" s="31">
        <f t="shared" si="38"/>
        <v>0.6306303498533103</v>
      </c>
      <c r="H211" s="32">
        <v>7939377</v>
      </c>
      <c r="I211" s="30">
        <v>8748882</v>
      </c>
      <c r="J211" s="33">
        <v>7924264</v>
      </c>
      <c r="K211" s="33">
        <v>24612523</v>
      </c>
      <c r="L211" s="32">
        <v>10389571</v>
      </c>
      <c r="M211" s="30">
        <v>9467706</v>
      </c>
      <c r="N211" s="33">
        <v>11148648</v>
      </c>
      <c r="O211" s="33">
        <v>31005925</v>
      </c>
      <c r="P211" s="32">
        <v>5816800</v>
      </c>
      <c r="Q211" s="30">
        <v>10672451</v>
      </c>
      <c r="R211" s="33">
        <v>11075830</v>
      </c>
      <c r="S211" s="33">
        <v>27565081</v>
      </c>
      <c r="T211" s="32">
        <v>0</v>
      </c>
      <c r="U211" s="30">
        <v>0</v>
      </c>
      <c r="V211" s="33">
        <v>0</v>
      </c>
      <c r="W211" s="33">
        <v>0</v>
      </c>
    </row>
    <row r="212" spans="1:23" s="10" customFormat="1" ht="12.75">
      <c r="A212" s="34"/>
      <c r="B212" s="35" t="s">
        <v>389</v>
      </c>
      <c r="C212" s="36"/>
      <c r="D212" s="37">
        <f>SUM(D205:D211)</f>
        <v>1885518433</v>
      </c>
      <c r="E212" s="38">
        <f>SUM(E205:E211)</f>
        <v>1885518433</v>
      </c>
      <c r="F212" s="38">
        <f>SUM(F205:F211)</f>
        <v>938725443</v>
      </c>
      <c r="G212" s="39">
        <f t="shared" si="38"/>
        <v>0.49786065549431835</v>
      </c>
      <c r="H212" s="40">
        <f aca="true" t="shared" si="42" ref="H212:W212">SUM(H205:H211)</f>
        <v>97535030</v>
      </c>
      <c r="I212" s="38">
        <f t="shared" si="42"/>
        <v>98275289</v>
      </c>
      <c r="J212" s="41">
        <f t="shared" si="42"/>
        <v>77636728</v>
      </c>
      <c r="K212" s="41">
        <f t="shared" si="42"/>
        <v>273447047</v>
      </c>
      <c r="L212" s="40">
        <f t="shared" si="42"/>
        <v>109716689</v>
      </c>
      <c r="M212" s="38">
        <f t="shared" si="42"/>
        <v>168905064</v>
      </c>
      <c r="N212" s="41">
        <f t="shared" si="42"/>
        <v>119883375</v>
      </c>
      <c r="O212" s="41">
        <f t="shared" si="42"/>
        <v>398505128</v>
      </c>
      <c r="P212" s="40">
        <f t="shared" si="42"/>
        <v>81655139</v>
      </c>
      <c r="Q212" s="38">
        <f t="shared" si="42"/>
        <v>46495094</v>
      </c>
      <c r="R212" s="41">
        <f t="shared" si="42"/>
        <v>138623035</v>
      </c>
      <c r="S212" s="41">
        <f t="shared" si="42"/>
        <v>266773268</v>
      </c>
      <c r="T212" s="40">
        <f t="shared" si="42"/>
        <v>0</v>
      </c>
      <c r="U212" s="38">
        <f t="shared" si="42"/>
        <v>0</v>
      </c>
      <c r="V212" s="41">
        <f t="shared" si="42"/>
        <v>0</v>
      </c>
      <c r="W212" s="41">
        <f t="shared" si="42"/>
        <v>0</v>
      </c>
    </row>
    <row r="213" spans="1:23" s="10" customFormat="1" ht="12.75">
      <c r="A213" s="26" t="s">
        <v>26</v>
      </c>
      <c r="B213" s="27" t="s">
        <v>390</v>
      </c>
      <c r="C213" s="28" t="s">
        <v>391</v>
      </c>
      <c r="D213" s="29">
        <v>134346325</v>
      </c>
      <c r="E213" s="30">
        <v>134346325</v>
      </c>
      <c r="F213" s="30">
        <v>73467510</v>
      </c>
      <c r="G213" s="31">
        <f t="shared" si="38"/>
        <v>0.5468516537389467</v>
      </c>
      <c r="H213" s="32">
        <v>5023620</v>
      </c>
      <c r="I213" s="30">
        <v>0</v>
      </c>
      <c r="J213" s="33">
        <v>9068698</v>
      </c>
      <c r="K213" s="33">
        <v>14092318</v>
      </c>
      <c r="L213" s="32">
        <v>9187414</v>
      </c>
      <c r="M213" s="30">
        <v>13328464</v>
      </c>
      <c r="N213" s="33">
        <v>10404685</v>
      </c>
      <c r="O213" s="33">
        <v>32920563</v>
      </c>
      <c r="P213" s="32">
        <v>8403077</v>
      </c>
      <c r="Q213" s="30">
        <v>9156508</v>
      </c>
      <c r="R213" s="33">
        <v>8895044</v>
      </c>
      <c r="S213" s="33">
        <v>26454629</v>
      </c>
      <c r="T213" s="32">
        <v>0</v>
      </c>
      <c r="U213" s="30">
        <v>0</v>
      </c>
      <c r="V213" s="33">
        <v>0</v>
      </c>
      <c r="W213" s="33">
        <v>0</v>
      </c>
    </row>
    <row r="214" spans="1:23" s="10" customFormat="1" ht="12.75">
      <c r="A214" s="26" t="s">
        <v>26</v>
      </c>
      <c r="B214" s="27" t="s">
        <v>392</v>
      </c>
      <c r="C214" s="28" t="s">
        <v>393</v>
      </c>
      <c r="D214" s="29">
        <v>221480000</v>
      </c>
      <c r="E214" s="30">
        <v>221480000</v>
      </c>
      <c r="F214" s="30">
        <v>134436251</v>
      </c>
      <c r="G214" s="31">
        <f t="shared" si="38"/>
        <v>0.606990477695503</v>
      </c>
      <c r="H214" s="32">
        <v>9720478</v>
      </c>
      <c r="I214" s="30">
        <v>14845569</v>
      </c>
      <c r="J214" s="33">
        <v>16185523</v>
      </c>
      <c r="K214" s="33">
        <v>40751570</v>
      </c>
      <c r="L214" s="32">
        <v>20517817</v>
      </c>
      <c r="M214" s="30">
        <v>9749227</v>
      </c>
      <c r="N214" s="33">
        <v>18132250</v>
      </c>
      <c r="O214" s="33">
        <v>48399294</v>
      </c>
      <c r="P214" s="32">
        <v>15045916</v>
      </c>
      <c r="Q214" s="30">
        <v>15731714</v>
      </c>
      <c r="R214" s="33">
        <v>14507757</v>
      </c>
      <c r="S214" s="33">
        <v>45285387</v>
      </c>
      <c r="T214" s="32">
        <v>0</v>
      </c>
      <c r="U214" s="30">
        <v>0</v>
      </c>
      <c r="V214" s="33">
        <v>0</v>
      </c>
      <c r="W214" s="33">
        <v>0</v>
      </c>
    </row>
    <row r="215" spans="1:23" s="10" customFormat="1" ht="12.75">
      <c r="A215" s="26" t="s">
        <v>26</v>
      </c>
      <c r="B215" s="27" t="s">
        <v>394</v>
      </c>
      <c r="C215" s="28" t="s">
        <v>395</v>
      </c>
      <c r="D215" s="29">
        <v>154015138</v>
      </c>
      <c r="E215" s="30">
        <v>154015138</v>
      </c>
      <c r="F215" s="30">
        <v>83055391</v>
      </c>
      <c r="G215" s="31">
        <f t="shared" si="38"/>
        <v>0.5392677114635316</v>
      </c>
      <c r="H215" s="32">
        <v>5592083</v>
      </c>
      <c r="I215" s="30">
        <v>6624031</v>
      </c>
      <c r="J215" s="33">
        <v>7780443</v>
      </c>
      <c r="K215" s="33">
        <v>19996557</v>
      </c>
      <c r="L215" s="32">
        <v>7406408</v>
      </c>
      <c r="M215" s="30">
        <v>8624025</v>
      </c>
      <c r="N215" s="33">
        <v>11421125</v>
      </c>
      <c r="O215" s="33">
        <v>27451558</v>
      </c>
      <c r="P215" s="32">
        <v>10542173</v>
      </c>
      <c r="Q215" s="30">
        <v>13962227</v>
      </c>
      <c r="R215" s="33">
        <v>11102876</v>
      </c>
      <c r="S215" s="33">
        <v>35607276</v>
      </c>
      <c r="T215" s="32">
        <v>0</v>
      </c>
      <c r="U215" s="30">
        <v>0</v>
      </c>
      <c r="V215" s="33">
        <v>0</v>
      </c>
      <c r="W215" s="33">
        <v>0</v>
      </c>
    </row>
    <row r="216" spans="1:23" s="10" customFormat="1" ht="12.75">
      <c r="A216" s="26" t="s">
        <v>26</v>
      </c>
      <c r="B216" s="27" t="s">
        <v>396</v>
      </c>
      <c r="C216" s="28" t="s">
        <v>397</v>
      </c>
      <c r="D216" s="29">
        <v>58272557</v>
      </c>
      <c r="E216" s="30">
        <v>64666639</v>
      </c>
      <c r="F216" s="30">
        <v>42197853</v>
      </c>
      <c r="G216" s="31">
        <f t="shared" si="38"/>
        <v>0.652544397738067</v>
      </c>
      <c r="H216" s="32">
        <v>4139838</v>
      </c>
      <c r="I216" s="30">
        <v>4261063</v>
      </c>
      <c r="J216" s="33">
        <v>4723679</v>
      </c>
      <c r="K216" s="33">
        <v>13124580</v>
      </c>
      <c r="L216" s="32">
        <v>5292773</v>
      </c>
      <c r="M216" s="30">
        <v>7065545</v>
      </c>
      <c r="N216" s="33">
        <v>4022954</v>
      </c>
      <c r="O216" s="33">
        <v>16381272</v>
      </c>
      <c r="P216" s="32">
        <v>4362762</v>
      </c>
      <c r="Q216" s="30">
        <v>4563258</v>
      </c>
      <c r="R216" s="33">
        <v>3765981</v>
      </c>
      <c r="S216" s="33">
        <v>12692001</v>
      </c>
      <c r="T216" s="32">
        <v>0</v>
      </c>
      <c r="U216" s="30">
        <v>0</v>
      </c>
      <c r="V216" s="33">
        <v>0</v>
      </c>
      <c r="W216" s="33">
        <v>0</v>
      </c>
    </row>
    <row r="217" spans="1:23" s="10" customFormat="1" ht="12.75">
      <c r="A217" s="26" t="s">
        <v>26</v>
      </c>
      <c r="B217" s="27" t="s">
        <v>398</v>
      </c>
      <c r="C217" s="28" t="s">
        <v>399</v>
      </c>
      <c r="D217" s="29">
        <v>0</v>
      </c>
      <c r="E217" s="30">
        <v>0</v>
      </c>
      <c r="F217" s="30">
        <v>112268146</v>
      </c>
      <c r="G217" s="31">
        <f t="shared" si="38"/>
        <v>0</v>
      </c>
      <c r="H217" s="32">
        <v>12943299</v>
      </c>
      <c r="I217" s="30">
        <v>14886925</v>
      </c>
      <c r="J217" s="33">
        <v>11639331</v>
      </c>
      <c r="K217" s="33">
        <v>39469555</v>
      </c>
      <c r="L217" s="32">
        <v>13880875</v>
      </c>
      <c r="M217" s="30">
        <v>17041497</v>
      </c>
      <c r="N217" s="33">
        <v>17898576</v>
      </c>
      <c r="O217" s="33">
        <v>48820948</v>
      </c>
      <c r="P217" s="32">
        <v>14512901</v>
      </c>
      <c r="Q217" s="30">
        <v>9464742</v>
      </c>
      <c r="R217" s="33">
        <v>0</v>
      </c>
      <c r="S217" s="33">
        <v>23977643</v>
      </c>
      <c r="T217" s="32">
        <v>0</v>
      </c>
      <c r="U217" s="30">
        <v>0</v>
      </c>
      <c r="V217" s="33">
        <v>0</v>
      </c>
      <c r="W217" s="33">
        <v>0</v>
      </c>
    </row>
    <row r="218" spans="1:23" s="10" customFormat="1" ht="12.75">
      <c r="A218" s="26" t="s">
        <v>45</v>
      </c>
      <c r="B218" s="27" t="s">
        <v>400</v>
      </c>
      <c r="C218" s="28" t="s">
        <v>401</v>
      </c>
      <c r="D218" s="29">
        <v>454559599</v>
      </c>
      <c r="E218" s="30">
        <v>454559599</v>
      </c>
      <c r="F218" s="30">
        <v>303211762</v>
      </c>
      <c r="G218" s="31">
        <f t="shared" si="38"/>
        <v>0.6670451194233828</v>
      </c>
      <c r="H218" s="32">
        <v>28873360</v>
      </c>
      <c r="I218" s="30">
        <v>62214225</v>
      </c>
      <c r="J218" s="33">
        <v>32997254</v>
      </c>
      <c r="K218" s="33">
        <v>124084839</v>
      </c>
      <c r="L218" s="32">
        <v>40672841</v>
      </c>
      <c r="M218" s="30">
        <v>5016708</v>
      </c>
      <c r="N218" s="33">
        <v>39130227</v>
      </c>
      <c r="O218" s="33">
        <v>84819776</v>
      </c>
      <c r="P218" s="32">
        <v>28933142</v>
      </c>
      <c r="Q218" s="30">
        <v>30462003</v>
      </c>
      <c r="R218" s="33">
        <v>34912002</v>
      </c>
      <c r="S218" s="33">
        <v>94307147</v>
      </c>
      <c r="T218" s="32">
        <v>0</v>
      </c>
      <c r="U218" s="30">
        <v>0</v>
      </c>
      <c r="V218" s="33">
        <v>0</v>
      </c>
      <c r="W218" s="33">
        <v>0</v>
      </c>
    </row>
    <row r="219" spans="1:23" s="10" customFormat="1" ht="12.75">
      <c r="A219" s="56"/>
      <c r="B219" s="57" t="s">
        <v>402</v>
      </c>
      <c r="C219" s="58"/>
      <c r="D219" s="59">
        <f>SUM(D213:D218)</f>
        <v>1022673619</v>
      </c>
      <c r="E219" s="60">
        <f>SUM(E213:E218)</f>
        <v>1029067701</v>
      </c>
      <c r="F219" s="60">
        <f>SUM(F213:F218)</f>
        <v>748636913</v>
      </c>
      <c r="G219" s="61">
        <f t="shared" si="38"/>
        <v>0.7274904384546416</v>
      </c>
      <c r="H219" s="62">
        <f aca="true" t="shared" si="43" ref="H219:W219">SUM(H213:H218)</f>
        <v>66292678</v>
      </c>
      <c r="I219" s="60">
        <f t="shared" si="43"/>
        <v>102831813</v>
      </c>
      <c r="J219" s="63">
        <f t="shared" si="43"/>
        <v>82394928</v>
      </c>
      <c r="K219" s="63">
        <f t="shared" si="43"/>
        <v>251519419</v>
      </c>
      <c r="L219" s="62">
        <f t="shared" si="43"/>
        <v>96958128</v>
      </c>
      <c r="M219" s="60">
        <f t="shared" si="43"/>
        <v>60825466</v>
      </c>
      <c r="N219" s="63">
        <f t="shared" si="43"/>
        <v>101009817</v>
      </c>
      <c r="O219" s="63">
        <f t="shared" si="43"/>
        <v>258793411</v>
      </c>
      <c r="P219" s="62">
        <f t="shared" si="43"/>
        <v>81799971</v>
      </c>
      <c r="Q219" s="60">
        <f t="shared" si="43"/>
        <v>83340452</v>
      </c>
      <c r="R219" s="63">
        <f t="shared" si="43"/>
        <v>73183660</v>
      </c>
      <c r="S219" s="63">
        <f t="shared" si="43"/>
        <v>238324083</v>
      </c>
      <c r="T219" s="62">
        <f t="shared" si="43"/>
        <v>0</v>
      </c>
      <c r="U219" s="60">
        <f t="shared" si="43"/>
        <v>0</v>
      </c>
      <c r="V219" s="63">
        <f t="shared" si="43"/>
        <v>0</v>
      </c>
      <c r="W219" s="63">
        <f t="shared" si="43"/>
        <v>0</v>
      </c>
    </row>
    <row r="220" spans="1:23" s="10" customFormat="1" ht="12.75">
      <c r="A220" s="42"/>
      <c r="B220" s="43" t="s">
        <v>403</v>
      </c>
      <c r="C220" s="44"/>
      <c r="D220" s="45">
        <f>SUM(D185:D190,D192:D196,D198:D203,D205:D211,D213:D218)</f>
        <v>10362904027</v>
      </c>
      <c r="E220" s="46">
        <f>SUM(E185:E190,E192:E196,E198:E203,E205:E211,E213:E218)</f>
        <v>10370226060</v>
      </c>
      <c r="F220" s="46">
        <f>SUM(F185:F190,F192:F196,F198:F203,F205:F211,F213:F218)</f>
        <v>5989126531</v>
      </c>
      <c r="G220" s="47">
        <f t="shared" si="38"/>
        <v>0.5775309522037555</v>
      </c>
      <c r="H220" s="48">
        <f aca="true" t="shared" si="44" ref="H220:W220">SUM(H185:H190,H192:H196,H198:H203,H205:H211,H213:H218)</f>
        <v>472934530</v>
      </c>
      <c r="I220" s="46">
        <f t="shared" si="44"/>
        <v>729547070</v>
      </c>
      <c r="J220" s="49">
        <f t="shared" si="44"/>
        <v>615355386</v>
      </c>
      <c r="K220" s="49">
        <f t="shared" si="44"/>
        <v>1817836986</v>
      </c>
      <c r="L220" s="48">
        <f t="shared" si="44"/>
        <v>689532125</v>
      </c>
      <c r="M220" s="46">
        <f t="shared" si="44"/>
        <v>764108739</v>
      </c>
      <c r="N220" s="49">
        <f t="shared" si="44"/>
        <v>724841853</v>
      </c>
      <c r="O220" s="49">
        <f t="shared" si="44"/>
        <v>2178482717</v>
      </c>
      <c r="P220" s="48">
        <f t="shared" si="44"/>
        <v>649205960</v>
      </c>
      <c r="Q220" s="46">
        <f t="shared" si="44"/>
        <v>551430581</v>
      </c>
      <c r="R220" s="49">
        <f t="shared" si="44"/>
        <v>792170287</v>
      </c>
      <c r="S220" s="49">
        <f t="shared" si="44"/>
        <v>1992806828</v>
      </c>
      <c r="T220" s="48">
        <f t="shared" si="44"/>
        <v>0</v>
      </c>
      <c r="U220" s="46">
        <f t="shared" si="44"/>
        <v>0</v>
      </c>
      <c r="V220" s="49">
        <f t="shared" si="44"/>
        <v>0</v>
      </c>
      <c r="W220" s="49">
        <f t="shared" si="44"/>
        <v>0</v>
      </c>
    </row>
    <row r="221" spans="1:23" s="10" customFormat="1" ht="12.75">
      <c r="A221" s="18"/>
      <c r="B221" s="50"/>
      <c r="C221" s="51"/>
      <c r="D221" s="52"/>
      <c r="E221" s="53"/>
      <c r="F221" s="53"/>
      <c r="G221" s="23"/>
      <c r="H221" s="32"/>
      <c r="I221" s="30"/>
      <c r="J221" s="33"/>
      <c r="K221" s="33"/>
      <c r="L221" s="32"/>
      <c r="M221" s="30"/>
      <c r="N221" s="33"/>
      <c r="O221" s="33"/>
      <c r="P221" s="32"/>
      <c r="Q221" s="30"/>
      <c r="R221" s="33"/>
      <c r="S221" s="33"/>
      <c r="T221" s="32"/>
      <c r="U221" s="30"/>
      <c r="V221" s="33"/>
      <c r="W221" s="33"/>
    </row>
    <row r="222" spans="1:23" s="10" customFormat="1" ht="12.75">
      <c r="A222" s="18"/>
      <c r="B222" s="19" t="s">
        <v>404</v>
      </c>
      <c r="C222" s="20"/>
      <c r="D222" s="55"/>
      <c r="E222" s="53"/>
      <c r="F222" s="53"/>
      <c r="G222" s="23"/>
      <c r="H222" s="32"/>
      <c r="I222" s="30"/>
      <c r="J222" s="33"/>
      <c r="K222" s="33"/>
      <c r="L222" s="32"/>
      <c r="M222" s="30"/>
      <c r="N222" s="33"/>
      <c r="O222" s="33"/>
      <c r="P222" s="32"/>
      <c r="Q222" s="30"/>
      <c r="R222" s="33"/>
      <c r="S222" s="33"/>
      <c r="T222" s="32"/>
      <c r="U222" s="30"/>
      <c r="V222" s="33"/>
      <c r="W222" s="33"/>
    </row>
    <row r="223" spans="1:23" s="10" customFormat="1" ht="12.75">
      <c r="A223" s="26" t="s">
        <v>26</v>
      </c>
      <c r="B223" s="27" t="s">
        <v>405</v>
      </c>
      <c r="C223" s="28" t="s">
        <v>406</v>
      </c>
      <c r="D223" s="29">
        <v>246744318</v>
      </c>
      <c r="E223" s="30">
        <v>234646639</v>
      </c>
      <c r="F223" s="30">
        <v>158674706</v>
      </c>
      <c r="G223" s="31">
        <f aca="true" t="shared" si="45" ref="G223:G247">IF($E223=0,0,$F223/$E223)</f>
        <v>0.6762283349816061</v>
      </c>
      <c r="H223" s="32">
        <v>18251323</v>
      </c>
      <c r="I223" s="30">
        <v>21207980</v>
      </c>
      <c r="J223" s="33">
        <v>0</v>
      </c>
      <c r="K223" s="33">
        <v>39459303</v>
      </c>
      <c r="L223" s="32">
        <v>21364936</v>
      </c>
      <c r="M223" s="30">
        <v>21957720</v>
      </c>
      <c r="N223" s="33">
        <v>16671032</v>
      </c>
      <c r="O223" s="33">
        <v>59993688</v>
      </c>
      <c r="P223" s="32">
        <v>24611141</v>
      </c>
      <c r="Q223" s="30">
        <v>17070957</v>
      </c>
      <c r="R223" s="33">
        <v>17539617</v>
      </c>
      <c r="S223" s="33">
        <v>59221715</v>
      </c>
      <c r="T223" s="32">
        <v>0</v>
      </c>
      <c r="U223" s="30">
        <v>0</v>
      </c>
      <c r="V223" s="33">
        <v>0</v>
      </c>
      <c r="W223" s="33">
        <v>0</v>
      </c>
    </row>
    <row r="224" spans="1:23" s="10" customFormat="1" ht="12.75">
      <c r="A224" s="26" t="s">
        <v>26</v>
      </c>
      <c r="B224" s="27" t="s">
        <v>407</v>
      </c>
      <c r="C224" s="28" t="s">
        <v>408</v>
      </c>
      <c r="D224" s="29">
        <v>427630760</v>
      </c>
      <c r="E224" s="30">
        <v>397881807</v>
      </c>
      <c r="F224" s="30">
        <v>289063522</v>
      </c>
      <c r="G224" s="31">
        <f t="shared" si="45"/>
        <v>0.7265060048347474</v>
      </c>
      <c r="H224" s="32">
        <v>17326963</v>
      </c>
      <c r="I224" s="30">
        <v>37772927</v>
      </c>
      <c r="J224" s="33">
        <v>20747326</v>
      </c>
      <c r="K224" s="33">
        <v>75847216</v>
      </c>
      <c r="L224" s="32">
        <v>17864529</v>
      </c>
      <c r="M224" s="30">
        <v>37406460</v>
      </c>
      <c r="N224" s="33">
        <v>38657701</v>
      </c>
      <c r="O224" s="33">
        <v>93928690</v>
      </c>
      <c r="P224" s="32">
        <v>30240935</v>
      </c>
      <c r="Q224" s="30">
        <v>28758878</v>
      </c>
      <c r="R224" s="33">
        <v>60287803</v>
      </c>
      <c r="S224" s="33">
        <v>119287616</v>
      </c>
      <c r="T224" s="32">
        <v>0</v>
      </c>
      <c r="U224" s="30">
        <v>0</v>
      </c>
      <c r="V224" s="33">
        <v>0</v>
      </c>
      <c r="W224" s="33">
        <v>0</v>
      </c>
    </row>
    <row r="225" spans="1:23" s="10" customFormat="1" ht="12.75">
      <c r="A225" s="26" t="s">
        <v>26</v>
      </c>
      <c r="B225" s="27" t="s">
        <v>409</v>
      </c>
      <c r="C225" s="28" t="s">
        <v>410</v>
      </c>
      <c r="D225" s="29">
        <v>264957829</v>
      </c>
      <c r="E225" s="30">
        <v>264957829</v>
      </c>
      <c r="F225" s="30">
        <v>145835327</v>
      </c>
      <c r="G225" s="31">
        <f t="shared" si="45"/>
        <v>0.5504095785748607</v>
      </c>
      <c r="H225" s="32">
        <v>7775792</v>
      </c>
      <c r="I225" s="30">
        <v>30810928</v>
      </c>
      <c r="J225" s="33">
        <v>15346156</v>
      </c>
      <c r="K225" s="33">
        <v>53932876</v>
      </c>
      <c r="L225" s="32">
        <v>24105451</v>
      </c>
      <c r="M225" s="30">
        <v>0</v>
      </c>
      <c r="N225" s="33">
        <v>13486487</v>
      </c>
      <c r="O225" s="33">
        <v>37591938</v>
      </c>
      <c r="P225" s="32">
        <v>18700807</v>
      </c>
      <c r="Q225" s="30">
        <v>13641632</v>
      </c>
      <c r="R225" s="33">
        <v>21968074</v>
      </c>
      <c r="S225" s="33">
        <v>54310513</v>
      </c>
      <c r="T225" s="32">
        <v>0</v>
      </c>
      <c r="U225" s="30">
        <v>0</v>
      </c>
      <c r="V225" s="33">
        <v>0</v>
      </c>
      <c r="W225" s="33">
        <v>0</v>
      </c>
    </row>
    <row r="226" spans="1:23" s="10" customFormat="1" ht="12.75">
      <c r="A226" s="26" t="s">
        <v>26</v>
      </c>
      <c r="B226" s="27" t="s">
        <v>411</v>
      </c>
      <c r="C226" s="28" t="s">
        <v>412</v>
      </c>
      <c r="D226" s="29">
        <v>239022470</v>
      </c>
      <c r="E226" s="30">
        <v>239022470</v>
      </c>
      <c r="F226" s="30">
        <v>123687362</v>
      </c>
      <c r="G226" s="31">
        <f t="shared" si="45"/>
        <v>0.5174716920965632</v>
      </c>
      <c r="H226" s="32">
        <v>11844685</v>
      </c>
      <c r="I226" s="30">
        <v>13481068</v>
      </c>
      <c r="J226" s="33">
        <v>13363466</v>
      </c>
      <c r="K226" s="33">
        <v>38689219</v>
      </c>
      <c r="L226" s="32">
        <v>11707129</v>
      </c>
      <c r="M226" s="30">
        <v>16287286</v>
      </c>
      <c r="N226" s="33">
        <v>13520560</v>
      </c>
      <c r="O226" s="33">
        <v>41514975</v>
      </c>
      <c r="P226" s="32">
        <v>12615749</v>
      </c>
      <c r="Q226" s="30">
        <v>12615749</v>
      </c>
      <c r="R226" s="33">
        <v>18251670</v>
      </c>
      <c r="S226" s="33">
        <v>43483168</v>
      </c>
      <c r="T226" s="32">
        <v>0</v>
      </c>
      <c r="U226" s="30">
        <v>0</v>
      </c>
      <c r="V226" s="33">
        <v>0</v>
      </c>
      <c r="W226" s="33">
        <v>0</v>
      </c>
    </row>
    <row r="227" spans="1:23" s="10" customFormat="1" ht="12.75">
      <c r="A227" s="26" t="s">
        <v>26</v>
      </c>
      <c r="B227" s="27" t="s">
        <v>413</v>
      </c>
      <c r="C227" s="28" t="s">
        <v>414</v>
      </c>
      <c r="D227" s="29">
        <v>403365434</v>
      </c>
      <c r="E227" s="30">
        <v>403365434</v>
      </c>
      <c r="F227" s="30">
        <v>290265338</v>
      </c>
      <c r="G227" s="31">
        <f t="shared" si="45"/>
        <v>0.7196088547339433</v>
      </c>
      <c r="H227" s="32">
        <v>65000435</v>
      </c>
      <c r="I227" s="30">
        <v>32520168</v>
      </c>
      <c r="J227" s="33">
        <v>33181998</v>
      </c>
      <c r="K227" s="33">
        <v>130702601</v>
      </c>
      <c r="L227" s="32">
        <v>22937206</v>
      </c>
      <c r="M227" s="30">
        <v>20782657</v>
      </c>
      <c r="N227" s="33">
        <v>43146822</v>
      </c>
      <c r="O227" s="33">
        <v>86866685</v>
      </c>
      <c r="P227" s="32">
        <v>22957289</v>
      </c>
      <c r="Q227" s="30">
        <v>19152807</v>
      </c>
      <c r="R227" s="33">
        <v>30585956</v>
      </c>
      <c r="S227" s="33">
        <v>72696052</v>
      </c>
      <c r="T227" s="32">
        <v>0</v>
      </c>
      <c r="U227" s="30">
        <v>0</v>
      </c>
      <c r="V227" s="33">
        <v>0</v>
      </c>
      <c r="W227" s="33">
        <v>0</v>
      </c>
    </row>
    <row r="228" spans="1:23" s="10" customFormat="1" ht="12.75">
      <c r="A228" s="26" t="s">
        <v>26</v>
      </c>
      <c r="B228" s="27" t="s">
        <v>415</v>
      </c>
      <c r="C228" s="28" t="s">
        <v>416</v>
      </c>
      <c r="D228" s="29">
        <v>154952607</v>
      </c>
      <c r="E228" s="30">
        <v>154952607</v>
      </c>
      <c r="F228" s="30">
        <v>157080845</v>
      </c>
      <c r="G228" s="31">
        <f t="shared" si="45"/>
        <v>1.013734767302108</v>
      </c>
      <c r="H228" s="32">
        <v>12567478</v>
      </c>
      <c r="I228" s="30">
        <v>6042863</v>
      </c>
      <c r="J228" s="33">
        <v>12444119</v>
      </c>
      <c r="K228" s="33">
        <v>31054460</v>
      </c>
      <c r="L228" s="32">
        <v>951424</v>
      </c>
      <c r="M228" s="30">
        <v>34855805</v>
      </c>
      <c r="N228" s="33">
        <v>22777408</v>
      </c>
      <c r="O228" s="33">
        <v>58584637</v>
      </c>
      <c r="P228" s="32">
        <v>67441748</v>
      </c>
      <c r="Q228" s="30">
        <v>0</v>
      </c>
      <c r="R228" s="33">
        <v>0</v>
      </c>
      <c r="S228" s="33">
        <v>67441748</v>
      </c>
      <c r="T228" s="32">
        <v>0</v>
      </c>
      <c r="U228" s="30">
        <v>0</v>
      </c>
      <c r="V228" s="33">
        <v>0</v>
      </c>
      <c r="W228" s="33">
        <v>0</v>
      </c>
    </row>
    <row r="229" spans="1:23" s="10" customFormat="1" ht="12.75">
      <c r="A229" s="26" t="s">
        <v>26</v>
      </c>
      <c r="B229" s="27" t="s">
        <v>417</v>
      </c>
      <c r="C229" s="28" t="s">
        <v>418</v>
      </c>
      <c r="D229" s="29">
        <v>1384339619</v>
      </c>
      <c r="E229" s="30">
        <v>1384339619</v>
      </c>
      <c r="F229" s="30">
        <v>598305580</v>
      </c>
      <c r="G229" s="31">
        <f t="shared" si="45"/>
        <v>0.43219566339667115</v>
      </c>
      <c r="H229" s="32">
        <v>30446347</v>
      </c>
      <c r="I229" s="30">
        <v>59411138</v>
      </c>
      <c r="J229" s="33">
        <v>105164998</v>
      </c>
      <c r="K229" s="33">
        <v>195022483</v>
      </c>
      <c r="L229" s="32">
        <v>52236476</v>
      </c>
      <c r="M229" s="30">
        <v>97603176</v>
      </c>
      <c r="N229" s="33">
        <v>70061640</v>
      </c>
      <c r="O229" s="33">
        <v>219901292</v>
      </c>
      <c r="P229" s="32">
        <v>100894766</v>
      </c>
      <c r="Q229" s="30">
        <v>82487039</v>
      </c>
      <c r="R229" s="33">
        <v>0</v>
      </c>
      <c r="S229" s="33">
        <v>183381805</v>
      </c>
      <c r="T229" s="32">
        <v>0</v>
      </c>
      <c r="U229" s="30">
        <v>0</v>
      </c>
      <c r="V229" s="33">
        <v>0</v>
      </c>
      <c r="W229" s="33">
        <v>0</v>
      </c>
    </row>
    <row r="230" spans="1:23" s="10" customFormat="1" ht="12.75">
      <c r="A230" s="26" t="s">
        <v>45</v>
      </c>
      <c r="B230" s="27" t="s">
        <v>419</v>
      </c>
      <c r="C230" s="28" t="s">
        <v>420</v>
      </c>
      <c r="D230" s="29">
        <v>371834750</v>
      </c>
      <c r="E230" s="30">
        <v>328612735</v>
      </c>
      <c r="F230" s="30">
        <v>127233533</v>
      </c>
      <c r="G230" s="31">
        <f t="shared" si="45"/>
        <v>0.38718381684142583</v>
      </c>
      <c r="H230" s="32">
        <v>9527724</v>
      </c>
      <c r="I230" s="30">
        <v>15469242</v>
      </c>
      <c r="J230" s="33">
        <v>12590366</v>
      </c>
      <c r="K230" s="33">
        <v>37587332</v>
      </c>
      <c r="L230" s="32">
        <v>13201864</v>
      </c>
      <c r="M230" s="30">
        <v>17768039</v>
      </c>
      <c r="N230" s="33">
        <v>18905212</v>
      </c>
      <c r="O230" s="33">
        <v>49875115</v>
      </c>
      <c r="P230" s="32">
        <v>8791592</v>
      </c>
      <c r="Q230" s="30">
        <v>16488837</v>
      </c>
      <c r="R230" s="33">
        <v>14490657</v>
      </c>
      <c r="S230" s="33">
        <v>39771086</v>
      </c>
      <c r="T230" s="32">
        <v>0</v>
      </c>
      <c r="U230" s="30">
        <v>0</v>
      </c>
      <c r="V230" s="33">
        <v>0</v>
      </c>
      <c r="W230" s="33">
        <v>0</v>
      </c>
    </row>
    <row r="231" spans="1:23" s="10" customFormat="1" ht="12.75">
      <c r="A231" s="34"/>
      <c r="B231" s="35" t="s">
        <v>421</v>
      </c>
      <c r="C231" s="36"/>
      <c r="D231" s="37">
        <f>SUM(D223:D230)</f>
        <v>3492847787</v>
      </c>
      <c r="E231" s="38">
        <f>SUM(E223:E230)</f>
        <v>3407779140</v>
      </c>
      <c r="F231" s="38">
        <f>SUM(F223:F230)</f>
        <v>1890146213</v>
      </c>
      <c r="G231" s="39">
        <f t="shared" si="45"/>
        <v>0.5546563129088231</v>
      </c>
      <c r="H231" s="40">
        <f aca="true" t="shared" si="46" ref="H231:W231">SUM(H223:H230)</f>
        <v>172740747</v>
      </c>
      <c r="I231" s="38">
        <f t="shared" si="46"/>
        <v>216716314</v>
      </c>
      <c r="J231" s="41">
        <f t="shared" si="46"/>
        <v>212838429</v>
      </c>
      <c r="K231" s="41">
        <f t="shared" si="46"/>
        <v>602295490</v>
      </c>
      <c r="L231" s="40">
        <f t="shared" si="46"/>
        <v>164369015</v>
      </c>
      <c r="M231" s="38">
        <f t="shared" si="46"/>
        <v>246661143</v>
      </c>
      <c r="N231" s="41">
        <f t="shared" si="46"/>
        <v>237226862</v>
      </c>
      <c r="O231" s="41">
        <f t="shared" si="46"/>
        <v>648257020</v>
      </c>
      <c r="P231" s="40">
        <f t="shared" si="46"/>
        <v>286254027</v>
      </c>
      <c r="Q231" s="38">
        <f t="shared" si="46"/>
        <v>190215899</v>
      </c>
      <c r="R231" s="41">
        <f t="shared" si="46"/>
        <v>163123777</v>
      </c>
      <c r="S231" s="41">
        <f t="shared" si="46"/>
        <v>639593703</v>
      </c>
      <c r="T231" s="40">
        <f t="shared" si="46"/>
        <v>0</v>
      </c>
      <c r="U231" s="38">
        <f t="shared" si="46"/>
        <v>0</v>
      </c>
      <c r="V231" s="41">
        <f t="shared" si="46"/>
        <v>0</v>
      </c>
      <c r="W231" s="41">
        <f t="shared" si="46"/>
        <v>0</v>
      </c>
    </row>
    <row r="232" spans="1:23" s="10" customFormat="1" ht="12.75">
      <c r="A232" s="26" t="s">
        <v>26</v>
      </c>
      <c r="B232" s="27" t="s">
        <v>422</v>
      </c>
      <c r="C232" s="28" t="s">
        <v>423</v>
      </c>
      <c r="D232" s="29">
        <v>260073577</v>
      </c>
      <c r="E232" s="30">
        <v>260073577</v>
      </c>
      <c r="F232" s="30">
        <v>167893793</v>
      </c>
      <c r="G232" s="31">
        <f t="shared" si="45"/>
        <v>0.6455626709052416</v>
      </c>
      <c r="H232" s="32">
        <v>11725354</v>
      </c>
      <c r="I232" s="30">
        <v>21557019</v>
      </c>
      <c r="J232" s="33">
        <v>14989266</v>
      </c>
      <c r="K232" s="33">
        <v>48271639</v>
      </c>
      <c r="L232" s="32">
        <v>17486011</v>
      </c>
      <c r="M232" s="30">
        <v>18376556</v>
      </c>
      <c r="N232" s="33">
        <v>18778681</v>
      </c>
      <c r="O232" s="33">
        <v>54641248</v>
      </c>
      <c r="P232" s="32">
        <v>19080544</v>
      </c>
      <c r="Q232" s="30">
        <v>22007586</v>
      </c>
      <c r="R232" s="33">
        <v>23892776</v>
      </c>
      <c r="S232" s="33">
        <v>64980906</v>
      </c>
      <c r="T232" s="32">
        <v>0</v>
      </c>
      <c r="U232" s="30">
        <v>0</v>
      </c>
      <c r="V232" s="33">
        <v>0</v>
      </c>
      <c r="W232" s="33">
        <v>0</v>
      </c>
    </row>
    <row r="233" spans="1:23" s="10" customFormat="1" ht="12.75">
      <c r="A233" s="26" t="s">
        <v>26</v>
      </c>
      <c r="B233" s="27" t="s">
        <v>424</v>
      </c>
      <c r="C233" s="28" t="s">
        <v>425</v>
      </c>
      <c r="D233" s="29">
        <v>1574716086</v>
      </c>
      <c r="E233" s="30">
        <v>1574716086</v>
      </c>
      <c r="F233" s="30">
        <v>688972414</v>
      </c>
      <c r="G233" s="31">
        <f t="shared" si="45"/>
        <v>0.4375216714462394</v>
      </c>
      <c r="H233" s="32">
        <v>37629153</v>
      </c>
      <c r="I233" s="30">
        <v>87907189</v>
      </c>
      <c r="J233" s="33">
        <v>104286653</v>
      </c>
      <c r="K233" s="33">
        <v>229822995</v>
      </c>
      <c r="L233" s="32">
        <v>61619458</v>
      </c>
      <c r="M233" s="30">
        <v>0</v>
      </c>
      <c r="N233" s="33">
        <v>125031488</v>
      </c>
      <c r="O233" s="33">
        <v>186650946</v>
      </c>
      <c r="P233" s="32">
        <v>88103842</v>
      </c>
      <c r="Q233" s="30">
        <v>55079903</v>
      </c>
      <c r="R233" s="33">
        <v>129314728</v>
      </c>
      <c r="S233" s="33">
        <v>272498473</v>
      </c>
      <c r="T233" s="32">
        <v>0</v>
      </c>
      <c r="U233" s="30">
        <v>0</v>
      </c>
      <c r="V233" s="33">
        <v>0</v>
      </c>
      <c r="W233" s="33">
        <v>0</v>
      </c>
    </row>
    <row r="234" spans="1:23" s="10" customFormat="1" ht="12.75">
      <c r="A234" s="26" t="s">
        <v>26</v>
      </c>
      <c r="B234" s="27" t="s">
        <v>426</v>
      </c>
      <c r="C234" s="28" t="s">
        <v>427</v>
      </c>
      <c r="D234" s="29">
        <v>1038540366</v>
      </c>
      <c r="E234" s="30">
        <v>1053781070</v>
      </c>
      <c r="F234" s="30">
        <v>732501454</v>
      </c>
      <c r="G234" s="31">
        <f t="shared" si="45"/>
        <v>0.6951173017370676</v>
      </c>
      <c r="H234" s="32">
        <v>54539850</v>
      </c>
      <c r="I234" s="30">
        <v>96272274</v>
      </c>
      <c r="J234" s="33">
        <v>93804377</v>
      </c>
      <c r="K234" s="33">
        <v>244616501</v>
      </c>
      <c r="L234" s="32">
        <v>84377466</v>
      </c>
      <c r="M234" s="30">
        <v>80392938</v>
      </c>
      <c r="N234" s="33">
        <v>83126631</v>
      </c>
      <c r="O234" s="33">
        <v>247897035</v>
      </c>
      <c r="P234" s="32">
        <v>85074165</v>
      </c>
      <c r="Q234" s="30">
        <v>78439833</v>
      </c>
      <c r="R234" s="33">
        <v>76473920</v>
      </c>
      <c r="S234" s="33">
        <v>239987918</v>
      </c>
      <c r="T234" s="32">
        <v>0</v>
      </c>
      <c r="U234" s="30">
        <v>0</v>
      </c>
      <c r="V234" s="33">
        <v>0</v>
      </c>
      <c r="W234" s="33">
        <v>0</v>
      </c>
    </row>
    <row r="235" spans="1:23" s="10" customFormat="1" ht="12.75">
      <c r="A235" s="26" t="s">
        <v>26</v>
      </c>
      <c r="B235" s="27" t="s">
        <v>428</v>
      </c>
      <c r="C235" s="28" t="s">
        <v>429</v>
      </c>
      <c r="D235" s="29">
        <v>168380784</v>
      </c>
      <c r="E235" s="30">
        <v>218913905</v>
      </c>
      <c r="F235" s="30">
        <v>94324670</v>
      </c>
      <c r="G235" s="31">
        <f t="shared" si="45"/>
        <v>0.43087564492534175</v>
      </c>
      <c r="H235" s="32">
        <v>9363431</v>
      </c>
      <c r="I235" s="30">
        <v>12697024</v>
      </c>
      <c r="J235" s="33">
        <v>7299412</v>
      </c>
      <c r="K235" s="33">
        <v>29359867</v>
      </c>
      <c r="L235" s="32">
        <v>13142061</v>
      </c>
      <c r="M235" s="30">
        <v>10641165</v>
      </c>
      <c r="N235" s="33">
        <v>10507422</v>
      </c>
      <c r="O235" s="33">
        <v>34290648</v>
      </c>
      <c r="P235" s="32">
        <v>12320584</v>
      </c>
      <c r="Q235" s="30">
        <v>11393036</v>
      </c>
      <c r="R235" s="33">
        <v>6960535</v>
      </c>
      <c r="S235" s="33">
        <v>30674155</v>
      </c>
      <c r="T235" s="32">
        <v>0</v>
      </c>
      <c r="U235" s="30">
        <v>0</v>
      </c>
      <c r="V235" s="33">
        <v>0</v>
      </c>
      <c r="W235" s="33">
        <v>0</v>
      </c>
    </row>
    <row r="236" spans="1:23" s="10" customFormat="1" ht="12.75">
      <c r="A236" s="26" t="s">
        <v>26</v>
      </c>
      <c r="B236" s="27" t="s">
        <v>430</v>
      </c>
      <c r="C236" s="28" t="s">
        <v>431</v>
      </c>
      <c r="D236" s="29">
        <v>325552500</v>
      </c>
      <c r="E236" s="30">
        <v>325552500</v>
      </c>
      <c r="F236" s="30">
        <v>207251855</v>
      </c>
      <c r="G236" s="31">
        <f t="shared" si="45"/>
        <v>0.6366157685780327</v>
      </c>
      <c r="H236" s="32">
        <v>16422284</v>
      </c>
      <c r="I236" s="30">
        <v>20708457</v>
      </c>
      <c r="J236" s="33">
        <v>25896115</v>
      </c>
      <c r="K236" s="33">
        <v>63026856</v>
      </c>
      <c r="L236" s="32">
        <v>22022923</v>
      </c>
      <c r="M236" s="30">
        <v>18686856</v>
      </c>
      <c r="N236" s="33">
        <v>24181028</v>
      </c>
      <c r="O236" s="33">
        <v>64890807</v>
      </c>
      <c r="P236" s="32">
        <v>26867256</v>
      </c>
      <c r="Q236" s="30">
        <v>36561139</v>
      </c>
      <c r="R236" s="33">
        <v>15905797</v>
      </c>
      <c r="S236" s="33">
        <v>79334192</v>
      </c>
      <c r="T236" s="32">
        <v>0</v>
      </c>
      <c r="U236" s="30">
        <v>0</v>
      </c>
      <c r="V236" s="33">
        <v>0</v>
      </c>
      <c r="W236" s="33">
        <v>0</v>
      </c>
    </row>
    <row r="237" spans="1:23" s="10" customFormat="1" ht="12.75">
      <c r="A237" s="26" t="s">
        <v>26</v>
      </c>
      <c r="B237" s="27" t="s">
        <v>432</v>
      </c>
      <c r="C237" s="28" t="s">
        <v>433</v>
      </c>
      <c r="D237" s="29">
        <v>258174294</v>
      </c>
      <c r="E237" s="30">
        <v>258174294</v>
      </c>
      <c r="F237" s="30">
        <v>186853025</v>
      </c>
      <c r="G237" s="31">
        <f t="shared" si="45"/>
        <v>0.7237475974273411</v>
      </c>
      <c r="H237" s="32">
        <v>13111122</v>
      </c>
      <c r="I237" s="30">
        <v>19058460</v>
      </c>
      <c r="J237" s="33">
        <v>22608875</v>
      </c>
      <c r="K237" s="33">
        <v>54778457</v>
      </c>
      <c r="L237" s="32">
        <v>22057967</v>
      </c>
      <c r="M237" s="30">
        <v>19312116</v>
      </c>
      <c r="N237" s="33">
        <v>26906703</v>
      </c>
      <c r="O237" s="33">
        <v>68276786</v>
      </c>
      <c r="P237" s="32">
        <v>20595128</v>
      </c>
      <c r="Q237" s="30">
        <v>21610603</v>
      </c>
      <c r="R237" s="33">
        <v>21592051</v>
      </c>
      <c r="S237" s="33">
        <v>63797782</v>
      </c>
      <c r="T237" s="32">
        <v>0</v>
      </c>
      <c r="U237" s="30">
        <v>0</v>
      </c>
      <c r="V237" s="33">
        <v>0</v>
      </c>
      <c r="W237" s="33">
        <v>0</v>
      </c>
    </row>
    <row r="238" spans="1:23" s="10" customFormat="1" ht="12.75">
      <c r="A238" s="26" t="s">
        <v>45</v>
      </c>
      <c r="B238" s="27" t="s">
        <v>434</v>
      </c>
      <c r="C238" s="28" t="s">
        <v>435</v>
      </c>
      <c r="D238" s="29">
        <v>613046184</v>
      </c>
      <c r="E238" s="30">
        <v>529176405</v>
      </c>
      <c r="F238" s="30">
        <v>199543848</v>
      </c>
      <c r="G238" s="31">
        <f t="shared" si="45"/>
        <v>0.37708379684842525</v>
      </c>
      <c r="H238" s="32">
        <v>13058962</v>
      </c>
      <c r="I238" s="30">
        <v>18771391</v>
      </c>
      <c r="J238" s="33">
        <v>26913378</v>
      </c>
      <c r="K238" s="33">
        <v>58743731</v>
      </c>
      <c r="L238" s="32">
        <v>23612251</v>
      </c>
      <c r="M238" s="30">
        <v>26809673</v>
      </c>
      <c r="N238" s="33">
        <v>25433194</v>
      </c>
      <c r="O238" s="33">
        <v>75855118</v>
      </c>
      <c r="P238" s="32">
        <v>16805434</v>
      </c>
      <c r="Q238" s="30">
        <v>22734969</v>
      </c>
      <c r="R238" s="33">
        <v>25404596</v>
      </c>
      <c r="S238" s="33">
        <v>64944999</v>
      </c>
      <c r="T238" s="32">
        <v>0</v>
      </c>
      <c r="U238" s="30">
        <v>0</v>
      </c>
      <c r="V238" s="33">
        <v>0</v>
      </c>
      <c r="W238" s="33">
        <v>0</v>
      </c>
    </row>
    <row r="239" spans="1:23" s="10" customFormat="1" ht="12.75">
      <c r="A239" s="34"/>
      <c r="B239" s="35" t="s">
        <v>436</v>
      </c>
      <c r="C239" s="36"/>
      <c r="D239" s="37">
        <f>SUM(D232:D238)</f>
        <v>4238483791</v>
      </c>
      <c r="E239" s="38">
        <f>SUM(E232:E238)</f>
        <v>4220387837</v>
      </c>
      <c r="F239" s="38">
        <f>SUM(F232:F238)</f>
        <v>2277341059</v>
      </c>
      <c r="G239" s="39">
        <f t="shared" si="45"/>
        <v>0.5396046872836251</v>
      </c>
      <c r="H239" s="40">
        <f aca="true" t="shared" si="47" ref="H239:W239">SUM(H232:H238)</f>
        <v>155850156</v>
      </c>
      <c r="I239" s="38">
        <f t="shared" si="47"/>
        <v>276971814</v>
      </c>
      <c r="J239" s="41">
        <f t="shared" si="47"/>
        <v>295798076</v>
      </c>
      <c r="K239" s="41">
        <f t="shared" si="47"/>
        <v>728620046</v>
      </c>
      <c r="L239" s="40">
        <f t="shared" si="47"/>
        <v>244318137</v>
      </c>
      <c r="M239" s="38">
        <f t="shared" si="47"/>
        <v>174219304</v>
      </c>
      <c r="N239" s="41">
        <f t="shared" si="47"/>
        <v>313965147</v>
      </c>
      <c r="O239" s="41">
        <f t="shared" si="47"/>
        <v>732502588</v>
      </c>
      <c r="P239" s="40">
        <f t="shared" si="47"/>
        <v>268846953</v>
      </c>
      <c r="Q239" s="38">
        <f t="shared" si="47"/>
        <v>247827069</v>
      </c>
      <c r="R239" s="41">
        <f t="shared" si="47"/>
        <v>299544403</v>
      </c>
      <c r="S239" s="41">
        <f t="shared" si="47"/>
        <v>816218425</v>
      </c>
      <c r="T239" s="40">
        <f t="shared" si="47"/>
        <v>0</v>
      </c>
      <c r="U239" s="38">
        <f t="shared" si="47"/>
        <v>0</v>
      </c>
      <c r="V239" s="41">
        <f t="shared" si="47"/>
        <v>0</v>
      </c>
      <c r="W239" s="41">
        <f t="shared" si="47"/>
        <v>0</v>
      </c>
    </row>
    <row r="240" spans="1:23" s="10" customFormat="1" ht="12.75">
      <c r="A240" s="26" t="s">
        <v>26</v>
      </c>
      <c r="B240" s="27" t="s">
        <v>437</v>
      </c>
      <c r="C240" s="28" t="s">
        <v>438</v>
      </c>
      <c r="D240" s="29">
        <v>296788045</v>
      </c>
      <c r="E240" s="30">
        <v>296788045</v>
      </c>
      <c r="F240" s="30">
        <v>240484654</v>
      </c>
      <c r="G240" s="31">
        <f t="shared" si="45"/>
        <v>0.8102909064278516</v>
      </c>
      <c r="H240" s="32">
        <v>38374524</v>
      </c>
      <c r="I240" s="30">
        <v>35519172</v>
      </c>
      <c r="J240" s="33">
        <v>19315779</v>
      </c>
      <c r="K240" s="33">
        <v>93209475</v>
      </c>
      <c r="L240" s="32">
        <v>15596491</v>
      </c>
      <c r="M240" s="30">
        <v>27191116</v>
      </c>
      <c r="N240" s="33">
        <v>24893479</v>
      </c>
      <c r="O240" s="33">
        <v>67681086</v>
      </c>
      <c r="P240" s="32">
        <v>38086195</v>
      </c>
      <c r="Q240" s="30">
        <v>25472844</v>
      </c>
      <c r="R240" s="33">
        <v>16035054</v>
      </c>
      <c r="S240" s="33">
        <v>79594093</v>
      </c>
      <c r="T240" s="32">
        <v>0</v>
      </c>
      <c r="U240" s="30">
        <v>0</v>
      </c>
      <c r="V240" s="33">
        <v>0</v>
      </c>
      <c r="W240" s="33">
        <v>0</v>
      </c>
    </row>
    <row r="241" spans="1:23" s="10" customFormat="1" ht="12.75">
      <c r="A241" s="26" t="s">
        <v>26</v>
      </c>
      <c r="B241" s="27" t="s">
        <v>439</v>
      </c>
      <c r="C241" s="28" t="s">
        <v>440</v>
      </c>
      <c r="D241" s="29">
        <v>1703254563</v>
      </c>
      <c r="E241" s="30">
        <v>1734156022</v>
      </c>
      <c r="F241" s="30">
        <v>1204595511</v>
      </c>
      <c r="G241" s="31">
        <f t="shared" si="45"/>
        <v>0.6946292581048973</v>
      </c>
      <c r="H241" s="32">
        <v>34608476</v>
      </c>
      <c r="I241" s="30">
        <v>88037190</v>
      </c>
      <c r="J241" s="33">
        <v>177110750</v>
      </c>
      <c r="K241" s="33">
        <v>299756416</v>
      </c>
      <c r="L241" s="32">
        <v>148442311</v>
      </c>
      <c r="M241" s="30">
        <v>169353149</v>
      </c>
      <c r="N241" s="33">
        <v>142687090</v>
      </c>
      <c r="O241" s="33">
        <v>460482550</v>
      </c>
      <c r="P241" s="32">
        <v>141796397</v>
      </c>
      <c r="Q241" s="30">
        <v>131214448</v>
      </c>
      <c r="R241" s="33">
        <v>171345700</v>
      </c>
      <c r="S241" s="33">
        <v>444356545</v>
      </c>
      <c r="T241" s="32">
        <v>0</v>
      </c>
      <c r="U241" s="30">
        <v>0</v>
      </c>
      <c r="V241" s="33">
        <v>0</v>
      </c>
      <c r="W241" s="33">
        <v>0</v>
      </c>
    </row>
    <row r="242" spans="1:23" s="10" customFormat="1" ht="12.75">
      <c r="A242" s="26" t="s">
        <v>26</v>
      </c>
      <c r="B242" s="27" t="s">
        <v>441</v>
      </c>
      <c r="C242" s="28" t="s">
        <v>442</v>
      </c>
      <c r="D242" s="29">
        <v>229771754</v>
      </c>
      <c r="E242" s="30">
        <v>220298669</v>
      </c>
      <c r="F242" s="30">
        <v>147013558</v>
      </c>
      <c r="G242" s="31">
        <f t="shared" si="45"/>
        <v>0.6673374771955612</v>
      </c>
      <c r="H242" s="32">
        <v>8303791</v>
      </c>
      <c r="I242" s="30">
        <v>28329906</v>
      </c>
      <c r="J242" s="33">
        <v>15669751</v>
      </c>
      <c r="K242" s="33">
        <v>52303448</v>
      </c>
      <c r="L242" s="32">
        <v>11731268</v>
      </c>
      <c r="M242" s="30">
        <v>14315880</v>
      </c>
      <c r="N242" s="33">
        <v>24605690</v>
      </c>
      <c r="O242" s="33">
        <v>50652838</v>
      </c>
      <c r="P242" s="32">
        <v>13032081</v>
      </c>
      <c r="Q242" s="30">
        <v>15946331</v>
      </c>
      <c r="R242" s="33">
        <v>15078860</v>
      </c>
      <c r="S242" s="33">
        <v>44057272</v>
      </c>
      <c r="T242" s="32">
        <v>0</v>
      </c>
      <c r="U242" s="30">
        <v>0</v>
      </c>
      <c r="V242" s="33">
        <v>0</v>
      </c>
      <c r="W242" s="33">
        <v>0</v>
      </c>
    </row>
    <row r="243" spans="1:23" s="10" customFormat="1" ht="12.75">
      <c r="A243" s="26" t="s">
        <v>26</v>
      </c>
      <c r="B243" s="27" t="s">
        <v>443</v>
      </c>
      <c r="C243" s="28" t="s">
        <v>444</v>
      </c>
      <c r="D243" s="29">
        <v>486205876</v>
      </c>
      <c r="E243" s="30">
        <v>486205876</v>
      </c>
      <c r="F243" s="30">
        <v>267479488</v>
      </c>
      <c r="G243" s="31">
        <f t="shared" si="45"/>
        <v>0.5501362719030569</v>
      </c>
      <c r="H243" s="32">
        <v>26731220</v>
      </c>
      <c r="I243" s="30">
        <v>31322238</v>
      </c>
      <c r="J243" s="33">
        <v>30454939</v>
      </c>
      <c r="K243" s="33">
        <v>88508397</v>
      </c>
      <c r="L243" s="32">
        <v>33033668</v>
      </c>
      <c r="M243" s="30">
        <v>36766673</v>
      </c>
      <c r="N243" s="33">
        <v>39276917</v>
      </c>
      <c r="O243" s="33">
        <v>109077258</v>
      </c>
      <c r="P243" s="32">
        <v>37842513</v>
      </c>
      <c r="Q243" s="30">
        <v>0</v>
      </c>
      <c r="R243" s="33">
        <v>32051320</v>
      </c>
      <c r="S243" s="33">
        <v>69893833</v>
      </c>
      <c r="T243" s="32">
        <v>0</v>
      </c>
      <c r="U243" s="30">
        <v>0</v>
      </c>
      <c r="V243" s="33">
        <v>0</v>
      </c>
      <c r="W243" s="33">
        <v>0</v>
      </c>
    </row>
    <row r="244" spans="1:23" s="10" customFormat="1" ht="12.75">
      <c r="A244" s="26" t="s">
        <v>26</v>
      </c>
      <c r="B244" s="27" t="s">
        <v>445</v>
      </c>
      <c r="C244" s="28" t="s">
        <v>446</v>
      </c>
      <c r="D244" s="29">
        <v>386458000</v>
      </c>
      <c r="E244" s="30">
        <v>386458000</v>
      </c>
      <c r="F244" s="30">
        <v>270068617</v>
      </c>
      <c r="G244" s="31">
        <f t="shared" si="45"/>
        <v>0.6988304472931082</v>
      </c>
      <c r="H244" s="32">
        <v>24914314</v>
      </c>
      <c r="I244" s="30">
        <v>32669475</v>
      </c>
      <c r="J244" s="33">
        <v>0</v>
      </c>
      <c r="K244" s="33">
        <v>57583789</v>
      </c>
      <c r="L244" s="32">
        <v>18870126</v>
      </c>
      <c r="M244" s="30">
        <v>41546158</v>
      </c>
      <c r="N244" s="33">
        <v>66056806</v>
      </c>
      <c r="O244" s="33">
        <v>126473090</v>
      </c>
      <c r="P244" s="32">
        <v>26866613</v>
      </c>
      <c r="Q244" s="30">
        <v>35783376</v>
      </c>
      <c r="R244" s="33">
        <v>23361749</v>
      </c>
      <c r="S244" s="33">
        <v>86011738</v>
      </c>
      <c r="T244" s="32">
        <v>0</v>
      </c>
      <c r="U244" s="30">
        <v>0</v>
      </c>
      <c r="V244" s="33">
        <v>0</v>
      </c>
      <c r="W244" s="33">
        <v>0</v>
      </c>
    </row>
    <row r="245" spans="1:23" s="10" customFormat="1" ht="12.75">
      <c r="A245" s="26" t="s">
        <v>45</v>
      </c>
      <c r="B245" s="27" t="s">
        <v>447</v>
      </c>
      <c r="C245" s="28" t="s">
        <v>448</v>
      </c>
      <c r="D245" s="29">
        <v>177466449</v>
      </c>
      <c r="E245" s="30">
        <v>181973451</v>
      </c>
      <c r="F245" s="30">
        <v>98669705</v>
      </c>
      <c r="G245" s="31">
        <f t="shared" si="45"/>
        <v>0.5422203319098454</v>
      </c>
      <c r="H245" s="32">
        <v>8423960</v>
      </c>
      <c r="I245" s="30">
        <v>8334178</v>
      </c>
      <c r="J245" s="33">
        <v>8682833</v>
      </c>
      <c r="K245" s="33">
        <v>25440971</v>
      </c>
      <c r="L245" s="32">
        <v>8979344</v>
      </c>
      <c r="M245" s="30">
        <v>9925504</v>
      </c>
      <c r="N245" s="33">
        <v>9288398</v>
      </c>
      <c r="O245" s="33">
        <v>28193246</v>
      </c>
      <c r="P245" s="32">
        <v>26947160</v>
      </c>
      <c r="Q245" s="30">
        <v>8778066</v>
      </c>
      <c r="R245" s="33">
        <v>9310262</v>
      </c>
      <c r="S245" s="33">
        <v>45035488</v>
      </c>
      <c r="T245" s="32">
        <v>0</v>
      </c>
      <c r="U245" s="30">
        <v>0</v>
      </c>
      <c r="V245" s="33">
        <v>0</v>
      </c>
      <c r="W245" s="33">
        <v>0</v>
      </c>
    </row>
    <row r="246" spans="1:23" s="10" customFormat="1" ht="12.75">
      <c r="A246" s="56"/>
      <c r="B246" s="57" t="s">
        <v>449</v>
      </c>
      <c r="C246" s="58"/>
      <c r="D246" s="59">
        <f>SUM(D240:D245)</f>
        <v>3279944687</v>
      </c>
      <c r="E246" s="60">
        <f>SUM(E240:E245)</f>
        <v>3305880063</v>
      </c>
      <c r="F246" s="60">
        <f>SUM(F240:F245)</f>
        <v>2228311533</v>
      </c>
      <c r="G246" s="61">
        <f t="shared" si="45"/>
        <v>0.6740448807988108</v>
      </c>
      <c r="H246" s="62">
        <f aca="true" t="shared" si="48" ref="H246:W246">SUM(H240:H245)</f>
        <v>141356285</v>
      </c>
      <c r="I246" s="60">
        <f t="shared" si="48"/>
        <v>224212159</v>
      </c>
      <c r="J246" s="63">
        <f t="shared" si="48"/>
        <v>251234052</v>
      </c>
      <c r="K246" s="63">
        <f t="shared" si="48"/>
        <v>616802496</v>
      </c>
      <c r="L246" s="62">
        <f t="shared" si="48"/>
        <v>236653208</v>
      </c>
      <c r="M246" s="60">
        <f t="shared" si="48"/>
        <v>299098480</v>
      </c>
      <c r="N246" s="63">
        <f t="shared" si="48"/>
        <v>306808380</v>
      </c>
      <c r="O246" s="63">
        <f t="shared" si="48"/>
        <v>842560068</v>
      </c>
      <c r="P246" s="62">
        <f t="shared" si="48"/>
        <v>284570959</v>
      </c>
      <c r="Q246" s="60">
        <f t="shared" si="48"/>
        <v>217195065</v>
      </c>
      <c r="R246" s="63">
        <f t="shared" si="48"/>
        <v>267182945</v>
      </c>
      <c r="S246" s="63">
        <f t="shared" si="48"/>
        <v>768948969</v>
      </c>
      <c r="T246" s="62">
        <f t="shared" si="48"/>
        <v>0</v>
      </c>
      <c r="U246" s="60">
        <f t="shared" si="48"/>
        <v>0</v>
      </c>
      <c r="V246" s="63">
        <f t="shared" si="48"/>
        <v>0</v>
      </c>
      <c r="W246" s="63">
        <f t="shared" si="48"/>
        <v>0</v>
      </c>
    </row>
    <row r="247" spans="1:23" s="10" customFormat="1" ht="12.75">
      <c r="A247" s="42"/>
      <c r="B247" s="43" t="s">
        <v>450</v>
      </c>
      <c r="C247" s="44"/>
      <c r="D247" s="45">
        <f>SUM(D223:D230,D232:D238,D240:D245)</f>
        <v>11011276265</v>
      </c>
      <c r="E247" s="46">
        <f>SUM(E223:E230,E232:E238,E240:E245)</f>
        <v>10934047040</v>
      </c>
      <c r="F247" s="46">
        <f>SUM(F223:F230,F232:F238,F240:F245)</f>
        <v>6395798805</v>
      </c>
      <c r="G247" s="47">
        <f t="shared" si="45"/>
        <v>0.5849434140535763</v>
      </c>
      <c r="H247" s="48">
        <f aca="true" t="shared" si="49" ref="H247:W247">SUM(H223:H230,H232:H238,H240:H245)</f>
        <v>469947188</v>
      </c>
      <c r="I247" s="46">
        <f t="shared" si="49"/>
        <v>717900287</v>
      </c>
      <c r="J247" s="49">
        <f t="shared" si="49"/>
        <v>759870557</v>
      </c>
      <c r="K247" s="49">
        <f t="shared" si="49"/>
        <v>1947718032</v>
      </c>
      <c r="L247" s="48">
        <f t="shared" si="49"/>
        <v>645340360</v>
      </c>
      <c r="M247" s="46">
        <f t="shared" si="49"/>
        <v>719978927</v>
      </c>
      <c r="N247" s="49">
        <f t="shared" si="49"/>
        <v>858000389</v>
      </c>
      <c r="O247" s="49">
        <f t="shared" si="49"/>
        <v>2223319676</v>
      </c>
      <c r="P247" s="48">
        <f t="shared" si="49"/>
        <v>839671939</v>
      </c>
      <c r="Q247" s="46">
        <f t="shared" si="49"/>
        <v>655238033</v>
      </c>
      <c r="R247" s="49">
        <f t="shared" si="49"/>
        <v>729851125</v>
      </c>
      <c r="S247" s="49">
        <f t="shared" si="49"/>
        <v>2224761097</v>
      </c>
      <c r="T247" s="48">
        <f t="shared" si="49"/>
        <v>0</v>
      </c>
      <c r="U247" s="46">
        <f t="shared" si="49"/>
        <v>0</v>
      </c>
      <c r="V247" s="49">
        <f t="shared" si="49"/>
        <v>0</v>
      </c>
      <c r="W247" s="49">
        <f t="shared" si="49"/>
        <v>0</v>
      </c>
    </row>
    <row r="248" spans="1:23" s="10" customFormat="1" ht="12.75">
      <c r="A248" s="18"/>
      <c r="B248" s="50"/>
      <c r="C248" s="51"/>
      <c r="D248" s="52"/>
      <c r="E248" s="53"/>
      <c r="F248" s="53"/>
      <c r="G248" s="23"/>
      <c r="H248" s="32"/>
      <c r="I248" s="38"/>
      <c r="J248" s="33"/>
      <c r="K248" s="33"/>
      <c r="L248" s="32"/>
      <c r="M248" s="38"/>
      <c r="N248" s="33"/>
      <c r="O248" s="33"/>
      <c r="P248" s="32"/>
      <c r="Q248" s="38"/>
      <c r="R248" s="33"/>
      <c r="S248" s="33"/>
      <c r="T248" s="32"/>
      <c r="U248" s="38"/>
      <c r="V248" s="33"/>
      <c r="W248" s="33"/>
    </row>
    <row r="249" spans="1:23" s="10" customFormat="1" ht="12.75">
      <c r="A249" s="18"/>
      <c r="B249" s="19" t="s">
        <v>451</v>
      </c>
      <c r="C249" s="20"/>
      <c r="D249" s="55"/>
      <c r="E249" s="53"/>
      <c r="F249" s="53"/>
      <c r="G249" s="23"/>
      <c r="H249" s="32"/>
      <c r="I249" s="30"/>
      <c r="J249" s="33"/>
      <c r="K249" s="33"/>
      <c r="L249" s="32"/>
      <c r="M249" s="30"/>
      <c r="N249" s="33"/>
      <c r="O249" s="33"/>
      <c r="P249" s="32"/>
      <c r="Q249" s="30"/>
      <c r="R249" s="33"/>
      <c r="S249" s="33"/>
      <c r="T249" s="32"/>
      <c r="U249" s="30"/>
      <c r="V249" s="33"/>
      <c r="W249" s="33"/>
    </row>
    <row r="250" spans="1:23" s="10" customFormat="1" ht="12.75">
      <c r="A250" s="26" t="s">
        <v>26</v>
      </c>
      <c r="B250" s="27" t="s">
        <v>452</v>
      </c>
      <c r="C250" s="28" t="s">
        <v>453</v>
      </c>
      <c r="D250" s="29">
        <v>197565000</v>
      </c>
      <c r="E250" s="30">
        <v>211696000</v>
      </c>
      <c r="F250" s="30">
        <v>142484941</v>
      </c>
      <c r="G250" s="31">
        <f aca="true" t="shared" si="50" ref="G250:G277">IF($E250=0,0,$F250/$E250)</f>
        <v>0.6730639265739551</v>
      </c>
      <c r="H250" s="32">
        <v>8183504</v>
      </c>
      <c r="I250" s="30">
        <v>14848965</v>
      </c>
      <c r="J250" s="33">
        <v>12891565</v>
      </c>
      <c r="K250" s="33">
        <v>35924034</v>
      </c>
      <c r="L250" s="32">
        <v>15698542</v>
      </c>
      <c r="M250" s="30">
        <v>24405640</v>
      </c>
      <c r="N250" s="33">
        <v>18851271</v>
      </c>
      <c r="O250" s="33">
        <v>58955453</v>
      </c>
      <c r="P250" s="32">
        <v>7734552</v>
      </c>
      <c r="Q250" s="30">
        <v>18198281</v>
      </c>
      <c r="R250" s="33">
        <v>21672621</v>
      </c>
      <c r="S250" s="33">
        <v>47605454</v>
      </c>
      <c r="T250" s="32">
        <v>0</v>
      </c>
      <c r="U250" s="30">
        <v>0</v>
      </c>
      <c r="V250" s="33">
        <v>0</v>
      </c>
      <c r="W250" s="33">
        <v>0</v>
      </c>
    </row>
    <row r="251" spans="1:23" s="10" customFormat="1" ht="12.75">
      <c r="A251" s="26" t="s">
        <v>26</v>
      </c>
      <c r="B251" s="27" t="s">
        <v>454</v>
      </c>
      <c r="C251" s="28" t="s">
        <v>455</v>
      </c>
      <c r="D251" s="29">
        <v>1166180200</v>
      </c>
      <c r="E251" s="30">
        <v>1167096300</v>
      </c>
      <c r="F251" s="30">
        <v>626974824</v>
      </c>
      <c r="G251" s="31">
        <f t="shared" si="50"/>
        <v>0.5372091608892943</v>
      </c>
      <c r="H251" s="32">
        <v>62497236</v>
      </c>
      <c r="I251" s="30">
        <v>79129787</v>
      </c>
      <c r="J251" s="33">
        <v>76617812</v>
      </c>
      <c r="K251" s="33">
        <v>218244835</v>
      </c>
      <c r="L251" s="32">
        <v>66796948</v>
      </c>
      <c r="M251" s="30">
        <v>70844142</v>
      </c>
      <c r="N251" s="33">
        <v>43845364</v>
      </c>
      <c r="O251" s="33">
        <v>181486454</v>
      </c>
      <c r="P251" s="32">
        <v>86242296</v>
      </c>
      <c r="Q251" s="30">
        <v>83445731</v>
      </c>
      <c r="R251" s="33">
        <v>57555508</v>
      </c>
      <c r="S251" s="33">
        <v>227243535</v>
      </c>
      <c r="T251" s="32">
        <v>0</v>
      </c>
      <c r="U251" s="30">
        <v>0</v>
      </c>
      <c r="V251" s="33">
        <v>0</v>
      </c>
      <c r="W251" s="33">
        <v>0</v>
      </c>
    </row>
    <row r="252" spans="1:23" s="10" customFormat="1" ht="12.75">
      <c r="A252" s="26" t="s">
        <v>26</v>
      </c>
      <c r="B252" s="27" t="s">
        <v>456</v>
      </c>
      <c r="C252" s="28" t="s">
        <v>457</v>
      </c>
      <c r="D252" s="29">
        <v>2587145639</v>
      </c>
      <c r="E252" s="30">
        <v>2587145639</v>
      </c>
      <c r="F252" s="30">
        <v>1601375975</v>
      </c>
      <c r="G252" s="31">
        <f t="shared" si="50"/>
        <v>0.6189740348823092</v>
      </c>
      <c r="H252" s="32">
        <v>92415766</v>
      </c>
      <c r="I252" s="30">
        <v>173211797</v>
      </c>
      <c r="J252" s="33">
        <v>173304823</v>
      </c>
      <c r="K252" s="33">
        <v>438932386</v>
      </c>
      <c r="L252" s="32">
        <v>262738879</v>
      </c>
      <c r="M252" s="30">
        <v>160647829</v>
      </c>
      <c r="N252" s="33">
        <v>195128028</v>
      </c>
      <c r="O252" s="33">
        <v>618514736</v>
      </c>
      <c r="P252" s="32">
        <v>182544306</v>
      </c>
      <c r="Q252" s="30">
        <v>184469963</v>
      </c>
      <c r="R252" s="33">
        <v>176914584</v>
      </c>
      <c r="S252" s="33">
        <v>543928853</v>
      </c>
      <c r="T252" s="32">
        <v>0</v>
      </c>
      <c r="U252" s="30">
        <v>0</v>
      </c>
      <c r="V252" s="33">
        <v>0</v>
      </c>
      <c r="W252" s="33">
        <v>0</v>
      </c>
    </row>
    <row r="253" spans="1:23" s="10" customFormat="1" ht="12.75">
      <c r="A253" s="26" t="s">
        <v>26</v>
      </c>
      <c r="B253" s="27" t="s">
        <v>458</v>
      </c>
      <c r="C253" s="28" t="s">
        <v>459</v>
      </c>
      <c r="D253" s="29">
        <v>107600960</v>
      </c>
      <c r="E253" s="30">
        <v>118043237</v>
      </c>
      <c r="F253" s="30">
        <v>61630625</v>
      </c>
      <c r="G253" s="31">
        <f t="shared" si="50"/>
        <v>0.5221021260201464</v>
      </c>
      <c r="H253" s="32">
        <v>8685992</v>
      </c>
      <c r="I253" s="30">
        <v>9538766</v>
      </c>
      <c r="J253" s="33">
        <v>6260039</v>
      </c>
      <c r="K253" s="33">
        <v>24484797</v>
      </c>
      <c r="L253" s="32">
        <v>5912794</v>
      </c>
      <c r="M253" s="30">
        <v>7038356</v>
      </c>
      <c r="N253" s="33">
        <v>5659646</v>
      </c>
      <c r="O253" s="33">
        <v>18610796</v>
      </c>
      <c r="P253" s="32">
        <v>4167470</v>
      </c>
      <c r="Q253" s="30">
        <v>4242744</v>
      </c>
      <c r="R253" s="33">
        <v>10124818</v>
      </c>
      <c r="S253" s="33">
        <v>18535032</v>
      </c>
      <c r="T253" s="32">
        <v>0</v>
      </c>
      <c r="U253" s="30">
        <v>0</v>
      </c>
      <c r="V253" s="33">
        <v>0</v>
      </c>
      <c r="W253" s="33">
        <v>0</v>
      </c>
    </row>
    <row r="254" spans="1:23" s="10" customFormat="1" ht="12.75">
      <c r="A254" s="26" t="s">
        <v>26</v>
      </c>
      <c r="B254" s="27" t="s">
        <v>460</v>
      </c>
      <c r="C254" s="28" t="s">
        <v>461</v>
      </c>
      <c r="D254" s="29">
        <v>431365943</v>
      </c>
      <c r="E254" s="30">
        <v>431365943</v>
      </c>
      <c r="F254" s="30">
        <v>270655186</v>
      </c>
      <c r="G254" s="31">
        <f t="shared" si="50"/>
        <v>0.6274375397317817</v>
      </c>
      <c r="H254" s="32">
        <v>20497894</v>
      </c>
      <c r="I254" s="30">
        <v>32015852</v>
      </c>
      <c r="J254" s="33">
        <v>24503803</v>
      </c>
      <c r="K254" s="33">
        <v>77017549</v>
      </c>
      <c r="L254" s="32">
        <v>33983860</v>
      </c>
      <c r="M254" s="30">
        <v>32877905</v>
      </c>
      <c r="N254" s="33">
        <v>35527238</v>
      </c>
      <c r="O254" s="33">
        <v>102389003</v>
      </c>
      <c r="P254" s="32">
        <v>28075451</v>
      </c>
      <c r="Q254" s="30">
        <v>29932479</v>
      </c>
      <c r="R254" s="33">
        <v>33240704</v>
      </c>
      <c r="S254" s="33">
        <v>91248634</v>
      </c>
      <c r="T254" s="32">
        <v>0</v>
      </c>
      <c r="U254" s="30">
        <v>0</v>
      </c>
      <c r="V254" s="33">
        <v>0</v>
      </c>
      <c r="W254" s="33">
        <v>0</v>
      </c>
    </row>
    <row r="255" spans="1:23" s="10" customFormat="1" ht="12.75">
      <c r="A255" s="26" t="s">
        <v>45</v>
      </c>
      <c r="B255" s="27" t="s">
        <v>462</v>
      </c>
      <c r="C255" s="28" t="s">
        <v>463</v>
      </c>
      <c r="D255" s="29">
        <v>236481000</v>
      </c>
      <c r="E255" s="30">
        <v>243871786</v>
      </c>
      <c r="F255" s="30">
        <v>176408715</v>
      </c>
      <c r="G255" s="31">
        <f t="shared" si="50"/>
        <v>0.7233666423388558</v>
      </c>
      <c r="H255" s="32">
        <v>16740250</v>
      </c>
      <c r="I255" s="30">
        <v>22755820</v>
      </c>
      <c r="J255" s="33">
        <v>19367353</v>
      </c>
      <c r="K255" s="33">
        <v>58863423</v>
      </c>
      <c r="L255" s="32">
        <v>20667067</v>
      </c>
      <c r="M255" s="30">
        <v>20772601</v>
      </c>
      <c r="N255" s="33">
        <v>20599757</v>
      </c>
      <c r="O255" s="33">
        <v>62039425</v>
      </c>
      <c r="P255" s="32">
        <v>16194061</v>
      </c>
      <c r="Q255" s="30">
        <v>18490192</v>
      </c>
      <c r="R255" s="33">
        <v>20821614</v>
      </c>
      <c r="S255" s="33">
        <v>55505867</v>
      </c>
      <c r="T255" s="32">
        <v>0</v>
      </c>
      <c r="U255" s="30">
        <v>0</v>
      </c>
      <c r="V255" s="33">
        <v>0</v>
      </c>
      <c r="W255" s="33">
        <v>0</v>
      </c>
    </row>
    <row r="256" spans="1:23" s="10" customFormat="1" ht="12.75">
      <c r="A256" s="34"/>
      <c r="B256" s="35" t="s">
        <v>464</v>
      </c>
      <c r="C256" s="36"/>
      <c r="D256" s="37">
        <f>SUM(D250:D255)</f>
        <v>4726338742</v>
      </c>
      <c r="E256" s="38">
        <f>SUM(E250:E255)</f>
        <v>4759218905</v>
      </c>
      <c r="F256" s="38">
        <f>SUM(F250:F255)</f>
        <v>2879530266</v>
      </c>
      <c r="G256" s="39">
        <f t="shared" si="50"/>
        <v>0.6050426180175883</v>
      </c>
      <c r="H256" s="40">
        <f aca="true" t="shared" si="51" ref="H256:W256">SUM(H250:H255)</f>
        <v>209020642</v>
      </c>
      <c r="I256" s="38">
        <f t="shared" si="51"/>
        <v>331500987</v>
      </c>
      <c r="J256" s="41">
        <f t="shared" si="51"/>
        <v>312945395</v>
      </c>
      <c r="K256" s="41">
        <f t="shared" si="51"/>
        <v>853467024</v>
      </c>
      <c r="L256" s="40">
        <f t="shared" si="51"/>
        <v>405798090</v>
      </c>
      <c r="M256" s="38">
        <f t="shared" si="51"/>
        <v>316586473</v>
      </c>
      <c r="N256" s="41">
        <f t="shared" si="51"/>
        <v>319611304</v>
      </c>
      <c r="O256" s="41">
        <f t="shared" si="51"/>
        <v>1041995867</v>
      </c>
      <c r="P256" s="40">
        <f t="shared" si="51"/>
        <v>324958136</v>
      </c>
      <c r="Q256" s="38">
        <f t="shared" si="51"/>
        <v>338779390</v>
      </c>
      <c r="R256" s="41">
        <f t="shared" si="51"/>
        <v>320329849</v>
      </c>
      <c r="S256" s="41">
        <f t="shared" si="51"/>
        <v>984067375</v>
      </c>
      <c r="T256" s="40">
        <f t="shared" si="51"/>
        <v>0</v>
      </c>
      <c r="U256" s="38">
        <f t="shared" si="51"/>
        <v>0</v>
      </c>
      <c r="V256" s="41">
        <f t="shared" si="51"/>
        <v>0</v>
      </c>
      <c r="W256" s="41">
        <f t="shared" si="51"/>
        <v>0</v>
      </c>
    </row>
    <row r="257" spans="1:23" s="10" customFormat="1" ht="12.75">
      <c r="A257" s="26" t="s">
        <v>26</v>
      </c>
      <c r="B257" s="27" t="s">
        <v>465</v>
      </c>
      <c r="C257" s="28" t="s">
        <v>466</v>
      </c>
      <c r="D257" s="29">
        <v>68886832</v>
      </c>
      <c r="E257" s="30">
        <v>71151839</v>
      </c>
      <c r="F257" s="30">
        <v>57081420</v>
      </c>
      <c r="G257" s="31">
        <f t="shared" si="50"/>
        <v>0.8022479924939115</v>
      </c>
      <c r="H257" s="32">
        <v>4575321</v>
      </c>
      <c r="I257" s="30">
        <v>5875736</v>
      </c>
      <c r="J257" s="33">
        <v>6450550</v>
      </c>
      <c r="K257" s="33">
        <v>16901607</v>
      </c>
      <c r="L257" s="32">
        <v>8027180</v>
      </c>
      <c r="M257" s="30">
        <v>8759697</v>
      </c>
      <c r="N257" s="33">
        <v>7632771</v>
      </c>
      <c r="O257" s="33">
        <v>24419648</v>
      </c>
      <c r="P257" s="32">
        <v>5575852</v>
      </c>
      <c r="Q257" s="30">
        <v>4740250</v>
      </c>
      <c r="R257" s="33">
        <v>5444063</v>
      </c>
      <c r="S257" s="33">
        <v>15760165</v>
      </c>
      <c r="T257" s="32">
        <v>0</v>
      </c>
      <c r="U257" s="30">
        <v>0</v>
      </c>
      <c r="V257" s="33">
        <v>0</v>
      </c>
      <c r="W257" s="33">
        <v>0</v>
      </c>
    </row>
    <row r="258" spans="1:23" s="10" customFormat="1" ht="12.75">
      <c r="A258" s="26" t="s">
        <v>26</v>
      </c>
      <c r="B258" s="27" t="s">
        <v>467</v>
      </c>
      <c r="C258" s="28" t="s">
        <v>468</v>
      </c>
      <c r="D258" s="29">
        <v>129958419</v>
      </c>
      <c r="E258" s="30">
        <v>129958419</v>
      </c>
      <c r="F258" s="30">
        <v>98633315</v>
      </c>
      <c r="G258" s="31">
        <f t="shared" si="50"/>
        <v>0.7589605641478294</v>
      </c>
      <c r="H258" s="32">
        <v>15576902</v>
      </c>
      <c r="I258" s="30">
        <v>16486026</v>
      </c>
      <c r="J258" s="33">
        <v>14332667</v>
      </c>
      <c r="K258" s="33">
        <v>46395595</v>
      </c>
      <c r="L258" s="32">
        <v>15663959</v>
      </c>
      <c r="M258" s="30">
        <v>9188107</v>
      </c>
      <c r="N258" s="33">
        <v>5528198</v>
      </c>
      <c r="O258" s="33">
        <v>30380264</v>
      </c>
      <c r="P258" s="32">
        <v>0</v>
      </c>
      <c r="Q258" s="30">
        <v>9578122</v>
      </c>
      <c r="R258" s="33">
        <v>12279334</v>
      </c>
      <c r="S258" s="33">
        <v>21857456</v>
      </c>
      <c r="T258" s="32">
        <v>0</v>
      </c>
      <c r="U258" s="30">
        <v>0</v>
      </c>
      <c r="V258" s="33">
        <v>0</v>
      </c>
      <c r="W258" s="33">
        <v>0</v>
      </c>
    </row>
    <row r="259" spans="1:23" s="10" customFormat="1" ht="12.75">
      <c r="A259" s="26" t="s">
        <v>26</v>
      </c>
      <c r="B259" s="27" t="s">
        <v>469</v>
      </c>
      <c r="C259" s="28" t="s">
        <v>470</v>
      </c>
      <c r="D259" s="29">
        <v>480961384</v>
      </c>
      <c r="E259" s="30">
        <v>480961384</v>
      </c>
      <c r="F259" s="30">
        <v>270145298</v>
      </c>
      <c r="G259" s="31">
        <f t="shared" si="50"/>
        <v>0.5616777292041392</v>
      </c>
      <c r="H259" s="32">
        <v>18580244</v>
      </c>
      <c r="I259" s="30">
        <v>23841013</v>
      </c>
      <c r="J259" s="33">
        <v>25461436</v>
      </c>
      <c r="K259" s="33">
        <v>67882693</v>
      </c>
      <c r="L259" s="32">
        <v>28624949</v>
      </c>
      <c r="M259" s="30">
        <v>13716324</v>
      </c>
      <c r="N259" s="33">
        <v>92402997</v>
      </c>
      <c r="O259" s="33">
        <v>134744270</v>
      </c>
      <c r="P259" s="32">
        <v>24463389</v>
      </c>
      <c r="Q259" s="30">
        <v>31197334</v>
      </c>
      <c r="R259" s="33">
        <v>11857612</v>
      </c>
      <c r="S259" s="33">
        <v>67518335</v>
      </c>
      <c r="T259" s="32">
        <v>0</v>
      </c>
      <c r="U259" s="30">
        <v>0</v>
      </c>
      <c r="V259" s="33">
        <v>0</v>
      </c>
      <c r="W259" s="33">
        <v>0</v>
      </c>
    </row>
    <row r="260" spans="1:23" s="10" customFormat="1" ht="12.75">
      <c r="A260" s="26" t="s">
        <v>26</v>
      </c>
      <c r="B260" s="27" t="s">
        <v>471</v>
      </c>
      <c r="C260" s="28" t="s">
        <v>472</v>
      </c>
      <c r="D260" s="29">
        <v>334286000</v>
      </c>
      <c r="E260" s="30">
        <v>334286000</v>
      </c>
      <c r="F260" s="30">
        <v>120523275</v>
      </c>
      <c r="G260" s="31">
        <f t="shared" si="50"/>
        <v>0.3605394033851253</v>
      </c>
      <c r="H260" s="32">
        <v>17741607</v>
      </c>
      <c r="I260" s="30">
        <v>19308116</v>
      </c>
      <c r="J260" s="33">
        <v>19481260</v>
      </c>
      <c r="K260" s="33">
        <v>56530983</v>
      </c>
      <c r="L260" s="32">
        <v>17817026</v>
      </c>
      <c r="M260" s="30">
        <v>17357577</v>
      </c>
      <c r="N260" s="33">
        <v>14299808</v>
      </c>
      <c r="O260" s="33">
        <v>49474411</v>
      </c>
      <c r="P260" s="32">
        <v>14517881</v>
      </c>
      <c r="Q260" s="30">
        <v>0</v>
      </c>
      <c r="R260" s="33">
        <v>0</v>
      </c>
      <c r="S260" s="33">
        <v>14517881</v>
      </c>
      <c r="T260" s="32">
        <v>0</v>
      </c>
      <c r="U260" s="30">
        <v>0</v>
      </c>
      <c r="V260" s="33">
        <v>0</v>
      </c>
      <c r="W260" s="33">
        <v>0</v>
      </c>
    </row>
    <row r="261" spans="1:23" s="10" customFormat="1" ht="12.75">
      <c r="A261" s="26" t="s">
        <v>26</v>
      </c>
      <c r="B261" s="27" t="s">
        <v>473</v>
      </c>
      <c r="C261" s="28" t="s">
        <v>474</v>
      </c>
      <c r="D261" s="29">
        <v>219368409</v>
      </c>
      <c r="E261" s="30">
        <v>219368409</v>
      </c>
      <c r="F261" s="30">
        <v>97242943</v>
      </c>
      <c r="G261" s="31">
        <f t="shared" si="50"/>
        <v>0.4432859929252621</v>
      </c>
      <c r="H261" s="32">
        <v>10939928</v>
      </c>
      <c r="I261" s="30">
        <v>22367886</v>
      </c>
      <c r="J261" s="33">
        <v>10135682</v>
      </c>
      <c r="K261" s="33">
        <v>43443496</v>
      </c>
      <c r="L261" s="32">
        <v>11161807</v>
      </c>
      <c r="M261" s="30">
        <v>0</v>
      </c>
      <c r="N261" s="33">
        <v>9771417</v>
      </c>
      <c r="O261" s="33">
        <v>20933224</v>
      </c>
      <c r="P261" s="32">
        <v>10459140</v>
      </c>
      <c r="Q261" s="30">
        <v>9840549</v>
      </c>
      <c r="R261" s="33">
        <v>12566534</v>
      </c>
      <c r="S261" s="33">
        <v>32866223</v>
      </c>
      <c r="T261" s="32">
        <v>0</v>
      </c>
      <c r="U261" s="30">
        <v>0</v>
      </c>
      <c r="V261" s="33">
        <v>0</v>
      </c>
      <c r="W261" s="33">
        <v>0</v>
      </c>
    </row>
    <row r="262" spans="1:23" s="10" customFormat="1" ht="12.75">
      <c r="A262" s="26" t="s">
        <v>45</v>
      </c>
      <c r="B262" s="27" t="s">
        <v>475</v>
      </c>
      <c r="C262" s="28" t="s">
        <v>476</v>
      </c>
      <c r="D262" s="29">
        <v>356705000</v>
      </c>
      <c r="E262" s="30">
        <v>356705000</v>
      </c>
      <c r="F262" s="30">
        <v>257716358</v>
      </c>
      <c r="G262" s="31">
        <f t="shared" si="50"/>
        <v>0.7224915770734921</v>
      </c>
      <c r="H262" s="32">
        <v>17307194</v>
      </c>
      <c r="I262" s="30">
        <v>43267858</v>
      </c>
      <c r="J262" s="33">
        <v>31412465</v>
      </c>
      <c r="K262" s="33">
        <v>91987517</v>
      </c>
      <c r="L262" s="32">
        <v>31683616</v>
      </c>
      <c r="M262" s="30">
        <v>44291329</v>
      </c>
      <c r="N262" s="33">
        <v>32901301</v>
      </c>
      <c r="O262" s="33">
        <v>108876246</v>
      </c>
      <c r="P262" s="32">
        <v>29000562</v>
      </c>
      <c r="Q262" s="30">
        <v>27852033</v>
      </c>
      <c r="R262" s="33">
        <v>0</v>
      </c>
      <c r="S262" s="33">
        <v>56852595</v>
      </c>
      <c r="T262" s="32">
        <v>0</v>
      </c>
      <c r="U262" s="30">
        <v>0</v>
      </c>
      <c r="V262" s="33">
        <v>0</v>
      </c>
      <c r="W262" s="33">
        <v>0</v>
      </c>
    </row>
    <row r="263" spans="1:23" s="10" customFormat="1" ht="12.75">
      <c r="A263" s="34"/>
      <c r="B263" s="35" t="s">
        <v>477</v>
      </c>
      <c r="C263" s="36"/>
      <c r="D263" s="37">
        <f>SUM(D257:D262)</f>
        <v>1590166044</v>
      </c>
      <c r="E263" s="38">
        <f>SUM(E257:E262)</f>
        <v>1592431051</v>
      </c>
      <c r="F263" s="38">
        <f>SUM(F257:F262)</f>
        <v>901342609</v>
      </c>
      <c r="G263" s="39">
        <f t="shared" si="50"/>
        <v>0.5660167254550728</v>
      </c>
      <c r="H263" s="40">
        <f aca="true" t="shared" si="52" ref="H263:W263">SUM(H257:H262)</f>
        <v>84721196</v>
      </c>
      <c r="I263" s="38">
        <f t="shared" si="52"/>
        <v>131146635</v>
      </c>
      <c r="J263" s="41">
        <f t="shared" si="52"/>
        <v>107274060</v>
      </c>
      <c r="K263" s="41">
        <f t="shared" si="52"/>
        <v>323141891</v>
      </c>
      <c r="L263" s="40">
        <f t="shared" si="52"/>
        <v>112978537</v>
      </c>
      <c r="M263" s="38">
        <f t="shared" si="52"/>
        <v>93313034</v>
      </c>
      <c r="N263" s="41">
        <f t="shared" si="52"/>
        <v>162536492</v>
      </c>
      <c r="O263" s="41">
        <f t="shared" si="52"/>
        <v>368828063</v>
      </c>
      <c r="P263" s="40">
        <f t="shared" si="52"/>
        <v>84016824</v>
      </c>
      <c r="Q263" s="38">
        <f t="shared" si="52"/>
        <v>83208288</v>
      </c>
      <c r="R263" s="41">
        <f t="shared" si="52"/>
        <v>42147543</v>
      </c>
      <c r="S263" s="41">
        <f t="shared" si="52"/>
        <v>209372655</v>
      </c>
      <c r="T263" s="40">
        <f t="shared" si="52"/>
        <v>0</v>
      </c>
      <c r="U263" s="38">
        <f t="shared" si="52"/>
        <v>0</v>
      </c>
      <c r="V263" s="41">
        <f t="shared" si="52"/>
        <v>0</v>
      </c>
      <c r="W263" s="41">
        <f t="shared" si="52"/>
        <v>0</v>
      </c>
    </row>
    <row r="264" spans="1:23" s="10" customFormat="1" ht="12.75">
      <c r="A264" s="26" t="s">
        <v>26</v>
      </c>
      <c r="B264" s="27" t="s">
        <v>478</v>
      </c>
      <c r="C264" s="28" t="s">
        <v>479</v>
      </c>
      <c r="D264" s="29">
        <v>226347528</v>
      </c>
      <c r="E264" s="30">
        <v>323275196</v>
      </c>
      <c r="F264" s="30">
        <v>164791915</v>
      </c>
      <c r="G264" s="31">
        <f t="shared" si="50"/>
        <v>0.5097573740238333</v>
      </c>
      <c r="H264" s="32">
        <v>16899747</v>
      </c>
      <c r="I264" s="30">
        <v>20790399</v>
      </c>
      <c r="J264" s="33">
        <v>15020530</v>
      </c>
      <c r="K264" s="33">
        <v>52710676</v>
      </c>
      <c r="L264" s="32">
        <v>22431443</v>
      </c>
      <c r="M264" s="30">
        <v>16237561</v>
      </c>
      <c r="N264" s="33">
        <v>20418127</v>
      </c>
      <c r="O264" s="33">
        <v>59087131</v>
      </c>
      <c r="P264" s="32">
        <v>35139365</v>
      </c>
      <c r="Q264" s="30">
        <v>17854743</v>
      </c>
      <c r="R264" s="33">
        <v>0</v>
      </c>
      <c r="S264" s="33">
        <v>52994108</v>
      </c>
      <c r="T264" s="32">
        <v>0</v>
      </c>
      <c r="U264" s="30">
        <v>0</v>
      </c>
      <c r="V264" s="33">
        <v>0</v>
      </c>
      <c r="W264" s="33">
        <v>0</v>
      </c>
    </row>
    <row r="265" spans="1:23" s="10" customFormat="1" ht="12.75">
      <c r="A265" s="26" t="s">
        <v>26</v>
      </c>
      <c r="B265" s="27" t="s">
        <v>480</v>
      </c>
      <c r="C265" s="28" t="s">
        <v>481</v>
      </c>
      <c r="D265" s="29">
        <v>109620600</v>
      </c>
      <c r="E265" s="30">
        <v>109620600</v>
      </c>
      <c r="F265" s="30">
        <v>118131401</v>
      </c>
      <c r="G265" s="31">
        <f t="shared" si="50"/>
        <v>1.077638701120045</v>
      </c>
      <c r="H265" s="32">
        <v>7109907</v>
      </c>
      <c r="I265" s="30">
        <v>6496291</v>
      </c>
      <c r="J265" s="33">
        <v>11755019</v>
      </c>
      <c r="K265" s="33">
        <v>25361217</v>
      </c>
      <c r="L265" s="32">
        <v>0</v>
      </c>
      <c r="M265" s="30">
        <v>22600960</v>
      </c>
      <c r="N265" s="33">
        <v>32413490</v>
      </c>
      <c r="O265" s="33">
        <v>55014450</v>
      </c>
      <c r="P265" s="32">
        <v>33093856</v>
      </c>
      <c r="Q265" s="30">
        <v>4661878</v>
      </c>
      <c r="R265" s="33">
        <v>0</v>
      </c>
      <c r="S265" s="33">
        <v>37755734</v>
      </c>
      <c r="T265" s="32">
        <v>0</v>
      </c>
      <c r="U265" s="30">
        <v>0</v>
      </c>
      <c r="V265" s="33">
        <v>0</v>
      </c>
      <c r="W265" s="33">
        <v>0</v>
      </c>
    </row>
    <row r="266" spans="1:23" s="10" customFormat="1" ht="12.75">
      <c r="A266" s="26" t="s">
        <v>26</v>
      </c>
      <c r="B266" s="27" t="s">
        <v>482</v>
      </c>
      <c r="C266" s="28" t="s">
        <v>483</v>
      </c>
      <c r="D266" s="29">
        <v>118123146</v>
      </c>
      <c r="E266" s="30">
        <v>118123146</v>
      </c>
      <c r="F266" s="30">
        <v>69966093</v>
      </c>
      <c r="G266" s="31">
        <f t="shared" si="50"/>
        <v>0.5923148457288803</v>
      </c>
      <c r="H266" s="32">
        <v>5308628</v>
      </c>
      <c r="I266" s="30">
        <v>8594777</v>
      </c>
      <c r="J266" s="33">
        <v>7725007</v>
      </c>
      <c r="K266" s="33">
        <v>21628412</v>
      </c>
      <c r="L266" s="32">
        <v>7283967</v>
      </c>
      <c r="M266" s="30">
        <v>7623639</v>
      </c>
      <c r="N266" s="33">
        <v>9633189</v>
      </c>
      <c r="O266" s="33">
        <v>24540795</v>
      </c>
      <c r="P266" s="32">
        <v>7042947</v>
      </c>
      <c r="Q266" s="30">
        <v>7566798</v>
      </c>
      <c r="R266" s="33">
        <v>9187141</v>
      </c>
      <c r="S266" s="33">
        <v>23796886</v>
      </c>
      <c r="T266" s="32">
        <v>0</v>
      </c>
      <c r="U266" s="30">
        <v>0</v>
      </c>
      <c r="V266" s="33">
        <v>0</v>
      </c>
      <c r="W266" s="33">
        <v>0</v>
      </c>
    </row>
    <row r="267" spans="1:23" s="10" customFormat="1" ht="12.75">
      <c r="A267" s="26" t="s">
        <v>26</v>
      </c>
      <c r="B267" s="27" t="s">
        <v>484</v>
      </c>
      <c r="C267" s="28" t="s">
        <v>485</v>
      </c>
      <c r="D267" s="29">
        <v>198154878</v>
      </c>
      <c r="E267" s="30">
        <v>198154878</v>
      </c>
      <c r="F267" s="30">
        <v>105129997</v>
      </c>
      <c r="G267" s="31">
        <f t="shared" si="50"/>
        <v>0.5305445824048803</v>
      </c>
      <c r="H267" s="32">
        <v>12392456</v>
      </c>
      <c r="I267" s="30">
        <v>10234040</v>
      </c>
      <c r="J267" s="33">
        <v>10415107</v>
      </c>
      <c r="K267" s="33">
        <v>33041603</v>
      </c>
      <c r="L267" s="32">
        <v>20564175</v>
      </c>
      <c r="M267" s="30">
        <v>7671053</v>
      </c>
      <c r="N267" s="33">
        <v>12285125</v>
      </c>
      <c r="O267" s="33">
        <v>40520353</v>
      </c>
      <c r="P267" s="32">
        <v>12267139</v>
      </c>
      <c r="Q267" s="30">
        <v>6865015</v>
      </c>
      <c r="R267" s="33">
        <v>12435887</v>
      </c>
      <c r="S267" s="33">
        <v>31568041</v>
      </c>
      <c r="T267" s="32">
        <v>0</v>
      </c>
      <c r="U267" s="30">
        <v>0</v>
      </c>
      <c r="V267" s="33">
        <v>0</v>
      </c>
      <c r="W267" s="33">
        <v>0</v>
      </c>
    </row>
    <row r="268" spans="1:23" s="10" customFormat="1" ht="12.75">
      <c r="A268" s="26" t="s">
        <v>26</v>
      </c>
      <c r="B268" s="27" t="s">
        <v>486</v>
      </c>
      <c r="C268" s="28" t="s">
        <v>487</v>
      </c>
      <c r="D268" s="29">
        <v>66450000</v>
      </c>
      <c r="E268" s="30">
        <v>66450000</v>
      </c>
      <c r="F268" s="30">
        <v>49369199</v>
      </c>
      <c r="G268" s="31">
        <f t="shared" si="50"/>
        <v>0.7429525808878856</v>
      </c>
      <c r="H268" s="32">
        <v>3416735</v>
      </c>
      <c r="I268" s="30">
        <v>6849441</v>
      </c>
      <c r="J268" s="33">
        <v>3934317</v>
      </c>
      <c r="K268" s="33">
        <v>14200493</v>
      </c>
      <c r="L268" s="32">
        <v>3932016</v>
      </c>
      <c r="M268" s="30">
        <v>6391533</v>
      </c>
      <c r="N268" s="33">
        <v>6750735</v>
      </c>
      <c r="O268" s="33">
        <v>17074284</v>
      </c>
      <c r="P268" s="32">
        <v>10233908</v>
      </c>
      <c r="Q268" s="30">
        <v>3364584</v>
      </c>
      <c r="R268" s="33">
        <v>4495930</v>
      </c>
      <c r="S268" s="33">
        <v>18094422</v>
      </c>
      <c r="T268" s="32">
        <v>0</v>
      </c>
      <c r="U268" s="30">
        <v>0</v>
      </c>
      <c r="V268" s="33">
        <v>0</v>
      </c>
      <c r="W268" s="33">
        <v>0</v>
      </c>
    </row>
    <row r="269" spans="1:23" s="10" customFormat="1" ht="12.75">
      <c r="A269" s="26" t="s">
        <v>45</v>
      </c>
      <c r="B269" s="27" t="s">
        <v>488</v>
      </c>
      <c r="C269" s="28" t="s">
        <v>489</v>
      </c>
      <c r="D269" s="29">
        <v>153083221</v>
      </c>
      <c r="E269" s="30">
        <v>153083221</v>
      </c>
      <c r="F269" s="30">
        <v>162478081</v>
      </c>
      <c r="G269" s="31">
        <f t="shared" si="50"/>
        <v>1.0613709323505807</v>
      </c>
      <c r="H269" s="32">
        <v>7129156</v>
      </c>
      <c r="I269" s="30">
        <v>11683603</v>
      </c>
      <c r="J269" s="33">
        <v>23133135</v>
      </c>
      <c r="K269" s="33">
        <v>41945894</v>
      </c>
      <c r="L269" s="32">
        <v>14975641</v>
      </c>
      <c r="M269" s="30">
        <v>45627411</v>
      </c>
      <c r="N269" s="33">
        <v>29733326</v>
      </c>
      <c r="O269" s="33">
        <v>90336378</v>
      </c>
      <c r="P269" s="32">
        <v>14736380</v>
      </c>
      <c r="Q269" s="30">
        <v>15459429</v>
      </c>
      <c r="R269" s="33">
        <v>0</v>
      </c>
      <c r="S269" s="33">
        <v>30195809</v>
      </c>
      <c r="T269" s="32">
        <v>0</v>
      </c>
      <c r="U269" s="30">
        <v>0</v>
      </c>
      <c r="V269" s="33">
        <v>0</v>
      </c>
      <c r="W269" s="33">
        <v>0</v>
      </c>
    </row>
    <row r="270" spans="1:23" s="10" customFormat="1" ht="12.75">
      <c r="A270" s="34"/>
      <c r="B270" s="35" t="s">
        <v>490</v>
      </c>
      <c r="C270" s="36"/>
      <c r="D270" s="37">
        <f>SUM(D264:D269)</f>
        <v>871779373</v>
      </c>
      <c r="E270" s="38">
        <f>SUM(E264:E269)</f>
        <v>968707041</v>
      </c>
      <c r="F270" s="38">
        <f>SUM(F264:F269)</f>
        <v>669866686</v>
      </c>
      <c r="G270" s="39">
        <f t="shared" si="50"/>
        <v>0.6915059534495528</v>
      </c>
      <c r="H270" s="40">
        <f aca="true" t="shared" si="53" ref="H270:W270">SUM(H264:H269)</f>
        <v>52256629</v>
      </c>
      <c r="I270" s="38">
        <f t="shared" si="53"/>
        <v>64648551</v>
      </c>
      <c r="J270" s="41">
        <f t="shared" si="53"/>
        <v>71983115</v>
      </c>
      <c r="K270" s="41">
        <f t="shared" si="53"/>
        <v>188888295</v>
      </c>
      <c r="L270" s="40">
        <f t="shared" si="53"/>
        <v>69187242</v>
      </c>
      <c r="M270" s="38">
        <f t="shared" si="53"/>
        <v>106152157</v>
      </c>
      <c r="N270" s="41">
        <f t="shared" si="53"/>
        <v>111233992</v>
      </c>
      <c r="O270" s="41">
        <f t="shared" si="53"/>
        <v>286573391</v>
      </c>
      <c r="P270" s="40">
        <f t="shared" si="53"/>
        <v>112513595</v>
      </c>
      <c r="Q270" s="38">
        <f t="shared" si="53"/>
        <v>55772447</v>
      </c>
      <c r="R270" s="41">
        <f t="shared" si="53"/>
        <v>26118958</v>
      </c>
      <c r="S270" s="41">
        <f t="shared" si="53"/>
        <v>194405000</v>
      </c>
      <c r="T270" s="40">
        <f t="shared" si="53"/>
        <v>0</v>
      </c>
      <c r="U270" s="38">
        <f t="shared" si="53"/>
        <v>0</v>
      </c>
      <c r="V270" s="41">
        <f t="shared" si="53"/>
        <v>0</v>
      </c>
      <c r="W270" s="41">
        <f t="shared" si="53"/>
        <v>0</v>
      </c>
    </row>
    <row r="271" spans="1:23" s="10" customFormat="1" ht="12.75">
      <c r="A271" s="26" t="s">
        <v>26</v>
      </c>
      <c r="B271" s="27" t="s">
        <v>491</v>
      </c>
      <c r="C271" s="28" t="s">
        <v>492</v>
      </c>
      <c r="D271" s="29">
        <v>115144637</v>
      </c>
      <c r="E271" s="30">
        <v>102872387</v>
      </c>
      <c r="F271" s="30">
        <v>66482280</v>
      </c>
      <c r="G271" s="31">
        <f t="shared" si="50"/>
        <v>0.6462597198216077</v>
      </c>
      <c r="H271" s="32">
        <v>4270544</v>
      </c>
      <c r="I271" s="30">
        <v>5732509</v>
      </c>
      <c r="J271" s="33">
        <v>4988043</v>
      </c>
      <c r="K271" s="33">
        <v>14991096</v>
      </c>
      <c r="L271" s="32">
        <v>6996568</v>
      </c>
      <c r="M271" s="30">
        <v>12906425</v>
      </c>
      <c r="N271" s="33">
        <v>6438065</v>
      </c>
      <c r="O271" s="33">
        <v>26341058</v>
      </c>
      <c r="P271" s="32">
        <v>4971125</v>
      </c>
      <c r="Q271" s="30">
        <v>5574682</v>
      </c>
      <c r="R271" s="33">
        <v>14604319</v>
      </c>
      <c r="S271" s="33">
        <v>25150126</v>
      </c>
      <c r="T271" s="32">
        <v>0</v>
      </c>
      <c r="U271" s="30">
        <v>0</v>
      </c>
      <c r="V271" s="33">
        <v>0</v>
      </c>
      <c r="W271" s="33">
        <v>0</v>
      </c>
    </row>
    <row r="272" spans="1:23" s="10" customFormat="1" ht="12.75">
      <c r="A272" s="26" t="s">
        <v>26</v>
      </c>
      <c r="B272" s="27" t="s">
        <v>493</v>
      </c>
      <c r="C272" s="28" t="s">
        <v>494</v>
      </c>
      <c r="D272" s="29">
        <v>879484783</v>
      </c>
      <c r="E272" s="30">
        <v>879484783</v>
      </c>
      <c r="F272" s="30">
        <v>606592150</v>
      </c>
      <c r="G272" s="31">
        <f t="shared" si="50"/>
        <v>0.6897130703397286</v>
      </c>
      <c r="H272" s="32">
        <v>77844133</v>
      </c>
      <c r="I272" s="30">
        <v>80381053</v>
      </c>
      <c r="J272" s="33">
        <v>71330916</v>
      </c>
      <c r="K272" s="33">
        <v>229556102</v>
      </c>
      <c r="L272" s="32">
        <v>65512745</v>
      </c>
      <c r="M272" s="30">
        <v>61109515</v>
      </c>
      <c r="N272" s="33">
        <v>69594784</v>
      </c>
      <c r="O272" s="33">
        <v>196217044</v>
      </c>
      <c r="P272" s="32">
        <v>62272339</v>
      </c>
      <c r="Q272" s="30">
        <v>61089972</v>
      </c>
      <c r="R272" s="33">
        <v>57456693</v>
      </c>
      <c r="S272" s="33">
        <v>180819004</v>
      </c>
      <c r="T272" s="32">
        <v>0</v>
      </c>
      <c r="U272" s="30">
        <v>0</v>
      </c>
      <c r="V272" s="33">
        <v>0</v>
      </c>
      <c r="W272" s="33">
        <v>0</v>
      </c>
    </row>
    <row r="273" spans="1:23" s="10" customFormat="1" ht="12.75">
      <c r="A273" s="26" t="s">
        <v>26</v>
      </c>
      <c r="B273" s="27" t="s">
        <v>495</v>
      </c>
      <c r="C273" s="28" t="s">
        <v>496</v>
      </c>
      <c r="D273" s="29">
        <v>1790937427</v>
      </c>
      <c r="E273" s="30">
        <v>1741721912</v>
      </c>
      <c r="F273" s="30">
        <v>1188294123</v>
      </c>
      <c r="G273" s="31">
        <f t="shared" si="50"/>
        <v>0.6822524966890352</v>
      </c>
      <c r="H273" s="32">
        <v>167887336</v>
      </c>
      <c r="I273" s="30">
        <v>-5047577</v>
      </c>
      <c r="J273" s="33">
        <v>119071497</v>
      </c>
      <c r="K273" s="33">
        <v>281911256</v>
      </c>
      <c r="L273" s="32">
        <v>122746737</v>
      </c>
      <c r="M273" s="30">
        <v>109027232</v>
      </c>
      <c r="N273" s="33">
        <v>170076736</v>
      </c>
      <c r="O273" s="33">
        <v>401850705</v>
      </c>
      <c r="P273" s="32">
        <v>182847747</v>
      </c>
      <c r="Q273" s="30">
        <v>124332451</v>
      </c>
      <c r="R273" s="33">
        <v>197351964</v>
      </c>
      <c r="S273" s="33">
        <v>504532162</v>
      </c>
      <c r="T273" s="32">
        <v>0</v>
      </c>
      <c r="U273" s="30">
        <v>0</v>
      </c>
      <c r="V273" s="33">
        <v>0</v>
      </c>
      <c r="W273" s="33">
        <v>0</v>
      </c>
    </row>
    <row r="274" spans="1:23" s="10" customFormat="1" ht="12.75">
      <c r="A274" s="26" t="s">
        <v>26</v>
      </c>
      <c r="B274" s="27" t="s">
        <v>497</v>
      </c>
      <c r="C274" s="28" t="s">
        <v>498</v>
      </c>
      <c r="D274" s="29">
        <v>239388171</v>
      </c>
      <c r="E274" s="30">
        <v>239388171</v>
      </c>
      <c r="F274" s="30">
        <v>130697222</v>
      </c>
      <c r="G274" s="31">
        <f t="shared" si="50"/>
        <v>0.5459635764542434</v>
      </c>
      <c r="H274" s="32">
        <v>10250750</v>
      </c>
      <c r="I274" s="30">
        <v>11007563</v>
      </c>
      <c r="J274" s="33">
        <v>13700352</v>
      </c>
      <c r="K274" s="33">
        <v>34958665</v>
      </c>
      <c r="L274" s="32">
        <v>11764444</v>
      </c>
      <c r="M274" s="30">
        <v>12709430</v>
      </c>
      <c r="N274" s="33">
        <v>27125564</v>
      </c>
      <c r="O274" s="33">
        <v>51599438</v>
      </c>
      <c r="P274" s="32">
        <v>6123037</v>
      </c>
      <c r="Q274" s="30">
        <v>16338876</v>
      </c>
      <c r="R274" s="33">
        <v>21677206</v>
      </c>
      <c r="S274" s="33">
        <v>44139119</v>
      </c>
      <c r="T274" s="32">
        <v>0</v>
      </c>
      <c r="U274" s="30">
        <v>0</v>
      </c>
      <c r="V274" s="33">
        <v>0</v>
      </c>
      <c r="W274" s="33">
        <v>0</v>
      </c>
    </row>
    <row r="275" spans="1:23" s="10" customFormat="1" ht="12.75">
      <c r="A275" s="26" t="s">
        <v>45</v>
      </c>
      <c r="B275" s="27" t="s">
        <v>499</v>
      </c>
      <c r="C275" s="28" t="s">
        <v>500</v>
      </c>
      <c r="D275" s="29">
        <v>348690174</v>
      </c>
      <c r="E275" s="30">
        <v>355201039</v>
      </c>
      <c r="F275" s="30">
        <v>119608938</v>
      </c>
      <c r="G275" s="31">
        <f t="shared" si="50"/>
        <v>0.336735890009601</v>
      </c>
      <c r="H275" s="32">
        <v>10661630</v>
      </c>
      <c r="I275" s="30">
        <v>14840959</v>
      </c>
      <c r="J275" s="33">
        <v>16257806</v>
      </c>
      <c r="K275" s="33">
        <v>41760395</v>
      </c>
      <c r="L275" s="32">
        <v>18695367</v>
      </c>
      <c r="M275" s="30">
        <v>10806404</v>
      </c>
      <c r="N275" s="33">
        <v>11204665</v>
      </c>
      <c r="O275" s="33">
        <v>40706436</v>
      </c>
      <c r="P275" s="32">
        <v>10812989</v>
      </c>
      <c r="Q275" s="30">
        <v>13875377</v>
      </c>
      <c r="R275" s="33">
        <v>12453741</v>
      </c>
      <c r="S275" s="33">
        <v>37142107</v>
      </c>
      <c r="T275" s="32">
        <v>0</v>
      </c>
      <c r="U275" s="30">
        <v>0</v>
      </c>
      <c r="V275" s="33">
        <v>0</v>
      </c>
      <c r="W275" s="33">
        <v>0</v>
      </c>
    </row>
    <row r="276" spans="1:23" s="10" customFormat="1" ht="12.75">
      <c r="A276" s="56"/>
      <c r="B276" s="57" t="s">
        <v>501</v>
      </c>
      <c r="C276" s="58"/>
      <c r="D276" s="59">
        <f>SUM(D271:D275)</f>
        <v>3373645192</v>
      </c>
      <c r="E276" s="60">
        <f>SUM(E271:E275)</f>
        <v>3318668292</v>
      </c>
      <c r="F276" s="60">
        <f>SUM(F271:F275)</f>
        <v>2111674713</v>
      </c>
      <c r="G276" s="61">
        <f t="shared" si="50"/>
        <v>0.6363018316987011</v>
      </c>
      <c r="H276" s="62">
        <f aca="true" t="shared" si="54" ref="H276:W276">SUM(H271:H275)</f>
        <v>270914393</v>
      </c>
      <c r="I276" s="60">
        <f t="shared" si="54"/>
        <v>106914507</v>
      </c>
      <c r="J276" s="63">
        <f t="shared" si="54"/>
        <v>225348614</v>
      </c>
      <c r="K276" s="63">
        <f t="shared" si="54"/>
        <v>603177514</v>
      </c>
      <c r="L276" s="62">
        <f t="shared" si="54"/>
        <v>225715861</v>
      </c>
      <c r="M276" s="60">
        <f t="shared" si="54"/>
        <v>206559006</v>
      </c>
      <c r="N276" s="63">
        <f t="shared" si="54"/>
        <v>284439814</v>
      </c>
      <c r="O276" s="63">
        <f t="shared" si="54"/>
        <v>716714681</v>
      </c>
      <c r="P276" s="62">
        <f t="shared" si="54"/>
        <v>267027237</v>
      </c>
      <c r="Q276" s="60">
        <f t="shared" si="54"/>
        <v>221211358</v>
      </c>
      <c r="R276" s="63">
        <f t="shared" si="54"/>
        <v>303543923</v>
      </c>
      <c r="S276" s="63">
        <f t="shared" si="54"/>
        <v>791782518</v>
      </c>
      <c r="T276" s="62">
        <f t="shared" si="54"/>
        <v>0</v>
      </c>
      <c r="U276" s="60">
        <f t="shared" si="54"/>
        <v>0</v>
      </c>
      <c r="V276" s="63">
        <f t="shared" si="54"/>
        <v>0</v>
      </c>
      <c r="W276" s="63">
        <f t="shared" si="54"/>
        <v>0</v>
      </c>
    </row>
    <row r="277" spans="1:23" s="10" customFormat="1" ht="12.75">
      <c r="A277" s="42"/>
      <c r="B277" s="43" t="s">
        <v>502</v>
      </c>
      <c r="C277" s="44"/>
      <c r="D277" s="45">
        <f>SUM(D250:D255,D257:D262,D264:D269,D271:D275)</f>
        <v>10561929351</v>
      </c>
      <c r="E277" s="46">
        <f>SUM(E250:E255,E257:E262,E264:E269,E271:E275)</f>
        <v>10639025289</v>
      </c>
      <c r="F277" s="46">
        <f>SUM(F250:F255,F257:F262,F264:F269,F271:F275)</f>
        <v>6562414274</v>
      </c>
      <c r="G277" s="47">
        <f t="shared" si="50"/>
        <v>0.6168247650266488</v>
      </c>
      <c r="H277" s="48">
        <f aca="true" t="shared" si="55" ref="H277:W277">SUM(H250:H255,H257:H262,H264:H269,H271:H275)</f>
        <v>616912860</v>
      </c>
      <c r="I277" s="46">
        <f t="shared" si="55"/>
        <v>634210680</v>
      </c>
      <c r="J277" s="49">
        <f t="shared" si="55"/>
        <v>717551184</v>
      </c>
      <c r="K277" s="49">
        <f t="shared" si="55"/>
        <v>1968674724</v>
      </c>
      <c r="L277" s="48">
        <f t="shared" si="55"/>
        <v>813679730</v>
      </c>
      <c r="M277" s="46">
        <f t="shared" si="55"/>
        <v>722610670</v>
      </c>
      <c r="N277" s="49">
        <f t="shared" si="55"/>
        <v>877821602</v>
      </c>
      <c r="O277" s="49">
        <f t="shared" si="55"/>
        <v>2414112002</v>
      </c>
      <c r="P277" s="48">
        <f t="shared" si="55"/>
        <v>788515792</v>
      </c>
      <c r="Q277" s="46">
        <f t="shared" si="55"/>
        <v>698971483</v>
      </c>
      <c r="R277" s="49">
        <f t="shared" si="55"/>
        <v>692140273</v>
      </c>
      <c r="S277" s="49">
        <f t="shared" si="55"/>
        <v>2179627548</v>
      </c>
      <c r="T277" s="48">
        <f t="shared" si="55"/>
        <v>0</v>
      </c>
      <c r="U277" s="46">
        <f t="shared" si="55"/>
        <v>0</v>
      </c>
      <c r="V277" s="49">
        <f t="shared" si="55"/>
        <v>0</v>
      </c>
      <c r="W277" s="49">
        <f t="shared" si="55"/>
        <v>0</v>
      </c>
    </row>
    <row r="278" spans="1:23" s="10" customFormat="1" ht="12.75">
      <c r="A278" s="18"/>
      <c r="B278" s="50"/>
      <c r="C278" s="51"/>
      <c r="D278" s="52"/>
      <c r="E278" s="53"/>
      <c r="F278" s="53"/>
      <c r="G278" s="23"/>
      <c r="H278" s="32"/>
      <c r="I278" s="30"/>
      <c r="J278" s="33"/>
      <c r="K278" s="33"/>
      <c r="L278" s="32"/>
      <c r="M278" s="30"/>
      <c r="N278" s="33"/>
      <c r="O278" s="33"/>
      <c r="P278" s="32"/>
      <c r="Q278" s="30"/>
      <c r="R278" s="33"/>
      <c r="S278" s="33"/>
      <c r="T278" s="32"/>
      <c r="U278" s="30"/>
      <c r="V278" s="33"/>
      <c r="W278" s="33"/>
    </row>
    <row r="279" spans="1:23" s="10" customFormat="1" ht="12.75">
      <c r="A279" s="18"/>
      <c r="B279" s="19" t="s">
        <v>503</v>
      </c>
      <c r="C279" s="20"/>
      <c r="D279" s="55"/>
      <c r="E279" s="53"/>
      <c r="F279" s="53"/>
      <c r="G279" s="23"/>
      <c r="H279" s="32"/>
      <c r="I279" s="30"/>
      <c r="J279" s="33"/>
      <c r="K279" s="33"/>
      <c r="L279" s="32"/>
      <c r="M279" s="30"/>
      <c r="N279" s="33"/>
      <c r="O279" s="33"/>
      <c r="P279" s="32"/>
      <c r="Q279" s="30"/>
      <c r="R279" s="33"/>
      <c r="S279" s="33"/>
      <c r="T279" s="32"/>
      <c r="U279" s="30"/>
      <c r="V279" s="33"/>
      <c r="W279" s="33"/>
    </row>
    <row r="280" spans="1:23" s="10" customFormat="1" ht="12.75">
      <c r="A280" s="26" t="s">
        <v>26</v>
      </c>
      <c r="B280" s="27" t="s">
        <v>504</v>
      </c>
      <c r="C280" s="28" t="s">
        <v>505</v>
      </c>
      <c r="D280" s="29">
        <v>88996306</v>
      </c>
      <c r="E280" s="30">
        <v>100729042</v>
      </c>
      <c r="F280" s="30">
        <v>80551548</v>
      </c>
      <c r="G280" s="31">
        <f aca="true" t="shared" si="56" ref="G280:G317">IF($E280=0,0,$F280/$E280)</f>
        <v>0.7996854372942414</v>
      </c>
      <c r="H280" s="32">
        <v>8090570</v>
      </c>
      <c r="I280" s="30">
        <v>11364075</v>
      </c>
      <c r="J280" s="33">
        <v>6500942</v>
      </c>
      <c r="K280" s="33">
        <v>25955587</v>
      </c>
      <c r="L280" s="32">
        <v>7010265</v>
      </c>
      <c r="M280" s="30">
        <v>9147904</v>
      </c>
      <c r="N280" s="33">
        <v>9924575</v>
      </c>
      <c r="O280" s="33">
        <v>26082744</v>
      </c>
      <c r="P280" s="32">
        <v>11337796</v>
      </c>
      <c r="Q280" s="30">
        <v>5540946</v>
      </c>
      <c r="R280" s="33">
        <v>11634475</v>
      </c>
      <c r="S280" s="33">
        <v>28513217</v>
      </c>
      <c r="T280" s="32">
        <v>0</v>
      </c>
      <c r="U280" s="30">
        <v>0</v>
      </c>
      <c r="V280" s="33">
        <v>0</v>
      </c>
      <c r="W280" s="33">
        <v>0</v>
      </c>
    </row>
    <row r="281" spans="1:23" s="10" customFormat="1" ht="12.75">
      <c r="A281" s="26" t="s">
        <v>26</v>
      </c>
      <c r="B281" s="27" t="s">
        <v>506</v>
      </c>
      <c r="C281" s="28" t="s">
        <v>507</v>
      </c>
      <c r="D281" s="29">
        <v>191519115</v>
      </c>
      <c r="E281" s="30">
        <v>191519115</v>
      </c>
      <c r="F281" s="30">
        <v>187222820</v>
      </c>
      <c r="G281" s="31">
        <f t="shared" si="56"/>
        <v>0.977567278336682</v>
      </c>
      <c r="H281" s="32">
        <v>15768603</v>
      </c>
      <c r="I281" s="30">
        <v>11360192</v>
      </c>
      <c r="J281" s="33">
        <v>23264258</v>
      </c>
      <c r="K281" s="33">
        <v>50393053</v>
      </c>
      <c r="L281" s="32">
        <v>17843100</v>
      </c>
      <c r="M281" s="30">
        <v>13906780</v>
      </c>
      <c r="N281" s="33">
        <v>18481008</v>
      </c>
      <c r="O281" s="33">
        <v>50230888</v>
      </c>
      <c r="P281" s="32">
        <v>43565474</v>
      </c>
      <c r="Q281" s="30">
        <v>20498458</v>
      </c>
      <c r="R281" s="33">
        <v>22534947</v>
      </c>
      <c r="S281" s="33">
        <v>86598879</v>
      </c>
      <c r="T281" s="32">
        <v>0</v>
      </c>
      <c r="U281" s="30">
        <v>0</v>
      </c>
      <c r="V281" s="33">
        <v>0</v>
      </c>
      <c r="W281" s="33">
        <v>0</v>
      </c>
    </row>
    <row r="282" spans="1:23" s="10" customFormat="1" ht="12.75">
      <c r="A282" s="26" t="s">
        <v>26</v>
      </c>
      <c r="B282" s="27" t="s">
        <v>508</v>
      </c>
      <c r="C282" s="28" t="s">
        <v>509</v>
      </c>
      <c r="D282" s="29">
        <v>190435355</v>
      </c>
      <c r="E282" s="30">
        <v>190435355</v>
      </c>
      <c r="F282" s="30">
        <v>130561214</v>
      </c>
      <c r="G282" s="31">
        <f t="shared" si="56"/>
        <v>0.6855933552884652</v>
      </c>
      <c r="H282" s="32">
        <v>7174268</v>
      </c>
      <c r="I282" s="30">
        <v>17608859</v>
      </c>
      <c r="J282" s="33">
        <v>18233014</v>
      </c>
      <c r="K282" s="33">
        <v>43016141</v>
      </c>
      <c r="L282" s="32">
        <v>19243656</v>
      </c>
      <c r="M282" s="30">
        <v>14551757</v>
      </c>
      <c r="N282" s="33">
        <v>11783971</v>
      </c>
      <c r="O282" s="33">
        <v>45579384</v>
      </c>
      <c r="P282" s="32">
        <v>15886136</v>
      </c>
      <c r="Q282" s="30">
        <v>13461715</v>
      </c>
      <c r="R282" s="33">
        <v>12617838</v>
      </c>
      <c r="S282" s="33">
        <v>41965689</v>
      </c>
      <c r="T282" s="32">
        <v>0</v>
      </c>
      <c r="U282" s="30">
        <v>0</v>
      </c>
      <c r="V282" s="33">
        <v>0</v>
      </c>
      <c r="W282" s="33">
        <v>0</v>
      </c>
    </row>
    <row r="283" spans="1:23" s="10" customFormat="1" ht="12.75">
      <c r="A283" s="26" t="s">
        <v>45</v>
      </c>
      <c r="B283" s="27" t="s">
        <v>510</v>
      </c>
      <c r="C283" s="28" t="s">
        <v>511</v>
      </c>
      <c r="D283" s="29">
        <v>64965098</v>
      </c>
      <c r="E283" s="30">
        <v>64965098</v>
      </c>
      <c r="F283" s="30">
        <v>46385401</v>
      </c>
      <c r="G283" s="31">
        <f t="shared" si="56"/>
        <v>0.7140049415456896</v>
      </c>
      <c r="H283" s="32">
        <v>4132445</v>
      </c>
      <c r="I283" s="30">
        <v>4294584</v>
      </c>
      <c r="J283" s="33">
        <v>4660754</v>
      </c>
      <c r="K283" s="33">
        <v>13087783</v>
      </c>
      <c r="L283" s="32">
        <v>4571260</v>
      </c>
      <c r="M283" s="30">
        <v>8529404</v>
      </c>
      <c r="N283" s="33">
        <v>4610719</v>
      </c>
      <c r="O283" s="33">
        <v>17711383</v>
      </c>
      <c r="P283" s="32">
        <v>4536459</v>
      </c>
      <c r="Q283" s="30">
        <v>5848684</v>
      </c>
      <c r="R283" s="33">
        <v>5201092</v>
      </c>
      <c r="S283" s="33">
        <v>15586235</v>
      </c>
      <c r="T283" s="32">
        <v>0</v>
      </c>
      <c r="U283" s="30">
        <v>0</v>
      </c>
      <c r="V283" s="33">
        <v>0</v>
      </c>
      <c r="W283" s="33">
        <v>0</v>
      </c>
    </row>
    <row r="284" spans="1:23" s="10" customFormat="1" ht="12.75">
      <c r="A284" s="34"/>
      <c r="B284" s="35" t="s">
        <v>512</v>
      </c>
      <c r="C284" s="36"/>
      <c r="D284" s="37">
        <f>SUM(D280:D283)</f>
        <v>535915874</v>
      </c>
      <c r="E284" s="38">
        <f>SUM(E280:E283)</f>
        <v>547648610</v>
      </c>
      <c r="F284" s="38">
        <f>SUM(F280:F283)</f>
        <v>444720983</v>
      </c>
      <c r="G284" s="39">
        <f t="shared" si="56"/>
        <v>0.8120553487755588</v>
      </c>
      <c r="H284" s="40">
        <f aca="true" t="shared" si="57" ref="H284:W284">SUM(H280:H283)</f>
        <v>35165886</v>
      </c>
      <c r="I284" s="38">
        <f t="shared" si="57"/>
        <v>44627710</v>
      </c>
      <c r="J284" s="41">
        <f t="shared" si="57"/>
        <v>52658968</v>
      </c>
      <c r="K284" s="41">
        <f t="shared" si="57"/>
        <v>132452564</v>
      </c>
      <c r="L284" s="40">
        <f t="shared" si="57"/>
        <v>48668281</v>
      </c>
      <c r="M284" s="38">
        <f t="shared" si="57"/>
        <v>46135845</v>
      </c>
      <c r="N284" s="41">
        <f t="shared" si="57"/>
        <v>44800273</v>
      </c>
      <c r="O284" s="41">
        <f t="shared" si="57"/>
        <v>139604399</v>
      </c>
      <c r="P284" s="40">
        <f t="shared" si="57"/>
        <v>75325865</v>
      </c>
      <c r="Q284" s="38">
        <f t="shared" si="57"/>
        <v>45349803</v>
      </c>
      <c r="R284" s="41">
        <f t="shared" si="57"/>
        <v>51988352</v>
      </c>
      <c r="S284" s="41">
        <f t="shared" si="57"/>
        <v>172664020</v>
      </c>
      <c r="T284" s="40">
        <f t="shared" si="57"/>
        <v>0</v>
      </c>
      <c r="U284" s="38">
        <f t="shared" si="57"/>
        <v>0</v>
      </c>
      <c r="V284" s="41">
        <f t="shared" si="57"/>
        <v>0</v>
      </c>
      <c r="W284" s="41">
        <f t="shared" si="57"/>
        <v>0</v>
      </c>
    </row>
    <row r="285" spans="1:23" s="10" customFormat="1" ht="12.75">
      <c r="A285" s="26" t="s">
        <v>26</v>
      </c>
      <c r="B285" s="27" t="s">
        <v>513</v>
      </c>
      <c r="C285" s="28" t="s">
        <v>514</v>
      </c>
      <c r="D285" s="29">
        <v>58181910</v>
      </c>
      <c r="E285" s="30">
        <v>58181910</v>
      </c>
      <c r="F285" s="30">
        <v>29538167</v>
      </c>
      <c r="G285" s="31">
        <f t="shared" si="56"/>
        <v>0.5076864441198303</v>
      </c>
      <c r="H285" s="32">
        <v>2778002</v>
      </c>
      <c r="I285" s="30">
        <v>2817276</v>
      </c>
      <c r="J285" s="33">
        <v>3202279</v>
      </c>
      <c r="K285" s="33">
        <v>8797557</v>
      </c>
      <c r="L285" s="32">
        <v>3775513</v>
      </c>
      <c r="M285" s="30">
        <v>4291713</v>
      </c>
      <c r="N285" s="33">
        <v>3004393</v>
      </c>
      <c r="O285" s="33">
        <v>11071619</v>
      </c>
      <c r="P285" s="32">
        <v>4490651</v>
      </c>
      <c r="Q285" s="30">
        <v>2744735</v>
      </c>
      <c r="R285" s="33">
        <v>2433605</v>
      </c>
      <c r="S285" s="33">
        <v>9668991</v>
      </c>
      <c r="T285" s="32">
        <v>0</v>
      </c>
      <c r="U285" s="30">
        <v>0</v>
      </c>
      <c r="V285" s="33">
        <v>0</v>
      </c>
      <c r="W285" s="33">
        <v>0</v>
      </c>
    </row>
    <row r="286" spans="1:23" s="10" customFormat="1" ht="12.75">
      <c r="A286" s="26" t="s">
        <v>26</v>
      </c>
      <c r="B286" s="27" t="s">
        <v>515</v>
      </c>
      <c r="C286" s="28" t="s">
        <v>516</v>
      </c>
      <c r="D286" s="29">
        <v>179347893</v>
      </c>
      <c r="E286" s="30">
        <v>179347893</v>
      </c>
      <c r="F286" s="30">
        <v>110155463</v>
      </c>
      <c r="G286" s="31">
        <f t="shared" si="56"/>
        <v>0.6141999281809237</v>
      </c>
      <c r="H286" s="32">
        <v>6431731</v>
      </c>
      <c r="I286" s="30">
        <v>14819910</v>
      </c>
      <c r="J286" s="33">
        <v>11864127</v>
      </c>
      <c r="K286" s="33">
        <v>33115768</v>
      </c>
      <c r="L286" s="32">
        <v>15246437</v>
      </c>
      <c r="M286" s="30">
        <v>13434095</v>
      </c>
      <c r="N286" s="33">
        <v>10950214</v>
      </c>
      <c r="O286" s="33">
        <v>39630746</v>
      </c>
      <c r="P286" s="32">
        <v>13333616</v>
      </c>
      <c r="Q286" s="30">
        <v>14703890</v>
      </c>
      <c r="R286" s="33">
        <v>9371443</v>
      </c>
      <c r="S286" s="33">
        <v>37408949</v>
      </c>
      <c r="T286" s="32">
        <v>0</v>
      </c>
      <c r="U286" s="30">
        <v>0</v>
      </c>
      <c r="V286" s="33">
        <v>0</v>
      </c>
      <c r="W286" s="33">
        <v>0</v>
      </c>
    </row>
    <row r="287" spans="1:23" s="10" customFormat="1" ht="12.75">
      <c r="A287" s="26" t="s">
        <v>26</v>
      </c>
      <c r="B287" s="27" t="s">
        <v>517</v>
      </c>
      <c r="C287" s="28" t="s">
        <v>518</v>
      </c>
      <c r="D287" s="29">
        <v>34317597</v>
      </c>
      <c r="E287" s="30">
        <v>34317597</v>
      </c>
      <c r="F287" s="30">
        <v>19702831</v>
      </c>
      <c r="G287" s="31">
        <f t="shared" si="56"/>
        <v>0.5741320116323996</v>
      </c>
      <c r="H287" s="32">
        <v>2094428</v>
      </c>
      <c r="I287" s="30">
        <v>2352138</v>
      </c>
      <c r="J287" s="33">
        <v>1775213</v>
      </c>
      <c r="K287" s="33">
        <v>6221779</v>
      </c>
      <c r="L287" s="32">
        <v>3304117</v>
      </c>
      <c r="M287" s="30">
        <v>2108214</v>
      </c>
      <c r="N287" s="33">
        <v>1965333</v>
      </c>
      <c r="O287" s="33">
        <v>7377664</v>
      </c>
      <c r="P287" s="32">
        <v>2081011</v>
      </c>
      <c r="Q287" s="30">
        <v>1978384</v>
      </c>
      <c r="R287" s="33">
        <v>2043993</v>
      </c>
      <c r="S287" s="33">
        <v>6103388</v>
      </c>
      <c r="T287" s="32">
        <v>0</v>
      </c>
      <c r="U287" s="30">
        <v>0</v>
      </c>
      <c r="V287" s="33">
        <v>0</v>
      </c>
      <c r="W287" s="33">
        <v>0</v>
      </c>
    </row>
    <row r="288" spans="1:23" s="10" customFormat="1" ht="12.75">
      <c r="A288" s="26" t="s">
        <v>26</v>
      </c>
      <c r="B288" s="27" t="s">
        <v>519</v>
      </c>
      <c r="C288" s="28" t="s">
        <v>520</v>
      </c>
      <c r="D288" s="29">
        <v>55139550</v>
      </c>
      <c r="E288" s="30">
        <v>55139550</v>
      </c>
      <c r="F288" s="30">
        <v>35630108</v>
      </c>
      <c r="G288" s="31">
        <f t="shared" si="56"/>
        <v>0.6461806090183906</v>
      </c>
      <c r="H288" s="32">
        <v>2638164</v>
      </c>
      <c r="I288" s="30">
        <v>4811520</v>
      </c>
      <c r="J288" s="33">
        <v>5310354</v>
      </c>
      <c r="K288" s="33">
        <v>12760038</v>
      </c>
      <c r="L288" s="32">
        <v>4395586</v>
      </c>
      <c r="M288" s="30">
        <v>6040380</v>
      </c>
      <c r="N288" s="33">
        <v>0</v>
      </c>
      <c r="O288" s="33">
        <v>10435966</v>
      </c>
      <c r="P288" s="32">
        <v>3919583</v>
      </c>
      <c r="Q288" s="30">
        <v>4062819</v>
      </c>
      <c r="R288" s="33">
        <v>4451702</v>
      </c>
      <c r="S288" s="33">
        <v>12434104</v>
      </c>
      <c r="T288" s="32">
        <v>0</v>
      </c>
      <c r="U288" s="30">
        <v>0</v>
      </c>
      <c r="V288" s="33">
        <v>0</v>
      </c>
      <c r="W288" s="33">
        <v>0</v>
      </c>
    </row>
    <row r="289" spans="1:23" s="10" customFormat="1" ht="12.75">
      <c r="A289" s="26" t="s">
        <v>26</v>
      </c>
      <c r="B289" s="27" t="s">
        <v>521</v>
      </c>
      <c r="C289" s="28" t="s">
        <v>522</v>
      </c>
      <c r="D289" s="29">
        <v>61442000</v>
      </c>
      <c r="E289" s="30">
        <v>61442000</v>
      </c>
      <c r="F289" s="30">
        <v>25053970</v>
      </c>
      <c r="G289" s="31">
        <f t="shared" si="56"/>
        <v>0.40776618599654957</v>
      </c>
      <c r="H289" s="32">
        <v>1792639</v>
      </c>
      <c r="I289" s="30">
        <v>3042178</v>
      </c>
      <c r="J289" s="33">
        <v>2651716</v>
      </c>
      <c r="K289" s="33">
        <v>7486533</v>
      </c>
      <c r="L289" s="32">
        <v>3037979</v>
      </c>
      <c r="M289" s="30">
        <v>2519528</v>
      </c>
      <c r="N289" s="33">
        <v>4111971</v>
      </c>
      <c r="O289" s="33">
        <v>9669478</v>
      </c>
      <c r="P289" s="32">
        <v>2790358</v>
      </c>
      <c r="Q289" s="30">
        <v>2627122</v>
      </c>
      <c r="R289" s="33">
        <v>2480479</v>
      </c>
      <c r="S289" s="33">
        <v>7897959</v>
      </c>
      <c r="T289" s="32">
        <v>0</v>
      </c>
      <c r="U289" s="30">
        <v>0</v>
      </c>
      <c r="V289" s="33">
        <v>0</v>
      </c>
      <c r="W289" s="33">
        <v>0</v>
      </c>
    </row>
    <row r="290" spans="1:23" s="10" customFormat="1" ht="12.75">
      <c r="A290" s="26" t="s">
        <v>26</v>
      </c>
      <c r="B290" s="27" t="s">
        <v>523</v>
      </c>
      <c r="C290" s="28" t="s">
        <v>524</v>
      </c>
      <c r="D290" s="29">
        <v>45744210</v>
      </c>
      <c r="E290" s="30">
        <v>45789670</v>
      </c>
      <c r="F290" s="30">
        <v>23379137</v>
      </c>
      <c r="G290" s="31">
        <f t="shared" si="56"/>
        <v>0.5105766649988961</v>
      </c>
      <c r="H290" s="32">
        <v>1427614</v>
      </c>
      <c r="I290" s="30">
        <v>2862044</v>
      </c>
      <c r="J290" s="33">
        <v>2129883</v>
      </c>
      <c r="K290" s="33">
        <v>6419541</v>
      </c>
      <c r="L290" s="32">
        <v>1878442</v>
      </c>
      <c r="M290" s="30">
        <v>3350194</v>
      </c>
      <c r="N290" s="33">
        <v>2383214</v>
      </c>
      <c r="O290" s="33">
        <v>7611850</v>
      </c>
      <c r="P290" s="32">
        <v>2420199</v>
      </c>
      <c r="Q290" s="30">
        <v>1865800</v>
      </c>
      <c r="R290" s="33">
        <v>5061747</v>
      </c>
      <c r="S290" s="33">
        <v>9347746</v>
      </c>
      <c r="T290" s="32">
        <v>0</v>
      </c>
      <c r="U290" s="30">
        <v>0</v>
      </c>
      <c r="V290" s="33">
        <v>0</v>
      </c>
      <c r="W290" s="33">
        <v>0</v>
      </c>
    </row>
    <row r="291" spans="1:23" s="10" customFormat="1" ht="12.75">
      <c r="A291" s="26" t="s">
        <v>45</v>
      </c>
      <c r="B291" s="27" t="s">
        <v>525</v>
      </c>
      <c r="C291" s="28" t="s">
        <v>526</v>
      </c>
      <c r="D291" s="29">
        <v>83809331</v>
      </c>
      <c r="E291" s="30">
        <v>83809331</v>
      </c>
      <c r="F291" s="30">
        <v>49130515</v>
      </c>
      <c r="G291" s="31">
        <f t="shared" si="56"/>
        <v>0.586217720792927</v>
      </c>
      <c r="H291" s="32">
        <v>4542962</v>
      </c>
      <c r="I291" s="30">
        <v>9233916</v>
      </c>
      <c r="J291" s="33">
        <v>4126651</v>
      </c>
      <c r="K291" s="33">
        <v>17903529</v>
      </c>
      <c r="L291" s="32">
        <v>5402235</v>
      </c>
      <c r="M291" s="30">
        <v>7177955</v>
      </c>
      <c r="N291" s="33">
        <v>6475113</v>
      </c>
      <c r="O291" s="33">
        <v>19055303</v>
      </c>
      <c r="P291" s="32">
        <v>3205041</v>
      </c>
      <c r="Q291" s="30">
        <v>4283448</v>
      </c>
      <c r="R291" s="33">
        <v>4683194</v>
      </c>
      <c r="S291" s="33">
        <v>12171683</v>
      </c>
      <c r="T291" s="32">
        <v>0</v>
      </c>
      <c r="U291" s="30">
        <v>0</v>
      </c>
      <c r="V291" s="33">
        <v>0</v>
      </c>
      <c r="W291" s="33">
        <v>0</v>
      </c>
    </row>
    <row r="292" spans="1:23" s="10" customFormat="1" ht="12.75">
      <c r="A292" s="34"/>
      <c r="B292" s="35" t="s">
        <v>527</v>
      </c>
      <c r="C292" s="36"/>
      <c r="D292" s="37">
        <f>SUM(D285:D291)</f>
        <v>517982491</v>
      </c>
      <c r="E292" s="38">
        <f>SUM(E285:E291)</f>
        <v>518027951</v>
      </c>
      <c r="F292" s="38">
        <f>SUM(F285:F291)</f>
        <v>292590191</v>
      </c>
      <c r="G292" s="39">
        <f t="shared" si="56"/>
        <v>0.5648154514349748</v>
      </c>
      <c r="H292" s="40">
        <f aca="true" t="shared" si="58" ref="H292:W292">SUM(H285:H291)</f>
        <v>21705540</v>
      </c>
      <c r="I292" s="38">
        <f t="shared" si="58"/>
        <v>39938982</v>
      </c>
      <c r="J292" s="41">
        <f t="shared" si="58"/>
        <v>31060223</v>
      </c>
      <c r="K292" s="41">
        <f t="shared" si="58"/>
        <v>92704745</v>
      </c>
      <c r="L292" s="40">
        <f t="shared" si="58"/>
        <v>37040309</v>
      </c>
      <c r="M292" s="38">
        <f t="shared" si="58"/>
        <v>38922079</v>
      </c>
      <c r="N292" s="41">
        <f t="shared" si="58"/>
        <v>28890238</v>
      </c>
      <c r="O292" s="41">
        <f t="shared" si="58"/>
        <v>104852626</v>
      </c>
      <c r="P292" s="40">
        <f t="shared" si="58"/>
        <v>32240459</v>
      </c>
      <c r="Q292" s="38">
        <f t="shared" si="58"/>
        <v>32266198</v>
      </c>
      <c r="R292" s="41">
        <f t="shared" si="58"/>
        <v>30526163</v>
      </c>
      <c r="S292" s="41">
        <f t="shared" si="58"/>
        <v>95032820</v>
      </c>
      <c r="T292" s="40">
        <f t="shared" si="58"/>
        <v>0</v>
      </c>
      <c r="U292" s="38">
        <f t="shared" si="58"/>
        <v>0</v>
      </c>
      <c r="V292" s="41">
        <f t="shared" si="58"/>
        <v>0</v>
      </c>
      <c r="W292" s="41">
        <f t="shared" si="58"/>
        <v>0</v>
      </c>
    </row>
    <row r="293" spans="1:23" s="10" customFormat="1" ht="12.75">
      <c r="A293" s="26" t="s">
        <v>26</v>
      </c>
      <c r="B293" s="27" t="s">
        <v>528</v>
      </c>
      <c r="C293" s="28" t="s">
        <v>529</v>
      </c>
      <c r="D293" s="29">
        <v>86297784</v>
      </c>
      <c r="E293" s="30">
        <v>86297784</v>
      </c>
      <c r="F293" s="30">
        <v>44891114</v>
      </c>
      <c r="G293" s="31">
        <f t="shared" si="56"/>
        <v>0.5201884905874292</v>
      </c>
      <c r="H293" s="32">
        <v>5827565</v>
      </c>
      <c r="I293" s="30">
        <v>4848332</v>
      </c>
      <c r="J293" s="33">
        <v>4520146</v>
      </c>
      <c r="K293" s="33">
        <v>15196043</v>
      </c>
      <c r="L293" s="32">
        <v>6125850</v>
      </c>
      <c r="M293" s="30">
        <v>4164443</v>
      </c>
      <c r="N293" s="33">
        <v>4718298</v>
      </c>
      <c r="O293" s="33">
        <v>15008591</v>
      </c>
      <c r="P293" s="32">
        <v>6100820</v>
      </c>
      <c r="Q293" s="30">
        <v>4416931</v>
      </c>
      <c r="R293" s="33">
        <v>4168729</v>
      </c>
      <c r="S293" s="33">
        <v>14686480</v>
      </c>
      <c r="T293" s="32">
        <v>0</v>
      </c>
      <c r="U293" s="30">
        <v>0</v>
      </c>
      <c r="V293" s="33">
        <v>0</v>
      </c>
      <c r="W293" s="33">
        <v>0</v>
      </c>
    </row>
    <row r="294" spans="1:23" s="10" customFormat="1" ht="12.75">
      <c r="A294" s="26" t="s">
        <v>26</v>
      </c>
      <c r="B294" s="27" t="s">
        <v>530</v>
      </c>
      <c r="C294" s="28" t="s">
        <v>531</v>
      </c>
      <c r="D294" s="29">
        <v>79529656</v>
      </c>
      <c r="E294" s="30">
        <v>79529656</v>
      </c>
      <c r="F294" s="30">
        <v>52380047</v>
      </c>
      <c r="G294" s="31">
        <f t="shared" si="56"/>
        <v>0.6586228286967568</v>
      </c>
      <c r="H294" s="32">
        <v>3932122</v>
      </c>
      <c r="I294" s="30">
        <v>7515751</v>
      </c>
      <c r="J294" s="33">
        <v>7206196</v>
      </c>
      <c r="K294" s="33">
        <v>18654069</v>
      </c>
      <c r="L294" s="32">
        <v>6035415</v>
      </c>
      <c r="M294" s="30">
        <v>6394247</v>
      </c>
      <c r="N294" s="33">
        <v>4982161</v>
      </c>
      <c r="O294" s="33">
        <v>17411823</v>
      </c>
      <c r="P294" s="32">
        <v>6177411</v>
      </c>
      <c r="Q294" s="30">
        <v>5445559</v>
      </c>
      <c r="R294" s="33">
        <v>4691185</v>
      </c>
      <c r="S294" s="33">
        <v>16314155</v>
      </c>
      <c r="T294" s="32">
        <v>0</v>
      </c>
      <c r="U294" s="30">
        <v>0</v>
      </c>
      <c r="V294" s="33">
        <v>0</v>
      </c>
      <c r="W294" s="33">
        <v>0</v>
      </c>
    </row>
    <row r="295" spans="1:23" s="10" customFormat="1" ht="12.75">
      <c r="A295" s="26" t="s">
        <v>26</v>
      </c>
      <c r="B295" s="27" t="s">
        <v>532</v>
      </c>
      <c r="C295" s="28" t="s">
        <v>533</v>
      </c>
      <c r="D295" s="29">
        <v>167579572</v>
      </c>
      <c r="E295" s="30">
        <v>167579572</v>
      </c>
      <c r="F295" s="30">
        <v>106197995</v>
      </c>
      <c r="G295" s="31">
        <f t="shared" si="56"/>
        <v>0.6337168291610149</v>
      </c>
      <c r="H295" s="32">
        <v>11473737</v>
      </c>
      <c r="I295" s="30">
        <v>16012066</v>
      </c>
      <c r="J295" s="33">
        <v>11566278</v>
      </c>
      <c r="K295" s="33">
        <v>39052081</v>
      </c>
      <c r="L295" s="32">
        <v>11238077</v>
      </c>
      <c r="M295" s="30">
        <v>11656626</v>
      </c>
      <c r="N295" s="33">
        <v>10724548</v>
      </c>
      <c r="O295" s="33">
        <v>33619251</v>
      </c>
      <c r="P295" s="32">
        <v>10526355</v>
      </c>
      <c r="Q295" s="30">
        <v>10727785</v>
      </c>
      <c r="R295" s="33">
        <v>12272523</v>
      </c>
      <c r="S295" s="33">
        <v>33526663</v>
      </c>
      <c r="T295" s="32">
        <v>0</v>
      </c>
      <c r="U295" s="30">
        <v>0</v>
      </c>
      <c r="V295" s="33">
        <v>0</v>
      </c>
      <c r="W295" s="33">
        <v>0</v>
      </c>
    </row>
    <row r="296" spans="1:23" s="10" customFormat="1" ht="12.75">
      <c r="A296" s="26" t="s">
        <v>26</v>
      </c>
      <c r="B296" s="27" t="s">
        <v>534</v>
      </c>
      <c r="C296" s="28" t="s">
        <v>535</v>
      </c>
      <c r="D296" s="29">
        <v>41003084</v>
      </c>
      <c r="E296" s="30">
        <v>53903084</v>
      </c>
      <c r="F296" s="30">
        <v>26550236</v>
      </c>
      <c r="G296" s="31">
        <f t="shared" si="56"/>
        <v>0.49255504564451263</v>
      </c>
      <c r="H296" s="32">
        <v>6704702</v>
      </c>
      <c r="I296" s="30">
        <v>2637381</v>
      </c>
      <c r="J296" s="33">
        <v>2053586</v>
      </c>
      <c r="K296" s="33">
        <v>11395669</v>
      </c>
      <c r="L296" s="32">
        <v>2242987</v>
      </c>
      <c r="M296" s="30">
        <v>2249442</v>
      </c>
      <c r="N296" s="33">
        <v>4008896</v>
      </c>
      <c r="O296" s="33">
        <v>8501325</v>
      </c>
      <c r="P296" s="32">
        <v>1975427</v>
      </c>
      <c r="Q296" s="30">
        <v>1860807</v>
      </c>
      <c r="R296" s="33">
        <v>2817008</v>
      </c>
      <c r="S296" s="33">
        <v>6653242</v>
      </c>
      <c r="T296" s="32">
        <v>0</v>
      </c>
      <c r="U296" s="30">
        <v>0</v>
      </c>
      <c r="V296" s="33">
        <v>0</v>
      </c>
      <c r="W296" s="33">
        <v>0</v>
      </c>
    </row>
    <row r="297" spans="1:23" s="10" customFormat="1" ht="12.75">
      <c r="A297" s="26" t="s">
        <v>26</v>
      </c>
      <c r="B297" s="27" t="s">
        <v>536</v>
      </c>
      <c r="C297" s="28" t="s">
        <v>537</v>
      </c>
      <c r="D297" s="29">
        <v>49538136</v>
      </c>
      <c r="E297" s="30">
        <v>49538136</v>
      </c>
      <c r="F297" s="30">
        <v>10882496</v>
      </c>
      <c r="G297" s="31">
        <f t="shared" si="56"/>
        <v>0.219679157891609</v>
      </c>
      <c r="H297" s="32">
        <v>2927361</v>
      </c>
      <c r="I297" s="30">
        <v>1573484</v>
      </c>
      <c r="J297" s="33">
        <v>1078610</v>
      </c>
      <c r="K297" s="33">
        <v>5579455</v>
      </c>
      <c r="L297" s="32">
        <v>1411716</v>
      </c>
      <c r="M297" s="30">
        <v>389671</v>
      </c>
      <c r="N297" s="33">
        <v>1218592</v>
      </c>
      <c r="O297" s="33">
        <v>3019979</v>
      </c>
      <c r="P297" s="32">
        <v>1010763</v>
      </c>
      <c r="Q297" s="30">
        <v>1272299</v>
      </c>
      <c r="R297" s="33">
        <v>0</v>
      </c>
      <c r="S297" s="33">
        <v>2283062</v>
      </c>
      <c r="T297" s="32">
        <v>0</v>
      </c>
      <c r="U297" s="30">
        <v>0</v>
      </c>
      <c r="V297" s="33">
        <v>0</v>
      </c>
      <c r="W297" s="33">
        <v>0</v>
      </c>
    </row>
    <row r="298" spans="1:23" s="10" customFormat="1" ht="12.75">
      <c r="A298" s="26" t="s">
        <v>26</v>
      </c>
      <c r="B298" s="27" t="s">
        <v>538</v>
      </c>
      <c r="C298" s="28" t="s">
        <v>539</v>
      </c>
      <c r="D298" s="29">
        <v>68565168</v>
      </c>
      <c r="E298" s="30">
        <v>68565168</v>
      </c>
      <c r="F298" s="30">
        <v>23729714</v>
      </c>
      <c r="G298" s="31">
        <f t="shared" si="56"/>
        <v>0.3460899271770179</v>
      </c>
      <c r="H298" s="32">
        <v>3465514</v>
      </c>
      <c r="I298" s="30">
        <v>2372122</v>
      </c>
      <c r="J298" s="33">
        <v>2049144</v>
      </c>
      <c r="K298" s="33">
        <v>7886780</v>
      </c>
      <c r="L298" s="32">
        <v>2220891</v>
      </c>
      <c r="M298" s="30">
        <v>2291177</v>
      </c>
      <c r="N298" s="33">
        <v>3174501</v>
      </c>
      <c r="O298" s="33">
        <v>7686569</v>
      </c>
      <c r="P298" s="32">
        <v>2334803</v>
      </c>
      <c r="Q298" s="30">
        <v>3848597</v>
      </c>
      <c r="R298" s="33">
        <v>1972965</v>
      </c>
      <c r="S298" s="33">
        <v>8156365</v>
      </c>
      <c r="T298" s="32">
        <v>0</v>
      </c>
      <c r="U298" s="30">
        <v>0</v>
      </c>
      <c r="V298" s="33">
        <v>0</v>
      </c>
      <c r="W298" s="33">
        <v>0</v>
      </c>
    </row>
    <row r="299" spans="1:23" s="10" customFormat="1" ht="12.75">
      <c r="A299" s="26" t="s">
        <v>26</v>
      </c>
      <c r="B299" s="27" t="s">
        <v>540</v>
      </c>
      <c r="C299" s="28" t="s">
        <v>541</v>
      </c>
      <c r="D299" s="29">
        <v>83275810</v>
      </c>
      <c r="E299" s="30">
        <v>83275810</v>
      </c>
      <c r="F299" s="30">
        <v>50119147</v>
      </c>
      <c r="G299" s="31">
        <f t="shared" si="56"/>
        <v>0.6018452057085966</v>
      </c>
      <c r="H299" s="32">
        <v>7143987</v>
      </c>
      <c r="I299" s="30">
        <v>5480772</v>
      </c>
      <c r="J299" s="33">
        <v>4250747</v>
      </c>
      <c r="K299" s="33">
        <v>16875506</v>
      </c>
      <c r="L299" s="32">
        <v>5428472</v>
      </c>
      <c r="M299" s="30">
        <v>4299700</v>
      </c>
      <c r="N299" s="33">
        <v>5530957</v>
      </c>
      <c r="O299" s="33">
        <v>15259129</v>
      </c>
      <c r="P299" s="32">
        <v>8711312</v>
      </c>
      <c r="Q299" s="30">
        <v>2704749</v>
      </c>
      <c r="R299" s="33">
        <v>6568451</v>
      </c>
      <c r="S299" s="33">
        <v>17984512</v>
      </c>
      <c r="T299" s="32">
        <v>0</v>
      </c>
      <c r="U299" s="30">
        <v>0</v>
      </c>
      <c r="V299" s="33">
        <v>0</v>
      </c>
      <c r="W299" s="33">
        <v>0</v>
      </c>
    </row>
    <row r="300" spans="1:23" s="10" customFormat="1" ht="12.75">
      <c r="A300" s="26" t="s">
        <v>26</v>
      </c>
      <c r="B300" s="27" t="s">
        <v>542</v>
      </c>
      <c r="C300" s="28" t="s">
        <v>543</v>
      </c>
      <c r="D300" s="29">
        <v>103369</v>
      </c>
      <c r="E300" s="30">
        <v>103369</v>
      </c>
      <c r="F300" s="30">
        <v>62842353</v>
      </c>
      <c r="G300" s="31">
        <f t="shared" si="56"/>
        <v>607.9419651926593</v>
      </c>
      <c r="H300" s="32">
        <v>6851965</v>
      </c>
      <c r="I300" s="30">
        <v>8087281</v>
      </c>
      <c r="J300" s="33">
        <v>7548546</v>
      </c>
      <c r="K300" s="33">
        <v>22487792</v>
      </c>
      <c r="L300" s="32">
        <v>6477169</v>
      </c>
      <c r="M300" s="30">
        <v>9524886</v>
      </c>
      <c r="N300" s="33">
        <v>5444591</v>
      </c>
      <c r="O300" s="33">
        <v>21446646</v>
      </c>
      <c r="P300" s="32">
        <v>6906899</v>
      </c>
      <c r="Q300" s="30">
        <v>6026812</v>
      </c>
      <c r="R300" s="33">
        <v>5974204</v>
      </c>
      <c r="S300" s="33">
        <v>18907915</v>
      </c>
      <c r="T300" s="32">
        <v>0</v>
      </c>
      <c r="U300" s="30">
        <v>0</v>
      </c>
      <c r="V300" s="33">
        <v>0</v>
      </c>
      <c r="W300" s="33">
        <v>0</v>
      </c>
    </row>
    <row r="301" spans="1:23" s="10" customFormat="1" ht="12.75">
      <c r="A301" s="26" t="s">
        <v>45</v>
      </c>
      <c r="B301" s="27" t="s">
        <v>544</v>
      </c>
      <c r="C301" s="28" t="s">
        <v>545</v>
      </c>
      <c r="D301" s="29">
        <v>54204780</v>
      </c>
      <c r="E301" s="30">
        <v>54204780</v>
      </c>
      <c r="F301" s="30">
        <v>34603657</v>
      </c>
      <c r="G301" s="31">
        <f t="shared" si="56"/>
        <v>0.6383875554886488</v>
      </c>
      <c r="H301" s="32">
        <v>2378979</v>
      </c>
      <c r="I301" s="30">
        <v>6362128</v>
      </c>
      <c r="J301" s="33">
        <v>2167537</v>
      </c>
      <c r="K301" s="33">
        <v>10908644</v>
      </c>
      <c r="L301" s="32">
        <v>3192905</v>
      </c>
      <c r="M301" s="30">
        <v>2804678</v>
      </c>
      <c r="N301" s="33">
        <v>2407118</v>
      </c>
      <c r="O301" s="33">
        <v>8404701</v>
      </c>
      <c r="P301" s="32">
        <v>7971955</v>
      </c>
      <c r="Q301" s="30">
        <v>3552677</v>
      </c>
      <c r="R301" s="33">
        <v>3765680</v>
      </c>
      <c r="S301" s="33">
        <v>15290312</v>
      </c>
      <c r="T301" s="32">
        <v>0</v>
      </c>
      <c r="U301" s="30">
        <v>0</v>
      </c>
      <c r="V301" s="33">
        <v>0</v>
      </c>
      <c r="W301" s="33">
        <v>0</v>
      </c>
    </row>
    <row r="302" spans="1:23" s="10" customFormat="1" ht="12.75">
      <c r="A302" s="34"/>
      <c r="B302" s="35" t="s">
        <v>546</v>
      </c>
      <c r="C302" s="36"/>
      <c r="D302" s="37">
        <f>SUM(D293:D301)</f>
        <v>630097359</v>
      </c>
      <c r="E302" s="38">
        <f>SUM(E293:E301)</f>
        <v>642997359</v>
      </c>
      <c r="F302" s="38">
        <f>SUM(F293:F301)</f>
        <v>412196759</v>
      </c>
      <c r="G302" s="39">
        <f t="shared" si="56"/>
        <v>0.6410551353446539</v>
      </c>
      <c r="H302" s="40">
        <f aca="true" t="shared" si="59" ref="H302:W302">SUM(H293:H301)</f>
        <v>50705932</v>
      </c>
      <c r="I302" s="38">
        <f t="shared" si="59"/>
        <v>54889317</v>
      </c>
      <c r="J302" s="41">
        <f t="shared" si="59"/>
        <v>42440790</v>
      </c>
      <c r="K302" s="41">
        <f t="shared" si="59"/>
        <v>148036039</v>
      </c>
      <c r="L302" s="40">
        <f t="shared" si="59"/>
        <v>44373482</v>
      </c>
      <c r="M302" s="38">
        <f t="shared" si="59"/>
        <v>43774870</v>
      </c>
      <c r="N302" s="41">
        <f t="shared" si="59"/>
        <v>42209662</v>
      </c>
      <c r="O302" s="41">
        <f t="shared" si="59"/>
        <v>130358014</v>
      </c>
      <c r="P302" s="40">
        <f t="shared" si="59"/>
        <v>51715745</v>
      </c>
      <c r="Q302" s="38">
        <f t="shared" si="59"/>
        <v>39856216</v>
      </c>
      <c r="R302" s="41">
        <f t="shared" si="59"/>
        <v>42230745</v>
      </c>
      <c r="S302" s="41">
        <f t="shared" si="59"/>
        <v>133802706</v>
      </c>
      <c r="T302" s="40">
        <f t="shared" si="59"/>
        <v>0</v>
      </c>
      <c r="U302" s="38">
        <f t="shared" si="59"/>
        <v>0</v>
      </c>
      <c r="V302" s="41">
        <f t="shared" si="59"/>
        <v>0</v>
      </c>
      <c r="W302" s="41">
        <f t="shared" si="59"/>
        <v>0</v>
      </c>
    </row>
    <row r="303" spans="1:23" s="10" customFormat="1" ht="12.75">
      <c r="A303" s="26" t="s">
        <v>26</v>
      </c>
      <c r="B303" s="27" t="s">
        <v>547</v>
      </c>
      <c r="C303" s="28" t="s">
        <v>548</v>
      </c>
      <c r="D303" s="29">
        <v>20045599</v>
      </c>
      <c r="E303" s="30">
        <v>26712477</v>
      </c>
      <c r="F303" s="30">
        <v>14215703</v>
      </c>
      <c r="G303" s="31">
        <f t="shared" si="56"/>
        <v>0.5321746463272575</v>
      </c>
      <c r="H303" s="32">
        <v>1263607</v>
      </c>
      <c r="I303" s="30">
        <v>1711529</v>
      </c>
      <c r="J303" s="33">
        <v>2069002</v>
      </c>
      <c r="K303" s="33">
        <v>5044138</v>
      </c>
      <c r="L303" s="32">
        <v>1849127</v>
      </c>
      <c r="M303" s="30">
        <v>2353942</v>
      </c>
      <c r="N303" s="33">
        <v>1344211</v>
      </c>
      <c r="O303" s="33">
        <v>5547280</v>
      </c>
      <c r="P303" s="32">
        <v>823013</v>
      </c>
      <c r="Q303" s="30">
        <v>879919</v>
      </c>
      <c r="R303" s="33">
        <v>1921353</v>
      </c>
      <c r="S303" s="33">
        <v>3624285</v>
      </c>
      <c r="T303" s="32">
        <v>0</v>
      </c>
      <c r="U303" s="30">
        <v>0</v>
      </c>
      <c r="V303" s="33">
        <v>0</v>
      </c>
      <c r="W303" s="33">
        <v>0</v>
      </c>
    </row>
    <row r="304" spans="1:23" s="10" customFormat="1" ht="12.75">
      <c r="A304" s="26" t="s">
        <v>26</v>
      </c>
      <c r="B304" s="27" t="s">
        <v>549</v>
      </c>
      <c r="C304" s="28" t="s">
        <v>550</v>
      </c>
      <c r="D304" s="29">
        <v>145952962</v>
      </c>
      <c r="E304" s="30">
        <v>145952962</v>
      </c>
      <c r="F304" s="30">
        <v>95315473</v>
      </c>
      <c r="G304" s="31">
        <f t="shared" si="56"/>
        <v>0.6530561058431963</v>
      </c>
      <c r="H304" s="32">
        <v>10532413</v>
      </c>
      <c r="I304" s="30">
        <v>11956983</v>
      </c>
      <c r="J304" s="33">
        <v>7373976</v>
      </c>
      <c r="K304" s="33">
        <v>29863372</v>
      </c>
      <c r="L304" s="32">
        <v>11976575</v>
      </c>
      <c r="M304" s="30">
        <v>11049597</v>
      </c>
      <c r="N304" s="33">
        <v>8440534</v>
      </c>
      <c r="O304" s="33">
        <v>31466706</v>
      </c>
      <c r="P304" s="32">
        <v>13323069</v>
      </c>
      <c r="Q304" s="30">
        <v>11536627</v>
      </c>
      <c r="R304" s="33">
        <v>9125699</v>
      </c>
      <c r="S304" s="33">
        <v>33985395</v>
      </c>
      <c r="T304" s="32">
        <v>0</v>
      </c>
      <c r="U304" s="30">
        <v>0</v>
      </c>
      <c r="V304" s="33">
        <v>0</v>
      </c>
      <c r="W304" s="33">
        <v>0</v>
      </c>
    </row>
    <row r="305" spans="1:23" s="10" customFormat="1" ht="12.75">
      <c r="A305" s="26" t="s">
        <v>26</v>
      </c>
      <c r="B305" s="27" t="s">
        <v>551</v>
      </c>
      <c r="C305" s="28" t="s">
        <v>552</v>
      </c>
      <c r="D305" s="29">
        <v>418696821</v>
      </c>
      <c r="E305" s="30">
        <v>550397837</v>
      </c>
      <c r="F305" s="30">
        <v>298555870</v>
      </c>
      <c r="G305" s="31">
        <f t="shared" si="56"/>
        <v>0.542436488535837</v>
      </c>
      <c r="H305" s="32">
        <v>31245297</v>
      </c>
      <c r="I305" s="30">
        <v>38316299</v>
      </c>
      <c r="J305" s="33">
        <v>35441309</v>
      </c>
      <c r="K305" s="33">
        <v>105002905</v>
      </c>
      <c r="L305" s="32">
        <v>32003355</v>
      </c>
      <c r="M305" s="30">
        <v>39450285</v>
      </c>
      <c r="N305" s="33">
        <v>38019195</v>
      </c>
      <c r="O305" s="33">
        <v>109472835</v>
      </c>
      <c r="P305" s="32">
        <v>18438716</v>
      </c>
      <c r="Q305" s="30">
        <v>33923096</v>
      </c>
      <c r="R305" s="33">
        <v>31718318</v>
      </c>
      <c r="S305" s="33">
        <v>84080130</v>
      </c>
      <c r="T305" s="32">
        <v>0</v>
      </c>
      <c r="U305" s="30">
        <v>0</v>
      </c>
      <c r="V305" s="33">
        <v>0</v>
      </c>
      <c r="W305" s="33">
        <v>0</v>
      </c>
    </row>
    <row r="306" spans="1:23" s="10" customFormat="1" ht="12.75">
      <c r="A306" s="26" t="s">
        <v>26</v>
      </c>
      <c r="B306" s="27" t="s">
        <v>553</v>
      </c>
      <c r="C306" s="28" t="s">
        <v>554</v>
      </c>
      <c r="D306" s="29">
        <v>31526481</v>
      </c>
      <c r="E306" s="30">
        <v>31526481</v>
      </c>
      <c r="F306" s="30">
        <v>17146656</v>
      </c>
      <c r="G306" s="31">
        <f t="shared" si="56"/>
        <v>0.5438810630339618</v>
      </c>
      <c r="H306" s="32">
        <v>2308744</v>
      </c>
      <c r="I306" s="30">
        <v>2050368</v>
      </c>
      <c r="J306" s="33">
        <v>1918799</v>
      </c>
      <c r="K306" s="33">
        <v>6277911</v>
      </c>
      <c r="L306" s="32">
        <v>-1279884</v>
      </c>
      <c r="M306" s="30">
        <v>2088537</v>
      </c>
      <c r="N306" s="33">
        <v>4722474</v>
      </c>
      <c r="O306" s="33">
        <v>5531127</v>
      </c>
      <c r="P306" s="32">
        <v>3198248</v>
      </c>
      <c r="Q306" s="30">
        <v>1510558</v>
      </c>
      <c r="R306" s="33">
        <v>628812</v>
      </c>
      <c r="S306" s="33">
        <v>5337618</v>
      </c>
      <c r="T306" s="32">
        <v>0</v>
      </c>
      <c r="U306" s="30">
        <v>0</v>
      </c>
      <c r="V306" s="33">
        <v>0</v>
      </c>
      <c r="W306" s="33">
        <v>0</v>
      </c>
    </row>
    <row r="307" spans="1:23" s="10" customFormat="1" ht="12.75">
      <c r="A307" s="26" t="s">
        <v>26</v>
      </c>
      <c r="B307" s="27" t="s">
        <v>555</v>
      </c>
      <c r="C307" s="28" t="s">
        <v>556</v>
      </c>
      <c r="D307" s="29">
        <v>161318000</v>
      </c>
      <c r="E307" s="30">
        <v>161318000</v>
      </c>
      <c r="F307" s="30">
        <v>77027404</v>
      </c>
      <c r="G307" s="31">
        <f t="shared" si="56"/>
        <v>0.4774879678647144</v>
      </c>
      <c r="H307" s="32">
        <v>28778567</v>
      </c>
      <c r="I307" s="30">
        <v>6273513</v>
      </c>
      <c r="J307" s="33">
        <v>3847352</v>
      </c>
      <c r="K307" s="33">
        <v>38899432</v>
      </c>
      <c r="L307" s="32">
        <v>19630646</v>
      </c>
      <c r="M307" s="30">
        <v>0</v>
      </c>
      <c r="N307" s="33">
        <v>7299262</v>
      </c>
      <c r="O307" s="33">
        <v>26929908</v>
      </c>
      <c r="P307" s="32">
        <v>4580001</v>
      </c>
      <c r="Q307" s="30">
        <v>0</v>
      </c>
      <c r="R307" s="33">
        <v>6618063</v>
      </c>
      <c r="S307" s="33">
        <v>11198064</v>
      </c>
      <c r="T307" s="32">
        <v>0</v>
      </c>
      <c r="U307" s="30">
        <v>0</v>
      </c>
      <c r="V307" s="33">
        <v>0</v>
      </c>
      <c r="W307" s="33">
        <v>0</v>
      </c>
    </row>
    <row r="308" spans="1:23" s="10" customFormat="1" ht="12.75">
      <c r="A308" s="26" t="s">
        <v>26</v>
      </c>
      <c r="B308" s="27" t="s">
        <v>557</v>
      </c>
      <c r="C308" s="28" t="s">
        <v>558</v>
      </c>
      <c r="D308" s="29">
        <v>55294801</v>
      </c>
      <c r="E308" s="30">
        <v>55294801</v>
      </c>
      <c r="F308" s="30">
        <v>35267448</v>
      </c>
      <c r="G308" s="31">
        <f t="shared" si="56"/>
        <v>0.6378076665833375</v>
      </c>
      <c r="H308" s="32">
        <v>4723436</v>
      </c>
      <c r="I308" s="30">
        <v>5613933</v>
      </c>
      <c r="J308" s="33">
        <v>5397212</v>
      </c>
      <c r="K308" s="33">
        <v>15734581</v>
      </c>
      <c r="L308" s="32">
        <v>5398049</v>
      </c>
      <c r="M308" s="30">
        <v>3590155</v>
      </c>
      <c r="N308" s="33">
        <v>2886000</v>
      </c>
      <c r="O308" s="33">
        <v>11874204</v>
      </c>
      <c r="P308" s="32">
        <v>3526302</v>
      </c>
      <c r="Q308" s="30">
        <v>3009218</v>
      </c>
      <c r="R308" s="33">
        <v>1123143</v>
      </c>
      <c r="S308" s="33">
        <v>7658663</v>
      </c>
      <c r="T308" s="32">
        <v>0</v>
      </c>
      <c r="U308" s="30">
        <v>0</v>
      </c>
      <c r="V308" s="33">
        <v>0</v>
      </c>
      <c r="W308" s="33">
        <v>0</v>
      </c>
    </row>
    <row r="309" spans="1:23" s="10" customFormat="1" ht="12.75">
      <c r="A309" s="26" t="s">
        <v>45</v>
      </c>
      <c r="B309" s="27" t="s">
        <v>559</v>
      </c>
      <c r="C309" s="28" t="s">
        <v>560</v>
      </c>
      <c r="D309" s="29">
        <v>57959543</v>
      </c>
      <c r="E309" s="30">
        <v>57959543</v>
      </c>
      <c r="F309" s="30">
        <v>38465949</v>
      </c>
      <c r="G309" s="31">
        <f t="shared" si="56"/>
        <v>0.6636689492185954</v>
      </c>
      <c r="H309" s="32">
        <v>3311796</v>
      </c>
      <c r="I309" s="30">
        <v>3543008</v>
      </c>
      <c r="J309" s="33">
        <v>3874235</v>
      </c>
      <c r="K309" s="33">
        <v>10729039</v>
      </c>
      <c r="L309" s="32">
        <v>4493827</v>
      </c>
      <c r="M309" s="30">
        <v>5479616</v>
      </c>
      <c r="N309" s="33">
        <v>5686292</v>
      </c>
      <c r="O309" s="33">
        <v>15659735</v>
      </c>
      <c r="P309" s="32">
        <v>3837106</v>
      </c>
      <c r="Q309" s="30">
        <v>3995667</v>
      </c>
      <c r="R309" s="33">
        <v>4244402</v>
      </c>
      <c r="S309" s="33">
        <v>12077175</v>
      </c>
      <c r="T309" s="32">
        <v>0</v>
      </c>
      <c r="U309" s="30">
        <v>0</v>
      </c>
      <c r="V309" s="33">
        <v>0</v>
      </c>
      <c r="W309" s="33">
        <v>0</v>
      </c>
    </row>
    <row r="310" spans="1:23" s="10" customFormat="1" ht="12.75">
      <c r="A310" s="34"/>
      <c r="B310" s="35" t="s">
        <v>561</v>
      </c>
      <c r="C310" s="36"/>
      <c r="D310" s="37">
        <f>SUM(D303:D309)</f>
        <v>890794207</v>
      </c>
      <c r="E310" s="38">
        <f>SUM(E303:E309)</f>
        <v>1029162101</v>
      </c>
      <c r="F310" s="38">
        <f>SUM(F303:F309)</f>
        <v>575994503</v>
      </c>
      <c r="G310" s="39">
        <f t="shared" si="56"/>
        <v>0.5596732550103883</v>
      </c>
      <c r="H310" s="40">
        <f aca="true" t="shared" si="60" ref="H310:W310">SUM(H303:H309)</f>
        <v>82163860</v>
      </c>
      <c r="I310" s="38">
        <f t="shared" si="60"/>
        <v>69465633</v>
      </c>
      <c r="J310" s="41">
        <f t="shared" si="60"/>
        <v>59921885</v>
      </c>
      <c r="K310" s="41">
        <f t="shared" si="60"/>
        <v>211551378</v>
      </c>
      <c r="L310" s="40">
        <f t="shared" si="60"/>
        <v>74071695</v>
      </c>
      <c r="M310" s="38">
        <f t="shared" si="60"/>
        <v>64012132</v>
      </c>
      <c r="N310" s="41">
        <f t="shared" si="60"/>
        <v>68397968</v>
      </c>
      <c r="O310" s="41">
        <f t="shared" si="60"/>
        <v>206481795</v>
      </c>
      <c r="P310" s="40">
        <f t="shared" si="60"/>
        <v>47726455</v>
      </c>
      <c r="Q310" s="38">
        <f t="shared" si="60"/>
        <v>54855085</v>
      </c>
      <c r="R310" s="41">
        <f t="shared" si="60"/>
        <v>55379790</v>
      </c>
      <c r="S310" s="41">
        <f t="shared" si="60"/>
        <v>157961330</v>
      </c>
      <c r="T310" s="40">
        <f t="shared" si="60"/>
        <v>0</v>
      </c>
      <c r="U310" s="38">
        <f t="shared" si="60"/>
        <v>0</v>
      </c>
      <c r="V310" s="41">
        <f t="shared" si="60"/>
        <v>0</v>
      </c>
      <c r="W310" s="41">
        <f t="shared" si="60"/>
        <v>0</v>
      </c>
    </row>
    <row r="311" spans="1:23" s="10" customFormat="1" ht="12.75">
      <c r="A311" s="26" t="s">
        <v>26</v>
      </c>
      <c r="B311" s="27" t="s">
        <v>562</v>
      </c>
      <c r="C311" s="28" t="s">
        <v>563</v>
      </c>
      <c r="D311" s="29">
        <v>1371847468</v>
      </c>
      <c r="E311" s="30">
        <v>1424615085</v>
      </c>
      <c r="F311" s="30">
        <v>894985511</v>
      </c>
      <c r="G311" s="31">
        <f t="shared" si="56"/>
        <v>0.6282297024813548</v>
      </c>
      <c r="H311" s="32">
        <v>171297120</v>
      </c>
      <c r="I311" s="30">
        <v>119153407</v>
      </c>
      <c r="J311" s="33">
        <v>95514303</v>
      </c>
      <c r="K311" s="33">
        <v>385964830</v>
      </c>
      <c r="L311" s="32">
        <v>77424808</v>
      </c>
      <c r="M311" s="30">
        <v>85185084</v>
      </c>
      <c r="N311" s="33">
        <v>105752213</v>
      </c>
      <c r="O311" s="33">
        <v>268362105</v>
      </c>
      <c r="P311" s="32">
        <v>70260253</v>
      </c>
      <c r="Q311" s="30">
        <v>81877166</v>
      </c>
      <c r="R311" s="33">
        <v>88521157</v>
      </c>
      <c r="S311" s="33">
        <v>240658576</v>
      </c>
      <c r="T311" s="32">
        <v>0</v>
      </c>
      <c r="U311" s="30">
        <v>0</v>
      </c>
      <c r="V311" s="33">
        <v>0</v>
      </c>
      <c r="W311" s="33">
        <v>0</v>
      </c>
    </row>
    <row r="312" spans="1:23" s="10" customFormat="1" ht="12.75">
      <c r="A312" s="26" t="s">
        <v>26</v>
      </c>
      <c r="B312" s="27" t="s">
        <v>564</v>
      </c>
      <c r="C312" s="28" t="s">
        <v>565</v>
      </c>
      <c r="D312" s="29">
        <v>81381000</v>
      </c>
      <c r="E312" s="30">
        <v>81381000</v>
      </c>
      <c r="F312" s="30">
        <v>55012990</v>
      </c>
      <c r="G312" s="31">
        <f t="shared" si="56"/>
        <v>0.6759930450596576</v>
      </c>
      <c r="H312" s="32">
        <v>6905709</v>
      </c>
      <c r="I312" s="30">
        <v>5454278</v>
      </c>
      <c r="J312" s="33">
        <v>13666275</v>
      </c>
      <c r="K312" s="33">
        <v>26026262</v>
      </c>
      <c r="L312" s="32">
        <v>6135742</v>
      </c>
      <c r="M312" s="30">
        <v>6324848</v>
      </c>
      <c r="N312" s="33">
        <v>5127561</v>
      </c>
      <c r="O312" s="33">
        <v>17588151</v>
      </c>
      <c r="P312" s="32">
        <v>4692853</v>
      </c>
      <c r="Q312" s="30">
        <v>0</v>
      </c>
      <c r="R312" s="33">
        <v>6705724</v>
      </c>
      <c r="S312" s="33">
        <v>11398577</v>
      </c>
      <c r="T312" s="32">
        <v>0</v>
      </c>
      <c r="U312" s="30">
        <v>0</v>
      </c>
      <c r="V312" s="33">
        <v>0</v>
      </c>
      <c r="W312" s="33">
        <v>0</v>
      </c>
    </row>
    <row r="313" spans="1:23" s="10" customFormat="1" ht="12.75">
      <c r="A313" s="26" t="s">
        <v>26</v>
      </c>
      <c r="B313" s="27" t="s">
        <v>566</v>
      </c>
      <c r="C313" s="28" t="s">
        <v>567</v>
      </c>
      <c r="D313" s="29">
        <v>151016088</v>
      </c>
      <c r="E313" s="30">
        <v>151016088</v>
      </c>
      <c r="F313" s="30">
        <v>127003414</v>
      </c>
      <c r="G313" s="31">
        <f t="shared" si="56"/>
        <v>0.8409926100058955</v>
      </c>
      <c r="H313" s="32">
        <v>2643265</v>
      </c>
      <c r="I313" s="30">
        <v>6462390</v>
      </c>
      <c r="J313" s="33">
        <v>4617262</v>
      </c>
      <c r="K313" s="33">
        <v>13722917</v>
      </c>
      <c r="L313" s="32">
        <v>6379950</v>
      </c>
      <c r="M313" s="30">
        <v>6950544</v>
      </c>
      <c r="N313" s="33">
        <v>41797241</v>
      </c>
      <c r="O313" s="33">
        <v>55127735</v>
      </c>
      <c r="P313" s="32">
        <v>26784116</v>
      </c>
      <c r="Q313" s="30">
        <v>26784116</v>
      </c>
      <c r="R313" s="33">
        <v>4584530</v>
      </c>
      <c r="S313" s="33">
        <v>58152762</v>
      </c>
      <c r="T313" s="32">
        <v>0</v>
      </c>
      <c r="U313" s="30">
        <v>0</v>
      </c>
      <c r="V313" s="33">
        <v>0</v>
      </c>
      <c r="W313" s="33">
        <v>0</v>
      </c>
    </row>
    <row r="314" spans="1:23" s="10" customFormat="1" ht="12.75">
      <c r="A314" s="26" t="s">
        <v>26</v>
      </c>
      <c r="B314" s="27" t="s">
        <v>568</v>
      </c>
      <c r="C314" s="28" t="s">
        <v>569</v>
      </c>
      <c r="D314" s="29">
        <v>184787027</v>
      </c>
      <c r="E314" s="30">
        <v>184787027</v>
      </c>
      <c r="F314" s="30">
        <v>103186930</v>
      </c>
      <c r="G314" s="31">
        <f t="shared" si="56"/>
        <v>0.5584100338385768</v>
      </c>
      <c r="H314" s="32">
        <v>9680501</v>
      </c>
      <c r="I314" s="30">
        <v>11713534</v>
      </c>
      <c r="J314" s="33">
        <v>12549071</v>
      </c>
      <c r="K314" s="33">
        <v>33943106</v>
      </c>
      <c r="L314" s="32">
        <v>9956806</v>
      </c>
      <c r="M314" s="30">
        <v>14187347</v>
      </c>
      <c r="N314" s="33">
        <v>11965957</v>
      </c>
      <c r="O314" s="33">
        <v>36110110</v>
      </c>
      <c r="P314" s="32">
        <v>10450931</v>
      </c>
      <c r="Q314" s="30">
        <v>12123800</v>
      </c>
      <c r="R314" s="33">
        <v>10558983</v>
      </c>
      <c r="S314" s="33">
        <v>33133714</v>
      </c>
      <c r="T314" s="32">
        <v>0</v>
      </c>
      <c r="U314" s="30">
        <v>0</v>
      </c>
      <c r="V314" s="33">
        <v>0</v>
      </c>
      <c r="W314" s="33">
        <v>0</v>
      </c>
    </row>
    <row r="315" spans="1:23" s="10" customFormat="1" ht="12.75">
      <c r="A315" s="26" t="s">
        <v>45</v>
      </c>
      <c r="B315" s="27" t="s">
        <v>570</v>
      </c>
      <c r="C315" s="28" t="s">
        <v>571</v>
      </c>
      <c r="D315" s="29">
        <v>120074990</v>
      </c>
      <c r="E315" s="30">
        <v>120027250</v>
      </c>
      <c r="F315" s="30">
        <v>62281516</v>
      </c>
      <c r="G315" s="31">
        <f t="shared" si="56"/>
        <v>0.5188948009722792</v>
      </c>
      <c r="H315" s="32">
        <v>4025522</v>
      </c>
      <c r="I315" s="30">
        <v>4481403</v>
      </c>
      <c r="J315" s="33">
        <v>7240589</v>
      </c>
      <c r="K315" s="33">
        <v>15747514</v>
      </c>
      <c r="L315" s="32">
        <v>6548845</v>
      </c>
      <c r="M315" s="30">
        <v>7493591</v>
      </c>
      <c r="N315" s="33">
        <v>9585422</v>
      </c>
      <c r="O315" s="33">
        <v>23627858</v>
      </c>
      <c r="P315" s="32">
        <v>6708684</v>
      </c>
      <c r="Q315" s="30">
        <v>6333909</v>
      </c>
      <c r="R315" s="33">
        <v>9863551</v>
      </c>
      <c r="S315" s="33">
        <v>22906144</v>
      </c>
      <c r="T315" s="32">
        <v>0</v>
      </c>
      <c r="U315" s="30">
        <v>0</v>
      </c>
      <c r="V315" s="33">
        <v>0</v>
      </c>
      <c r="W315" s="33">
        <v>0</v>
      </c>
    </row>
    <row r="316" spans="1:23" s="10" customFormat="1" ht="12.75">
      <c r="A316" s="56"/>
      <c r="B316" s="57" t="s">
        <v>572</v>
      </c>
      <c r="C316" s="58"/>
      <c r="D316" s="59">
        <f>SUM(D311:D315)</f>
        <v>1909106573</v>
      </c>
      <c r="E316" s="60">
        <f>SUM(E311:E315)</f>
        <v>1961826450</v>
      </c>
      <c r="F316" s="60">
        <f>SUM(F311:F315)</f>
        <v>1242470361</v>
      </c>
      <c r="G316" s="61">
        <f t="shared" si="56"/>
        <v>0.6333232794368737</v>
      </c>
      <c r="H316" s="62">
        <f aca="true" t="shared" si="61" ref="H316:W316">SUM(H311:H315)</f>
        <v>194552117</v>
      </c>
      <c r="I316" s="60">
        <f t="shared" si="61"/>
        <v>147265012</v>
      </c>
      <c r="J316" s="63">
        <f t="shared" si="61"/>
        <v>133587500</v>
      </c>
      <c r="K316" s="63">
        <f t="shared" si="61"/>
        <v>475404629</v>
      </c>
      <c r="L316" s="62">
        <f t="shared" si="61"/>
        <v>106446151</v>
      </c>
      <c r="M316" s="60">
        <f t="shared" si="61"/>
        <v>120141414</v>
      </c>
      <c r="N316" s="63">
        <f t="shared" si="61"/>
        <v>174228394</v>
      </c>
      <c r="O316" s="63">
        <f t="shared" si="61"/>
        <v>400815959</v>
      </c>
      <c r="P316" s="62">
        <f t="shared" si="61"/>
        <v>118896837</v>
      </c>
      <c r="Q316" s="60">
        <f t="shared" si="61"/>
        <v>127118991</v>
      </c>
      <c r="R316" s="63">
        <f t="shared" si="61"/>
        <v>120233945</v>
      </c>
      <c r="S316" s="63">
        <f t="shared" si="61"/>
        <v>366249773</v>
      </c>
      <c r="T316" s="62">
        <f t="shared" si="61"/>
        <v>0</v>
      </c>
      <c r="U316" s="60">
        <f t="shared" si="61"/>
        <v>0</v>
      </c>
      <c r="V316" s="63">
        <f t="shared" si="61"/>
        <v>0</v>
      </c>
      <c r="W316" s="63">
        <f t="shared" si="61"/>
        <v>0</v>
      </c>
    </row>
    <row r="317" spans="1:23" s="10" customFormat="1" ht="12.75">
      <c r="A317" s="42"/>
      <c r="B317" s="43" t="s">
        <v>573</v>
      </c>
      <c r="C317" s="44"/>
      <c r="D317" s="45">
        <f>SUM(D280:D283,D285:D291,D293:D301,D303:D309,D311:D315)</f>
        <v>4483896504</v>
      </c>
      <c r="E317" s="46">
        <f>SUM(E280:E283,E285:E291,E293:E301,E303:E309,E311:E315)</f>
        <v>4699662471</v>
      </c>
      <c r="F317" s="46">
        <f>SUM(F280:F283,F285:F291,F293:F301,F303:F309,F311:F315)</f>
        <v>2967972797</v>
      </c>
      <c r="G317" s="47">
        <f t="shared" si="56"/>
        <v>0.6315289268781192</v>
      </c>
      <c r="H317" s="48">
        <f aca="true" t="shared" si="62" ref="H317:W317">SUM(H280:H283,H285:H291,H293:H301,H303:H309,H311:H315)</f>
        <v>384293335</v>
      </c>
      <c r="I317" s="46">
        <f t="shared" si="62"/>
        <v>356186654</v>
      </c>
      <c r="J317" s="49">
        <f t="shared" si="62"/>
        <v>319669366</v>
      </c>
      <c r="K317" s="49">
        <f t="shared" si="62"/>
        <v>1060149355</v>
      </c>
      <c r="L317" s="48">
        <f t="shared" si="62"/>
        <v>310599918</v>
      </c>
      <c r="M317" s="46">
        <f t="shared" si="62"/>
        <v>312986340</v>
      </c>
      <c r="N317" s="49">
        <f t="shared" si="62"/>
        <v>358526535</v>
      </c>
      <c r="O317" s="49">
        <f t="shared" si="62"/>
        <v>982112793</v>
      </c>
      <c r="P317" s="48">
        <f t="shared" si="62"/>
        <v>325905361</v>
      </c>
      <c r="Q317" s="46">
        <f t="shared" si="62"/>
        <v>299446293</v>
      </c>
      <c r="R317" s="49">
        <f t="shared" si="62"/>
        <v>300358995</v>
      </c>
      <c r="S317" s="49">
        <f t="shared" si="62"/>
        <v>925710649</v>
      </c>
      <c r="T317" s="48">
        <f t="shared" si="62"/>
        <v>0</v>
      </c>
      <c r="U317" s="46">
        <f t="shared" si="62"/>
        <v>0</v>
      </c>
      <c r="V317" s="49">
        <f t="shared" si="62"/>
        <v>0</v>
      </c>
      <c r="W317" s="49">
        <f t="shared" si="62"/>
        <v>0</v>
      </c>
    </row>
    <row r="318" spans="1:23" s="10" customFormat="1" ht="12.75">
      <c r="A318" s="18"/>
      <c r="B318" s="50"/>
      <c r="C318" s="51"/>
      <c r="D318" s="52"/>
      <c r="E318" s="53"/>
      <c r="F318" s="53"/>
      <c r="G318" s="23"/>
      <c r="H318" s="32"/>
      <c r="I318" s="30"/>
      <c r="J318" s="33"/>
      <c r="K318" s="33"/>
      <c r="L318" s="32"/>
      <c r="M318" s="30"/>
      <c r="N318" s="33"/>
      <c r="O318" s="33"/>
      <c r="P318" s="32"/>
      <c r="Q318" s="30"/>
      <c r="R318" s="33"/>
      <c r="S318" s="33"/>
      <c r="T318" s="32"/>
      <c r="U318" s="30"/>
      <c r="V318" s="33"/>
      <c r="W318" s="33"/>
    </row>
    <row r="319" spans="1:23" s="10" customFormat="1" ht="12.75">
      <c r="A319" s="18"/>
      <c r="B319" s="19" t="s">
        <v>574</v>
      </c>
      <c r="C319" s="20"/>
      <c r="D319" s="55"/>
      <c r="E319" s="53"/>
      <c r="F319" s="53"/>
      <c r="G319" s="23"/>
      <c r="H319" s="32"/>
      <c r="I319" s="30"/>
      <c r="J319" s="33"/>
      <c r="K319" s="33"/>
      <c r="L319" s="32"/>
      <c r="M319" s="30"/>
      <c r="N319" s="33"/>
      <c r="O319" s="33"/>
      <c r="P319" s="32"/>
      <c r="Q319" s="30"/>
      <c r="R319" s="33"/>
      <c r="S319" s="33"/>
      <c r="T319" s="32"/>
      <c r="U319" s="30"/>
      <c r="V319" s="33"/>
      <c r="W319" s="33"/>
    </row>
    <row r="320" spans="1:23" s="10" customFormat="1" ht="12.75">
      <c r="A320" s="26" t="s">
        <v>20</v>
      </c>
      <c r="B320" s="27" t="s">
        <v>575</v>
      </c>
      <c r="C320" s="28" t="s">
        <v>576</v>
      </c>
      <c r="D320" s="29">
        <v>24362424954</v>
      </c>
      <c r="E320" s="30">
        <v>24436318002</v>
      </c>
      <c r="F320" s="30">
        <v>16524748253</v>
      </c>
      <c r="G320" s="31">
        <f aca="true" t="shared" si="63" ref="G320:G357">IF($E320=0,0,$F320/$E320)</f>
        <v>0.6762372404732794</v>
      </c>
      <c r="H320" s="32">
        <v>1072320879</v>
      </c>
      <c r="I320" s="30">
        <v>1998601471</v>
      </c>
      <c r="J320" s="33">
        <v>2203177857</v>
      </c>
      <c r="K320" s="33">
        <v>5274100207</v>
      </c>
      <c r="L320" s="32">
        <v>1797648731</v>
      </c>
      <c r="M320" s="30">
        <v>2150025236</v>
      </c>
      <c r="N320" s="33">
        <v>1816190403</v>
      </c>
      <c r="O320" s="33">
        <v>5763864370</v>
      </c>
      <c r="P320" s="32">
        <v>1678964692</v>
      </c>
      <c r="Q320" s="30">
        <v>1778765326</v>
      </c>
      <c r="R320" s="33">
        <v>2029053658</v>
      </c>
      <c r="S320" s="33">
        <v>5486783676</v>
      </c>
      <c r="T320" s="32">
        <v>0</v>
      </c>
      <c r="U320" s="30">
        <v>0</v>
      </c>
      <c r="V320" s="33">
        <v>0</v>
      </c>
      <c r="W320" s="33">
        <v>0</v>
      </c>
    </row>
    <row r="321" spans="1:23" s="10" customFormat="1" ht="12.75">
      <c r="A321" s="34"/>
      <c r="B321" s="35" t="s">
        <v>25</v>
      </c>
      <c r="C321" s="36"/>
      <c r="D321" s="37">
        <f>D320</f>
        <v>24362424954</v>
      </c>
      <c r="E321" s="38">
        <f>E320</f>
        <v>24436318002</v>
      </c>
      <c r="F321" s="38">
        <f>F320</f>
        <v>16524748253</v>
      </c>
      <c r="G321" s="39">
        <f t="shared" si="63"/>
        <v>0.6762372404732794</v>
      </c>
      <c r="H321" s="40">
        <f aca="true" t="shared" si="64" ref="H321:W321">H320</f>
        <v>1072320879</v>
      </c>
      <c r="I321" s="38">
        <f t="shared" si="64"/>
        <v>1998601471</v>
      </c>
      <c r="J321" s="41">
        <f t="shared" si="64"/>
        <v>2203177857</v>
      </c>
      <c r="K321" s="41">
        <f t="shared" si="64"/>
        <v>5274100207</v>
      </c>
      <c r="L321" s="40">
        <f t="shared" si="64"/>
        <v>1797648731</v>
      </c>
      <c r="M321" s="38">
        <f t="shared" si="64"/>
        <v>2150025236</v>
      </c>
      <c r="N321" s="41">
        <f t="shared" si="64"/>
        <v>1816190403</v>
      </c>
      <c r="O321" s="41">
        <f t="shared" si="64"/>
        <v>5763864370</v>
      </c>
      <c r="P321" s="40">
        <f t="shared" si="64"/>
        <v>1678964692</v>
      </c>
      <c r="Q321" s="38">
        <f t="shared" si="64"/>
        <v>1778765326</v>
      </c>
      <c r="R321" s="41">
        <f t="shared" si="64"/>
        <v>2029053658</v>
      </c>
      <c r="S321" s="41">
        <f t="shared" si="64"/>
        <v>5486783676</v>
      </c>
      <c r="T321" s="40">
        <f t="shared" si="64"/>
        <v>0</v>
      </c>
      <c r="U321" s="38">
        <f t="shared" si="64"/>
        <v>0</v>
      </c>
      <c r="V321" s="41">
        <f t="shared" si="64"/>
        <v>0</v>
      </c>
      <c r="W321" s="41">
        <f t="shared" si="64"/>
        <v>0</v>
      </c>
    </row>
    <row r="322" spans="1:23" s="10" customFormat="1" ht="12.75">
      <c r="A322" s="26" t="s">
        <v>26</v>
      </c>
      <c r="B322" s="27" t="s">
        <v>577</v>
      </c>
      <c r="C322" s="28" t="s">
        <v>578</v>
      </c>
      <c r="D322" s="29">
        <v>191038160</v>
      </c>
      <c r="E322" s="30">
        <v>208610854</v>
      </c>
      <c r="F322" s="30">
        <v>127647926</v>
      </c>
      <c r="G322" s="31">
        <f t="shared" si="63"/>
        <v>0.6118949400398889</v>
      </c>
      <c r="H322" s="32">
        <v>13018507</v>
      </c>
      <c r="I322" s="30">
        <v>14183496</v>
      </c>
      <c r="J322" s="33">
        <v>15044214</v>
      </c>
      <c r="K322" s="33">
        <v>42246217</v>
      </c>
      <c r="L322" s="32">
        <v>14340278</v>
      </c>
      <c r="M322" s="30">
        <v>15391929</v>
      </c>
      <c r="N322" s="33">
        <v>15558284</v>
      </c>
      <c r="O322" s="33">
        <v>45290491</v>
      </c>
      <c r="P322" s="32">
        <v>13087114</v>
      </c>
      <c r="Q322" s="30">
        <v>14465449</v>
      </c>
      <c r="R322" s="33">
        <v>12558655</v>
      </c>
      <c r="S322" s="33">
        <v>40111218</v>
      </c>
      <c r="T322" s="32">
        <v>0</v>
      </c>
      <c r="U322" s="30">
        <v>0</v>
      </c>
      <c r="V322" s="33">
        <v>0</v>
      </c>
      <c r="W322" s="33">
        <v>0</v>
      </c>
    </row>
    <row r="323" spans="1:23" s="10" customFormat="1" ht="12.75">
      <c r="A323" s="26" t="s">
        <v>26</v>
      </c>
      <c r="B323" s="27" t="s">
        <v>579</v>
      </c>
      <c r="C323" s="28" t="s">
        <v>580</v>
      </c>
      <c r="D323" s="29">
        <v>169852000</v>
      </c>
      <c r="E323" s="30">
        <v>168354000</v>
      </c>
      <c r="F323" s="30">
        <v>128142059</v>
      </c>
      <c r="G323" s="31">
        <f t="shared" si="63"/>
        <v>0.761146506765506</v>
      </c>
      <c r="H323" s="32">
        <v>11480957</v>
      </c>
      <c r="I323" s="30">
        <v>17093571</v>
      </c>
      <c r="J323" s="33">
        <v>9315156</v>
      </c>
      <c r="K323" s="33">
        <v>37889684</v>
      </c>
      <c r="L323" s="32">
        <v>21060933</v>
      </c>
      <c r="M323" s="30">
        <v>13234264</v>
      </c>
      <c r="N323" s="33">
        <v>12121637</v>
      </c>
      <c r="O323" s="33">
        <v>46416834</v>
      </c>
      <c r="P323" s="32">
        <v>17094650</v>
      </c>
      <c r="Q323" s="30">
        <v>13405988</v>
      </c>
      <c r="R323" s="33">
        <v>13334903</v>
      </c>
      <c r="S323" s="33">
        <v>43835541</v>
      </c>
      <c r="T323" s="32">
        <v>0</v>
      </c>
      <c r="U323" s="30">
        <v>0</v>
      </c>
      <c r="V323" s="33">
        <v>0</v>
      </c>
      <c r="W323" s="33">
        <v>0</v>
      </c>
    </row>
    <row r="324" spans="1:23" s="10" customFormat="1" ht="12.75">
      <c r="A324" s="26" t="s">
        <v>26</v>
      </c>
      <c r="B324" s="27" t="s">
        <v>581</v>
      </c>
      <c r="C324" s="28" t="s">
        <v>582</v>
      </c>
      <c r="D324" s="29">
        <v>191567025</v>
      </c>
      <c r="E324" s="30">
        <v>193784340</v>
      </c>
      <c r="F324" s="30">
        <v>129924982</v>
      </c>
      <c r="G324" s="31">
        <f t="shared" si="63"/>
        <v>0.6704617204878371</v>
      </c>
      <c r="H324" s="32">
        <v>13552557</v>
      </c>
      <c r="I324" s="30">
        <v>14637696</v>
      </c>
      <c r="J324" s="33">
        <v>14314513</v>
      </c>
      <c r="K324" s="33">
        <v>42504766</v>
      </c>
      <c r="L324" s="32">
        <v>12761750</v>
      </c>
      <c r="M324" s="30">
        <v>16456737</v>
      </c>
      <c r="N324" s="33">
        <v>14331433</v>
      </c>
      <c r="O324" s="33">
        <v>43549920</v>
      </c>
      <c r="P324" s="32">
        <v>22512974</v>
      </c>
      <c r="Q324" s="30">
        <v>9026514</v>
      </c>
      <c r="R324" s="33">
        <v>12330808</v>
      </c>
      <c r="S324" s="33">
        <v>43870296</v>
      </c>
      <c r="T324" s="32">
        <v>0</v>
      </c>
      <c r="U324" s="30">
        <v>0</v>
      </c>
      <c r="V324" s="33">
        <v>0</v>
      </c>
      <c r="W324" s="33">
        <v>0</v>
      </c>
    </row>
    <row r="325" spans="1:23" s="10" customFormat="1" ht="12.75">
      <c r="A325" s="26" t="s">
        <v>26</v>
      </c>
      <c r="B325" s="27" t="s">
        <v>583</v>
      </c>
      <c r="C325" s="28" t="s">
        <v>584</v>
      </c>
      <c r="D325" s="29">
        <v>711341187</v>
      </c>
      <c r="E325" s="30">
        <v>723455932</v>
      </c>
      <c r="F325" s="30">
        <v>481130081</v>
      </c>
      <c r="G325" s="31">
        <f t="shared" si="63"/>
        <v>0.6650440748614941</v>
      </c>
      <c r="H325" s="32">
        <v>28207523</v>
      </c>
      <c r="I325" s="30">
        <v>62600794</v>
      </c>
      <c r="J325" s="33">
        <v>54473255</v>
      </c>
      <c r="K325" s="33">
        <v>145281572</v>
      </c>
      <c r="L325" s="32">
        <v>36977965</v>
      </c>
      <c r="M325" s="30">
        <v>66157179</v>
      </c>
      <c r="N325" s="33">
        <v>54356840</v>
      </c>
      <c r="O325" s="33">
        <v>157491984</v>
      </c>
      <c r="P325" s="32">
        <v>48143588</v>
      </c>
      <c r="Q325" s="30">
        <v>53956474</v>
      </c>
      <c r="R325" s="33">
        <v>76256463</v>
      </c>
      <c r="S325" s="33">
        <v>178356525</v>
      </c>
      <c r="T325" s="32">
        <v>0</v>
      </c>
      <c r="U325" s="30">
        <v>0</v>
      </c>
      <c r="V325" s="33">
        <v>0</v>
      </c>
      <c r="W325" s="33">
        <v>0</v>
      </c>
    </row>
    <row r="326" spans="1:23" s="10" customFormat="1" ht="12.75">
      <c r="A326" s="26" t="s">
        <v>26</v>
      </c>
      <c r="B326" s="27" t="s">
        <v>585</v>
      </c>
      <c r="C326" s="28" t="s">
        <v>586</v>
      </c>
      <c r="D326" s="29">
        <v>430479736</v>
      </c>
      <c r="E326" s="30">
        <v>430479736</v>
      </c>
      <c r="F326" s="30">
        <v>280462460</v>
      </c>
      <c r="G326" s="31">
        <f t="shared" si="63"/>
        <v>0.6515114105161968</v>
      </c>
      <c r="H326" s="32">
        <v>10016661</v>
      </c>
      <c r="I326" s="30">
        <v>32464220</v>
      </c>
      <c r="J326" s="33">
        <v>32982765</v>
      </c>
      <c r="K326" s="33">
        <v>75463646</v>
      </c>
      <c r="L326" s="32">
        <v>43489619</v>
      </c>
      <c r="M326" s="30">
        <v>39787847</v>
      </c>
      <c r="N326" s="33">
        <v>38570691</v>
      </c>
      <c r="O326" s="33">
        <v>121848157</v>
      </c>
      <c r="P326" s="32">
        <v>27379627</v>
      </c>
      <c r="Q326" s="30">
        <v>24196344</v>
      </c>
      <c r="R326" s="33">
        <v>31574686</v>
      </c>
      <c r="S326" s="33">
        <v>83150657</v>
      </c>
      <c r="T326" s="32">
        <v>0</v>
      </c>
      <c r="U326" s="30">
        <v>0</v>
      </c>
      <c r="V326" s="33">
        <v>0</v>
      </c>
      <c r="W326" s="33">
        <v>0</v>
      </c>
    </row>
    <row r="327" spans="1:23" s="10" customFormat="1" ht="12.75">
      <c r="A327" s="26" t="s">
        <v>45</v>
      </c>
      <c r="B327" s="27" t="s">
        <v>587</v>
      </c>
      <c r="C327" s="28" t="s">
        <v>588</v>
      </c>
      <c r="D327" s="29">
        <v>248470930</v>
      </c>
      <c r="E327" s="30">
        <v>261273930</v>
      </c>
      <c r="F327" s="30">
        <v>168736467</v>
      </c>
      <c r="G327" s="31">
        <f t="shared" si="63"/>
        <v>0.6458220573327006</v>
      </c>
      <c r="H327" s="32">
        <v>14145710</v>
      </c>
      <c r="I327" s="30">
        <v>15995728</v>
      </c>
      <c r="J327" s="33">
        <v>16352400</v>
      </c>
      <c r="K327" s="33">
        <v>46493838</v>
      </c>
      <c r="L327" s="32">
        <v>22122252</v>
      </c>
      <c r="M327" s="30">
        <v>31804822</v>
      </c>
      <c r="N327" s="33">
        <v>17269655</v>
      </c>
      <c r="O327" s="33">
        <v>71196729</v>
      </c>
      <c r="P327" s="32">
        <v>19490346</v>
      </c>
      <c r="Q327" s="30">
        <v>16859959</v>
      </c>
      <c r="R327" s="33">
        <v>14695595</v>
      </c>
      <c r="S327" s="33">
        <v>51045900</v>
      </c>
      <c r="T327" s="32">
        <v>0</v>
      </c>
      <c r="U327" s="30">
        <v>0</v>
      </c>
      <c r="V327" s="33">
        <v>0</v>
      </c>
      <c r="W327" s="33">
        <v>0</v>
      </c>
    </row>
    <row r="328" spans="1:23" s="10" customFormat="1" ht="12.75">
      <c r="A328" s="34"/>
      <c r="B328" s="35" t="s">
        <v>589</v>
      </c>
      <c r="C328" s="36"/>
      <c r="D328" s="37">
        <f>SUM(D322:D327)</f>
        <v>1942749038</v>
      </c>
      <c r="E328" s="38">
        <f>SUM(E322:E327)</f>
        <v>1985958792</v>
      </c>
      <c r="F328" s="38">
        <f>SUM(F322:F327)</f>
        <v>1316043975</v>
      </c>
      <c r="G328" s="39">
        <f t="shared" si="63"/>
        <v>0.6626743617749749</v>
      </c>
      <c r="H328" s="40">
        <f aca="true" t="shared" si="65" ref="H328:W328">SUM(H322:H327)</f>
        <v>90421915</v>
      </c>
      <c r="I328" s="38">
        <f t="shared" si="65"/>
        <v>156975505</v>
      </c>
      <c r="J328" s="41">
        <f t="shared" si="65"/>
        <v>142482303</v>
      </c>
      <c r="K328" s="41">
        <f t="shared" si="65"/>
        <v>389879723</v>
      </c>
      <c r="L328" s="40">
        <f t="shared" si="65"/>
        <v>150752797</v>
      </c>
      <c r="M328" s="38">
        <f t="shared" si="65"/>
        <v>182832778</v>
      </c>
      <c r="N328" s="41">
        <f t="shared" si="65"/>
        <v>152208540</v>
      </c>
      <c r="O328" s="41">
        <f t="shared" si="65"/>
        <v>485794115</v>
      </c>
      <c r="P328" s="40">
        <f t="shared" si="65"/>
        <v>147708299</v>
      </c>
      <c r="Q328" s="38">
        <f t="shared" si="65"/>
        <v>131910728</v>
      </c>
      <c r="R328" s="41">
        <f t="shared" si="65"/>
        <v>160751110</v>
      </c>
      <c r="S328" s="41">
        <f t="shared" si="65"/>
        <v>440370137</v>
      </c>
      <c r="T328" s="40">
        <f t="shared" si="65"/>
        <v>0</v>
      </c>
      <c r="U328" s="38">
        <f t="shared" si="65"/>
        <v>0</v>
      </c>
      <c r="V328" s="41">
        <f t="shared" si="65"/>
        <v>0</v>
      </c>
      <c r="W328" s="41">
        <f t="shared" si="65"/>
        <v>0</v>
      </c>
    </row>
    <row r="329" spans="1:23" s="10" customFormat="1" ht="12.75">
      <c r="A329" s="26" t="s">
        <v>26</v>
      </c>
      <c r="B329" s="27" t="s">
        <v>590</v>
      </c>
      <c r="C329" s="28" t="s">
        <v>591</v>
      </c>
      <c r="D329" s="29">
        <v>332648323</v>
      </c>
      <c r="E329" s="30">
        <v>332648323</v>
      </c>
      <c r="F329" s="30">
        <v>236622577</v>
      </c>
      <c r="G329" s="31">
        <f t="shared" si="63"/>
        <v>0.7113295352461464</v>
      </c>
      <c r="H329" s="32">
        <v>12501490</v>
      </c>
      <c r="I329" s="30">
        <v>22007007</v>
      </c>
      <c r="J329" s="33">
        <v>25924654</v>
      </c>
      <c r="K329" s="33">
        <v>60433151</v>
      </c>
      <c r="L329" s="32">
        <v>14851152</v>
      </c>
      <c r="M329" s="30">
        <v>52191402</v>
      </c>
      <c r="N329" s="33">
        <v>34144848</v>
      </c>
      <c r="O329" s="33">
        <v>101187402</v>
      </c>
      <c r="P329" s="32">
        <v>24332812</v>
      </c>
      <c r="Q329" s="30">
        <v>23399223</v>
      </c>
      <c r="R329" s="33">
        <v>27269989</v>
      </c>
      <c r="S329" s="33">
        <v>75002024</v>
      </c>
      <c r="T329" s="32">
        <v>0</v>
      </c>
      <c r="U329" s="30">
        <v>0</v>
      </c>
      <c r="V329" s="33">
        <v>0</v>
      </c>
      <c r="W329" s="33">
        <v>0</v>
      </c>
    </row>
    <row r="330" spans="1:23" s="10" customFormat="1" ht="12.75">
      <c r="A330" s="26" t="s">
        <v>26</v>
      </c>
      <c r="B330" s="27" t="s">
        <v>592</v>
      </c>
      <c r="C330" s="28" t="s">
        <v>593</v>
      </c>
      <c r="D330" s="29">
        <v>1324055007</v>
      </c>
      <c r="E330" s="30">
        <v>1345429813</v>
      </c>
      <c r="F330" s="30">
        <v>870842635</v>
      </c>
      <c r="G330" s="31">
        <f t="shared" si="63"/>
        <v>0.6472598024702757</v>
      </c>
      <c r="H330" s="32">
        <v>44344835</v>
      </c>
      <c r="I330" s="30">
        <v>95736810</v>
      </c>
      <c r="J330" s="33">
        <v>83369549</v>
      </c>
      <c r="K330" s="33">
        <v>223451194</v>
      </c>
      <c r="L330" s="32">
        <v>106932128</v>
      </c>
      <c r="M330" s="30">
        <v>104552947</v>
      </c>
      <c r="N330" s="33">
        <v>131087366</v>
      </c>
      <c r="O330" s="33">
        <v>342572441</v>
      </c>
      <c r="P330" s="32">
        <v>119060579</v>
      </c>
      <c r="Q330" s="30">
        <v>93737919</v>
      </c>
      <c r="R330" s="33">
        <v>92020502</v>
      </c>
      <c r="S330" s="33">
        <v>304819000</v>
      </c>
      <c r="T330" s="32">
        <v>0</v>
      </c>
      <c r="U330" s="30">
        <v>0</v>
      </c>
      <c r="V330" s="33">
        <v>0</v>
      </c>
      <c r="W330" s="33">
        <v>0</v>
      </c>
    </row>
    <row r="331" spans="1:23" s="10" customFormat="1" ht="12.75">
      <c r="A331" s="26" t="s">
        <v>26</v>
      </c>
      <c r="B331" s="27" t="s">
        <v>594</v>
      </c>
      <c r="C331" s="28" t="s">
        <v>595</v>
      </c>
      <c r="D331" s="29">
        <v>891306452</v>
      </c>
      <c r="E331" s="30">
        <v>931090241</v>
      </c>
      <c r="F331" s="30">
        <v>544917829</v>
      </c>
      <c r="G331" s="31">
        <f t="shared" si="63"/>
        <v>0.5852470630717308</v>
      </c>
      <c r="H331" s="32">
        <v>29401213</v>
      </c>
      <c r="I331" s="30">
        <v>60004342</v>
      </c>
      <c r="J331" s="33">
        <v>72287616</v>
      </c>
      <c r="K331" s="33">
        <v>161693171</v>
      </c>
      <c r="L331" s="32">
        <v>59774672</v>
      </c>
      <c r="M331" s="30">
        <v>70504171</v>
      </c>
      <c r="N331" s="33">
        <v>59288782</v>
      </c>
      <c r="O331" s="33">
        <v>189567625</v>
      </c>
      <c r="P331" s="32">
        <v>45212805</v>
      </c>
      <c r="Q331" s="30">
        <v>61457260</v>
      </c>
      <c r="R331" s="33">
        <v>86986968</v>
      </c>
      <c r="S331" s="33">
        <v>193657033</v>
      </c>
      <c r="T331" s="32">
        <v>0</v>
      </c>
      <c r="U331" s="30">
        <v>0</v>
      </c>
      <c r="V331" s="33">
        <v>0</v>
      </c>
      <c r="W331" s="33">
        <v>0</v>
      </c>
    </row>
    <row r="332" spans="1:23" s="10" customFormat="1" ht="12.75">
      <c r="A332" s="26" t="s">
        <v>26</v>
      </c>
      <c r="B332" s="27" t="s">
        <v>596</v>
      </c>
      <c r="C332" s="28" t="s">
        <v>597</v>
      </c>
      <c r="D332" s="29">
        <v>686469345</v>
      </c>
      <c r="E332" s="30">
        <v>685327823</v>
      </c>
      <c r="F332" s="30">
        <v>462773891</v>
      </c>
      <c r="G332" s="31">
        <f t="shared" si="63"/>
        <v>0.6752591613371576</v>
      </c>
      <c r="H332" s="32">
        <v>23346089</v>
      </c>
      <c r="I332" s="30">
        <v>68095755</v>
      </c>
      <c r="J332" s="33">
        <v>61845633</v>
      </c>
      <c r="K332" s="33">
        <v>153287477</v>
      </c>
      <c r="L332" s="32">
        <v>45812999</v>
      </c>
      <c r="M332" s="30">
        <v>52999283</v>
      </c>
      <c r="N332" s="33">
        <v>49173933</v>
      </c>
      <c r="O332" s="33">
        <v>147986215</v>
      </c>
      <c r="P332" s="32">
        <v>46870297</v>
      </c>
      <c r="Q332" s="30">
        <v>47034554</v>
      </c>
      <c r="R332" s="33">
        <v>67595348</v>
      </c>
      <c r="S332" s="33">
        <v>161500199</v>
      </c>
      <c r="T332" s="32">
        <v>0</v>
      </c>
      <c r="U332" s="30">
        <v>0</v>
      </c>
      <c r="V332" s="33">
        <v>0</v>
      </c>
      <c r="W332" s="33">
        <v>0</v>
      </c>
    </row>
    <row r="333" spans="1:23" s="10" customFormat="1" ht="12.75">
      <c r="A333" s="26" t="s">
        <v>26</v>
      </c>
      <c r="B333" s="27" t="s">
        <v>598</v>
      </c>
      <c r="C333" s="28" t="s">
        <v>599</v>
      </c>
      <c r="D333" s="29">
        <v>426963710</v>
      </c>
      <c r="E333" s="30">
        <v>433412353</v>
      </c>
      <c r="F333" s="30">
        <v>289063754</v>
      </c>
      <c r="G333" s="31">
        <f t="shared" si="63"/>
        <v>0.6669485814124915</v>
      </c>
      <c r="H333" s="32">
        <v>32138636</v>
      </c>
      <c r="I333" s="30">
        <v>33728525</v>
      </c>
      <c r="J333" s="33">
        <v>27839088</v>
      </c>
      <c r="K333" s="33">
        <v>93706249</v>
      </c>
      <c r="L333" s="32">
        <v>29177579</v>
      </c>
      <c r="M333" s="30">
        <v>30189763</v>
      </c>
      <c r="N333" s="33">
        <v>35405453</v>
      </c>
      <c r="O333" s="33">
        <v>94772795</v>
      </c>
      <c r="P333" s="32">
        <v>31997859</v>
      </c>
      <c r="Q333" s="30">
        <v>33051864</v>
      </c>
      <c r="R333" s="33">
        <v>35534987</v>
      </c>
      <c r="S333" s="33">
        <v>100584710</v>
      </c>
      <c r="T333" s="32">
        <v>0</v>
      </c>
      <c r="U333" s="30">
        <v>0</v>
      </c>
      <c r="V333" s="33">
        <v>0</v>
      </c>
      <c r="W333" s="33">
        <v>0</v>
      </c>
    </row>
    <row r="334" spans="1:23" s="10" customFormat="1" ht="12.75">
      <c r="A334" s="26" t="s">
        <v>45</v>
      </c>
      <c r="B334" s="27" t="s">
        <v>600</v>
      </c>
      <c r="C334" s="28" t="s">
        <v>601</v>
      </c>
      <c r="D334" s="29">
        <v>407407986</v>
      </c>
      <c r="E334" s="30">
        <v>332455647</v>
      </c>
      <c r="F334" s="30">
        <v>219437726</v>
      </c>
      <c r="G334" s="31">
        <f t="shared" si="63"/>
        <v>0.660051131572447</v>
      </c>
      <c r="H334" s="32">
        <v>14549427</v>
      </c>
      <c r="I334" s="30">
        <v>23945694</v>
      </c>
      <c r="J334" s="33">
        <v>23933750</v>
      </c>
      <c r="K334" s="33">
        <v>62428871</v>
      </c>
      <c r="L334" s="32">
        <v>23635042</v>
      </c>
      <c r="M334" s="30">
        <v>33984657</v>
      </c>
      <c r="N334" s="33">
        <v>20256221</v>
      </c>
      <c r="O334" s="33">
        <v>77875920</v>
      </c>
      <c r="P334" s="32">
        <v>22818946</v>
      </c>
      <c r="Q334" s="30">
        <v>32327540</v>
      </c>
      <c r="R334" s="33">
        <v>23986449</v>
      </c>
      <c r="S334" s="33">
        <v>79132935</v>
      </c>
      <c r="T334" s="32">
        <v>0</v>
      </c>
      <c r="U334" s="30">
        <v>0</v>
      </c>
      <c r="V334" s="33">
        <v>0</v>
      </c>
      <c r="W334" s="33">
        <v>0</v>
      </c>
    </row>
    <row r="335" spans="1:23" s="10" customFormat="1" ht="12.75">
      <c r="A335" s="34"/>
      <c r="B335" s="35" t="s">
        <v>602</v>
      </c>
      <c r="C335" s="36"/>
      <c r="D335" s="37">
        <f>SUM(D329:D334)</f>
        <v>4068850823</v>
      </c>
      <c r="E335" s="38">
        <f>SUM(E329:E334)</f>
        <v>4060364200</v>
      </c>
      <c r="F335" s="38">
        <f>SUM(F329:F334)</f>
        <v>2623658412</v>
      </c>
      <c r="G335" s="39">
        <f t="shared" si="63"/>
        <v>0.6461633200292722</v>
      </c>
      <c r="H335" s="40">
        <f aca="true" t="shared" si="66" ref="H335:W335">SUM(H329:H334)</f>
        <v>156281690</v>
      </c>
      <c r="I335" s="38">
        <f t="shared" si="66"/>
        <v>303518133</v>
      </c>
      <c r="J335" s="41">
        <f t="shared" si="66"/>
        <v>295200290</v>
      </c>
      <c r="K335" s="41">
        <f t="shared" si="66"/>
        <v>755000113</v>
      </c>
      <c r="L335" s="40">
        <f t="shared" si="66"/>
        <v>280183572</v>
      </c>
      <c r="M335" s="38">
        <f t="shared" si="66"/>
        <v>344422223</v>
      </c>
      <c r="N335" s="41">
        <f t="shared" si="66"/>
        <v>329356603</v>
      </c>
      <c r="O335" s="41">
        <f t="shared" si="66"/>
        <v>953962398</v>
      </c>
      <c r="P335" s="40">
        <f t="shared" si="66"/>
        <v>290293298</v>
      </c>
      <c r="Q335" s="38">
        <f t="shared" si="66"/>
        <v>291008360</v>
      </c>
      <c r="R335" s="41">
        <f t="shared" si="66"/>
        <v>333394243</v>
      </c>
      <c r="S335" s="41">
        <f t="shared" si="66"/>
        <v>914695901</v>
      </c>
      <c r="T335" s="40">
        <f t="shared" si="66"/>
        <v>0</v>
      </c>
      <c r="U335" s="38">
        <f t="shared" si="66"/>
        <v>0</v>
      </c>
      <c r="V335" s="41">
        <f t="shared" si="66"/>
        <v>0</v>
      </c>
      <c r="W335" s="41">
        <f t="shared" si="66"/>
        <v>0</v>
      </c>
    </row>
    <row r="336" spans="1:23" s="10" customFormat="1" ht="12.75">
      <c r="A336" s="26" t="s">
        <v>26</v>
      </c>
      <c r="B336" s="27" t="s">
        <v>603</v>
      </c>
      <c r="C336" s="28" t="s">
        <v>604</v>
      </c>
      <c r="D336" s="29">
        <v>283212527</v>
      </c>
      <c r="E336" s="30">
        <v>300665275</v>
      </c>
      <c r="F336" s="30">
        <v>176706484</v>
      </c>
      <c r="G336" s="31">
        <f t="shared" si="63"/>
        <v>0.5877182990287122</v>
      </c>
      <c r="H336" s="32">
        <v>13395576</v>
      </c>
      <c r="I336" s="30">
        <v>21467486</v>
      </c>
      <c r="J336" s="33">
        <v>24033004</v>
      </c>
      <c r="K336" s="33">
        <v>58896066</v>
      </c>
      <c r="L336" s="32">
        <v>16570020</v>
      </c>
      <c r="M336" s="30">
        <v>19231868</v>
      </c>
      <c r="N336" s="33">
        <v>23058166</v>
      </c>
      <c r="O336" s="33">
        <v>58860054</v>
      </c>
      <c r="P336" s="32">
        <v>20842101</v>
      </c>
      <c r="Q336" s="30">
        <v>17118572</v>
      </c>
      <c r="R336" s="33">
        <v>20989691</v>
      </c>
      <c r="S336" s="33">
        <v>58950364</v>
      </c>
      <c r="T336" s="32">
        <v>0</v>
      </c>
      <c r="U336" s="30">
        <v>0</v>
      </c>
      <c r="V336" s="33">
        <v>0</v>
      </c>
      <c r="W336" s="33">
        <v>0</v>
      </c>
    </row>
    <row r="337" spans="1:23" s="10" customFormat="1" ht="12.75">
      <c r="A337" s="26" t="s">
        <v>26</v>
      </c>
      <c r="B337" s="27" t="s">
        <v>605</v>
      </c>
      <c r="C337" s="28" t="s">
        <v>606</v>
      </c>
      <c r="D337" s="29">
        <v>791054519</v>
      </c>
      <c r="E337" s="30">
        <v>758981547</v>
      </c>
      <c r="F337" s="30">
        <v>509544474</v>
      </c>
      <c r="G337" s="31">
        <f t="shared" si="63"/>
        <v>0.6713529149872731</v>
      </c>
      <c r="H337" s="32">
        <v>38589112</v>
      </c>
      <c r="I337" s="30">
        <v>62732963</v>
      </c>
      <c r="J337" s="33">
        <v>64582572</v>
      </c>
      <c r="K337" s="33">
        <v>165904647</v>
      </c>
      <c r="L337" s="32">
        <v>62106730</v>
      </c>
      <c r="M337" s="30">
        <v>69368457</v>
      </c>
      <c r="N337" s="33">
        <v>65707992</v>
      </c>
      <c r="O337" s="33">
        <v>197183179</v>
      </c>
      <c r="P337" s="32">
        <v>58014341</v>
      </c>
      <c r="Q337" s="30">
        <v>35668065</v>
      </c>
      <c r="R337" s="33">
        <v>52774242</v>
      </c>
      <c r="S337" s="33">
        <v>146456648</v>
      </c>
      <c r="T337" s="32">
        <v>0</v>
      </c>
      <c r="U337" s="30">
        <v>0</v>
      </c>
      <c r="V337" s="33">
        <v>0</v>
      </c>
      <c r="W337" s="33">
        <v>0</v>
      </c>
    </row>
    <row r="338" spans="1:23" s="10" customFormat="1" ht="12.75">
      <c r="A338" s="26" t="s">
        <v>26</v>
      </c>
      <c r="B338" s="27" t="s">
        <v>607</v>
      </c>
      <c r="C338" s="28" t="s">
        <v>608</v>
      </c>
      <c r="D338" s="29">
        <v>202464564</v>
      </c>
      <c r="E338" s="30">
        <v>202464564</v>
      </c>
      <c r="F338" s="30">
        <v>141589276</v>
      </c>
      <c r="G338" s="31">
        <f t="shared" si="63"/>
        <v>0.6993286785731058</v>
      </c>
      <c r="H338" s="32">
        <v>12580215</v>
      </c>
      <c r="I338" s="30">
        <v>16606917</v>
      </c>
      <c r="J338" s="33">
        <v>14531919</v>
      </c>
      <c r="K338" s="33">
        <v>43719051</v>
      </c>
      <c r="L338" s="32">
        <v>18903124</v>
      </c>
      <c r="M338" s="30">
        <v>17376114</v>
      </c>
      <c r="N338" s="33">
        <v>14416441</v>
      </c>
      <c r="O338" s="33">
        <v>50695679</v>
      </c>
      <c r="P338" s="32">
        <v>16783582</v>
      </c>
      <c r="Q338" s="30">
        <v>16395757</v>
      </c>
      <c r="R338" s="33">
        <v>13995207</v>
      </c>
      <c r="S338" s="33">
        <v>47174546</v>
      </c>
      <c r="T338" s="32">
        <v>0</v>
      </c>
      <c r="U338" s="30">
        <v>0</v>
      </c>
      <c r="V338" s="33">
        <v>0</v>
      </c>
      <c r="W338" s="33">
        <v>0</v>
      </c>
    </row>
    <row r="339" spans="1:23" s="10" customFormat="1" ht="12.75">
      <c r="A339" s="26" t="s">
        <v>26</v>
      </c>
      <c r="B339" s="27" t="s">
        <v>609</v>
      </c>
      <c r="C339" s="28" t="s">
        <v>610</v>
      </c>
      <c r="D339" s="29">
        <v>159313215</v>
      </c>
      <c r="E339" s="30">
        <v>159313215</v>
      </c>
      <c r="F339" s="30">
        <v>85035519</v>
      </c>
      <c r="G339" s="31">
        <f t="shared" si="63"/>
        <v>0.5337631219105082</v>
      </c>
      <c r="H339" s="32">
        <v>5659293</v>
      </c>
      <c r="I339" s="30">
        <v>6046603</v>
      </c>
      <c r="J339" s="33">
        <v>13826454</v>
      </c>
      <c r="K339" s="33">
        <v>25532350</v>
      </c>
      <c r="L339" s="32">
        <v>13871305</v>
      </c>
      <c r="M339" s="30">
        <v>11721775</v>
      </c>
      <c r="N339" s="33">
        <v>9181066</v>
      </c>
      <c r="O339" s="33">
        <v>34774146</v>
      </c>
      <c r="P339" s="32">
        <v>9026878</v>
      </c>
      <c r="Q339" s="30">
        <v>7650983</v>
      </c>
      <c r="R339" s="33">
        <v>8051162</v>
      </c>
      <c r="S339" s="33">
        <v>24729023</v>
      </c>
      <c r="T339" s="32">
        <v>0</v>
      </c>
      <c r="U339" s="30">
        <v>0</v>
      </c>
      <c r="V339" s="33">
        <v>0</v>
      </c>
      <c r="W339" s="33">
        <v>0</v>
      </c>
    </row>
    <row r="340" spans="1:23" s="10" customFormat="1" ht="12.75">
      <c r="A340" s="26" t="s">
        <v>45</v>
      </c>
      <c r="B340" s="27" t="s">
        <v>611</v>
      </c>
      <c r="C340" s="28" t="s">
        <v>612</v>
      </c>
      <c r="D340" s="29">
        <v>107215765</v>
      </c>
      <c r="E340" s="30">
        <v>114143770</v>
      </c>
      <c r="F340" s="30">
        <v>88401223</v>
      </c>
      <c r="G340" s="31">
        <f t="shared" si="63"/>
        <v>0.7744726059074446</v>
      </c>
      <c r="H340" s="32">
        <v>6330510</v>
      </c>
      <c r="I340" s="30">
        <v>7508045</v>
      </c>
      <c r="J340" s="33">
        <v>7823808</v>
      </c>
      <c r="K340" s="33">
        <v>21662363</v>
      </c>
      <c r="L340" s="32">
        <v>8756820</v>
      </c>
      <c r="M340" s="30">
        <v>11096060</v>
      </c>
      <c r="N340" s="33">
        <v>9596814</v>
      </c>
      <c r="O340" s="33">
        <v>29449694</v>
      </c>
      <c r="P340" s="32">
        <v>15626307</v>
      </c>
      <c r="Q340" s="30">
        <v>8466234</v>
      </c>
      <c r="R340" s="33">
        <v>13196625</v>
      </c>
      <c r="S340" s="33">
        <v>37289166</v>
      </c>
      <c r="T340" s="32">
        <v>0</v>
      </c>
      <c r="U340" s="30">
        <v>0</v>
      </c>
      <c r="V340" s="33">
        <v>0</v>
      </c>
      <c r="W340" s="33">
        <v>0</v>
      </c>
    </row>
    <row r="341" spans="1:23" s="10" customFormat="1" ht="12.75">
      <c r="A341" s="34"/>
      <c r="B341" s="35" t="s">
        <v>613</v>
      </c>
      <c r="C341" s="36"/>
      <c r="D341" s="37">
        <f>SUM(D336:D340)</f>
        <v>1543260590</v>
      </c>
      <c r="E341" s="38">
        <f>SUM(E336:E340)</f>
        <v>1535568371</v>
      </c>
      <c r="F341" s="38">
        <f>SUM(F336:F340)</f>
        <v>1001276976</v>
      </c>
      <c r="G341" s="39">
        <f t="shared" si="63"/>
        <v>0.6520562645790521</v>
      </c>
      <c r="H341" s="40">
        <f aca="true" t="shared" si="67" ref="H341:W341">SUM(H336:H340)</f>
        <v>76554706</v>
      </c>
      <c r="I341" s="38">
        <f t="shared" si="67"/>
        <v>114362014</v>
      </c>
      <c r="J341" s="41">
        <f t="shared" si="67"/>
        <v>124797757</v>
      </c>
      <c r="K341" s="41">
        <f t="shared" si="67"/>
        <v>315714477</v>
      </c>
      <c r="L341" s="40">
        <f t="shared" si="67"/>
        <v>120207999</v>
      </c>
      <c r="M341" s="38">
        <f t="shared" si="67"/>
        <v>128794274</v>
      </c>
      <c r="N341" s="41">
        <f t="shared" si="67"/>
        <v>121960479</v>
      </c>
      <c r="O341" s="41">
        <f t="shared" si="67"/>
        <v>370962752</v>
      </c>
      <c r="P341" s="40">
        <f t="shared" si="67"/>
        <v>120293209</v>
      </c>
      <c r="Q341" s="38">
        <f t="shared" si="67"/>
        <v>85299611</v>
      </c>
      <c r="R341" s="41">
        <f t="shared" si="67"/>
        <v>109006927</v>
      </c>
      <c r="S341" s="41">
        <f t="shared" si="67"/>
        <v>314599747</v>
      </c>
      <c r="T341" s="40">
        <f t="shared" si="67"/>
        <v>0</v>
      </c>
      <c r="U341" s="38">
        <f t="shared" si="67"/>
        <v>0</v>
      </c>
      <c r="V341" s="41">
        <f t="shared" si="67"/>
        <v>0</v>
      </c>
      <c r="W341" s="41">
        <f t="shared" si="67"/>
        <v>0</v>
      </c>
    </row>
    <row r="342" spans="1:23" s="10" customFormat="1" ht="12.75">
      <c r="A342" s="26" t="s">
        <v>26</v>
      </c>
      <c r="B342" s="27" t="s">
        <v>614</v>
      </c>
      <c r="C342" s="28" t="s">
        <v>615</v>
      </c>
      <c r="D342" s="29">
        <v>105633010</v>
      </c>
      <c r="E342" s="30">
        <v>124915076</v>
      </c>
      <c r="F342" s="30">
        <v>58735377</v>
      </c>
      <c r="G342" s="31">
        <f t="shared" si="63"/>
        <v>0.4702024677950002</v>
      </c>
      <c r="H342" s="32">
        <v>10045306</v>
      </c>
      <c r="I342" s="30">
        <v>4403268</v>
      </c>
      <c r="J342" s="33">
        <v>14541151</v>
      </c>
      <c r="K342" s="33">
        <v>28989725</v>
      </c>
      <c r="L342" s="32">
        <v>8524966</v>
      </c>
      <c r="M342" s="30">
        <v>8363784</v>
      </c>
      <c r="N342" s="33">
        <v>-4616431</v>
      </c>
      <c r="O342" s="33">
        <v>12272319</v>
      </c>
      <c r="P342" s="32">
        <v>7642809</v>
      </c>
      <c r="Q342" s="30">
        <v>6551278</v>
      </c>
      <c r="R342" s="33">
        <v>3279246</v>
      </c>
      <c r="S342" s="33">
        <v>17473333</v>
      </c>
      <c r="T342" s="32">
        <v>0</v>
      </c>
      <c r="U342" s="30">
        <v>0</v>
      </c>
      <c r="V342" s="33">
        <v>0</v>
      </c>
      <c r="W342" s="33">
        <v>0</v>
      </c>
    </row>
    <row r="343" spans="1:23" s="10" customFormat="1" ht="12.75">
      <c r="A343" s="26" t="s">
        <v>26</v>
      </c>
      <c r="B343" s="27" t="s">
        <v>616</v>
      </c>
      <c r="C343" s="28" t="s">
        <v>617</v>
      </c>
      <c r="D343" s="29">
        <v>266103834</v>
      </c>
      <c r="E343" s="30">
        <v>282123444</v>
      </c>
      <c r="F343" s="30">
        <v>186666511</v>
      </c>
      <c r="G343" s="31">
        <f t="shared" si="63"/>
        <v>0.6616483492240368</v>
      </c>
      <c r="H343" s="32">
        <v>16189720</v>
      </c>
      <c r="I343" s="30">
        <v>18468014</v>
      </c>
      <c r="J343" s="33">
        <v>22295908</v>
      </c>
      <c r="K343" s="33">
        <v>56953642</v>
      </c>
      <c r="L343" s="32">
        <v>19316791</v>
      </c>
      <c r="M343" s="30">
        <v>20002245</v>
      </c>
      <c r="N343" s="33">
        <v>24021849</v>
      </c>
      <c r="O343" s="33">
        <v>63340885</v>
      </c>
      <c r="P343" s="32">
        <v>19831533</v>
      </c>
      <c r="Q343" s="30">
        <v>25771781</v>
      </c>
      <c r="R343" s="33">
        <v>20768670</v>
      </c>
      <c r="S343" s="33">
        <v>66371984</v>
      </c>
      <c r="T343" s="32">
        <v>0</v>
      </c>
      <c r="U343" s="30">
        <v>0</v>
      </c>
      <c r="V343" s="33">
        <v>0</v>
      </c>
      <c r="W343" s="33">
        <v>0</v>
      </c>
    </row>
    <row r="344" spans="1:23" s="10" customFormat="1" ht="12.75">
      <c r="A344" s="26" t="s">
        <v>26</v>
      </c>
      <c r="B344" s="27" t="s">
        <v>618</v>
      </c>
      <c r="C344" s="28" t="s">
        <v>619</v>
      </c>
      <c r="D344" s="29">
        <v>655136436</v>
      </c>
      <c r="E344" s="30">
        <v>713196422</v>
      </c>
      <c r="F344" s="30">
        <v>454255218</v>
      </c>
      <c r="G344" s="31">
        <f t="shared" si="63"/>
        <v>0.6369286272162481</v>
      </c>
      <c r="H344" s="32">
        <v>19025142</v>
      </c>
      <c r="I344" s="30">
        <v>53124158</v>
      </c>
      <c r="J344" s="33">
        <v>54047129</v>
      </c>
      <c r="K344" s="33">
        <v>126196429</v>
      </c>
      <c r="L344" s="32">
        <v>39891217</v>
      </c>
      <c r="M344" s="30">
        <v>47520232</v>
      </c>
      <c r="N344" s="33">
        <v>63813221</v>
      </c>
      <c r="O344" s="33">
        <v>151224670</v>
      </c>
      <c r="P344" s="32">
        <v>46137273</v>
      </c>
      <c r="Q344" s="30">
        <v>42470137</v>
      </c>
      <c r="R344" s="33">
        <v>88226709</v>
      </c>
      <c r="S344" s="33">
        <v>176834119</v>
      </c>
      <c r="T344" s="32">
        <v>0</v>
      </c>
      <c r="U344" s="30">
        <v>0</v>
      </c>
      <c r="V344" s="33">
        <v>0</v>
      </c>
      <c r="W344" s="33">
        <v>0</v>
      </c>
    </row>
    <row r="345" spans="1:23" s="10" customFormat="1" ht="12.75">
      <c r="A345" s="26" t="s">
        <v>26</v>
      </c>
      <c r="B345" s="27" t="s">
        <v>620</v>
      </c>
      <c r="C345" s="28" t="s">
        <v>621</v>
      </c>
      <c r="D345" s="29">
        <v>983290146</v>
      </c>
      <c r="E345" s="30">
        <v>1019256270</v>
      </c>
      <c r="F345" s="30">
        <v>719103433</v>
      </c>
      <c r="G345" s="31">
        <f t="shared" si="63"/>
        <v>0.7055177919091927</v>
      </c>
      <c r="H345" s="32">
        <v>27764720</v>
      </c>
      <c r="I345" s="30">
        <v>68678673</v>
      </c>
      <c r="J345" s="33">
        <v>87116062</v>
      </c>
      <c r="K345" s="33">
        <v>183559455</v>
      </c>
      <c r="L345" s="32">
        <v>55994865</v>
      </c>
      <c r="M345" s="30">
        <v>73712230</v>
      </c>
      <c r="N345" s="33">
        <v>145675617</v>
      </c>
      <c r="O345" s="33">
        <v>275382712</v>
      </c>
      <c r="P345" s="32">
        <v>61671579</v>
      </c>
      <c r="Q345" s="30">
        <v>127618695</v>
      </c>
      <c r="R345" s="33">
        <v>70870992</v>
      </c>
      <c r="S345" s="33">
        <v>260161266</v>
      </c>
      <c r="T345" s="32">
        <v>0</v>
      </c>
      <c r="U345" s="30">
        <v>0</v>
      </c>
      <c r="V345" s="33">
        <v>0</v>
      </c>
      <c r="W345" s="33">
        <v>0</v>
      </c>
    </row>
    <row r="346" spans="1:23" s="10" customFormat="1" ht="12.75">
      <c r="A346" s="26" t="s">
        <v>26</v>
      </c>
      <c r="B346" s="27" t="s">
        <v>622</v>
      </c>
      <c r="C346" s="28" t="s">
        <v>623</v>
      </c>
      <c r="D346" s="29">
        <v>406939248</v>
      </c>
      <c r="E346" s="30">
        <v>424604091</v>
      </c>
      <c r="F346" s="30">
        <v>281653218</v>
      </c>
      <c r="G346" s="31">
        <f t="shared" si="63"/>
        <v>0.6633313808556781</v>
      </c>
      <c r="H346" s="32">
        <v>26565544</v>
      </c>
      <c r="I346" s="30">
        <v>35137693</v>
      </c>
      <c r="J346" s="33">
        <v>32371080</v>
      </c>
      <c r="K346" s="33">
        <v>94074317</v>
      </c>
      <c r="L346" s="32">
        <v>28414106</v>
      </c>
      <c r="M346" s="30">
        <v>35455690</v>
      </c>
      <c r="N346" s="33">
        <v>38118760</v>
      </c>
      <c r="O346" s="33">
        <v>101988556</v>
      </c>
      <c r="P346" s="32">
        <v>22778248</v>
      </c>
      <c r="Q346" s="30">
        <v>29726023</v>
      </c>
      <c r="R346" s="33">
        <v>33086074</v>
      </c>
      <c r="S346" s="33">
        <v>85590345</v>
      </c>
      <c r="T346" s="32">
        <v>0</v>
      </c>
      <c r="U346" s="30">
        <v>0</v>
      </c>
      <c r="V346" s="33">
        <v>0</v>
      </c>
      <c r="W346" s="33">
        <v>0</v>
      </c>
    </row>
    <row r="347" spans="1:23" s="10" customFormat="1" ht="12.75">
      <c r="A347" s="26" t="s">
        <v>26</v>
      </c>
      <c r="B347" s="27" t="s">
        <v>624</v>
      </c>
      <c r="C347" s="28" t="s">
        <v>625</v>
      </c>
      <c r="D347" s="29">
        <v>332412670</v>
      </c>
      <c r="E347" s="30">
        <v>340284461</v>
      </c>
      <c r="F347" s="30">
        <v>212090232</v>
      </c>
      <c r="G347" s="31">
        <f t="shared" si="63"/>
        <v>0.6232733383614599</v>
      </c>
      <c r="H347" s="32">
        <v>9928880</v>
      </c>
      <c r="I347" s="30">
        <v>24073748</v>
      </c>
      <c r="J347" s="33">
        <v>29926306</v>
      </c>
      <c r="K347" s="33">
        <v>63928934</v>
      </c>
      <c r="L347" s="32">
        <v>26290164</v>
      </c>
      <c r="M347" s="30">
        <v>27611825</v>
      </c>
      <c r="N347" s="33">
        <v>28523600</v>
      </c>
      <c r="O347" s="33">
        <v>82425589</v>
      </c>
      <c r="P347" s="32">
        <v>20759630</v>
      </c>
      <c r="Q347" s="30">
        <v>23958315</v>
      </c>
      <c r="R347" s="33">
        <v>21017764</v>
      </c>
      <c r="S347" s="33">
        <v>65735709</v>
      </c>
      <c r="T347" s="32">
        <v>0</v>
      </c>
      <c r="U347" s="30">
        <v>0</v>
      </c>
      <c r="V347" s="33">
        <v>0</v>
      </c>
      <c r="W347" s="33">
        <v>0</v>
      </c>
    </row>
    <row r="348" spans="1:23" s="10" customFormat="1" ht="12.75">
      <c r="A348" s="26" t="s">
        <v>26</v>
      </c>
      <c r="B348" s="27" t="s">
        <v>626</v>
      </c>
      <c r="C348" s="28" t="s">
        <v>627</v>
      </c>
      <c r="D348" s="29">
        <v>489599050</v>
      </c>
      <c r="E348" s="30">
        <v>502897700</v>
      </c>
      <c r="F348" s="30">
        <v>345151635</v>
      </c>
      <c r="G348" s="31">
        <f t="shared" si="63"/>
        <v>0.6863257378190435</v>
      </c>
      <c r="H348" s="32">
        <v>19791836</v>
      </c>
      <c r="I348" s="30">
        <v>42693665</v>
      </c>
      <c r="J348" s="33">
        <v>51820214</v>
      </c>
      <c r="K348" s="33">
        <v>114305715</v>
      </c>
      <c r="L348" s="32">
        <v>30851012</v>
      </c>
      <c r="M348" s="30">
        <v>42647448</v>
      </c>
      <c r="N348" s="33">
        <v>40680670</v>
      </c>
      <c r="O348" s="33">
        <v>114179130</v>
      </c>
      <c r="P348" s="32">
        <v>38268955</v>
      </c>
      <c r="Q348" s="30">
        <v>32985005</v>
      </c>
      <c r="R348" s="33">
        <v>45412830</v>
      </c>
      <c r="S348" s="33">
        <v>116666790</v>
      </c>
      <c r="T348" s="32">
        <v>0</v>
      </c>
      <c r="U348" s="30">
        <v>0</v>
      </c>
      <c r="V348" s="33">
        <v>0</v>
      </c>
      <c r="W348" s="33">
        <v>0</v>
      </c>
    </row>
    <row r="349" spans="1:23" s="10" customFormat="1" ht="12.75">
      <c r="A349" s="26" t="s">
        <v>45</v>
      </c>
      <c r="B349" s="27" t="s">
        <v>628</v>
      </c>
      <c r="C349" s="28" t="s">
        <v>629</v>
      </c>
      <c r="D349" s="29">
        <v>170847014</v>
      </c>
      <c r="E349" s="30">
        <v>175336971</v>
      </c>
      <c r="F349" s="30">
        <v>98869863</v>
      </c>
      <c r="G349" s="31">
        <f t="shared" si="63"/>
        <v>0.563884858031453</v>
      </c>
      <c r="H349" s="32">
        <v>8161292</v>
      </c>
      <c r="I349" s="30">
        <v>8459269</v>
      </c>
      <c r="J349" s="33">
        <v>11964893</v>
      </c>
      <c r="K349" s="33">
        <v>28585454</v>
      </c>
      <c r="L349" s="32">
        <v>11084690</v>
      </c>
      <c r="M349" s="30">
        <v>13369221</v>
      </c>
      <c r="N349" s="33">
        <v>10773146</v>
      </c>
      <c r="O349" s="33">
        <v>35227057</v>
      </c>
      <c r="P349" s="32">
        <v>11396086</v>
      </c>
      <c r="Q349" s="30">
        <v>11614713</v>
      </c>
      <c r="R349" s="33">
        <v>12046553</v>
      </c>
      <c r="S349" s="33">
        <v>35057352</v>
      </c>
      <c r="T349" s="32">
        <v>0</v>
      </c>
      <c r="U349" s="30">
        <v>0</v>
      </c>
      <c r="V349" s="33">
        <v>0</v>
      </c>
      <c r="W349" s="33">
        <v>0</v>
      </c>
    </row>
    <row r="350" spans="1:23" s="10" customFormat="1" ht="12.75">
      <c r="A350" s="34"/>
      <c r="B350" s="35" t="s">
        <v>630</v>
      </c>
      <c r="C350" s="36"/>
      <c r="D350" s="37">
        <f>SUM(D342:D349)</f>
        <v>3409961408</v>
      </c>
      <c r="E350" s="38">
        <f>SUM(E342:E349)</f>
        <v>3582614435</v>
      </c>
      <c r="F350" s="38">
        <f>SUM(F342:F349)</f>
        <v>2356525487</v>
      </c>
      <c r="G350" s="39">
        <f t="shared" si="63"/>
        <v>0.6577669826756002</v>
      </c>
      <c r="H350" s="40">
        <f aca="true" t="shared" si="68" ref="H350:W350">SUM(H342:H349)</f>
        <v>137472440</v>
      </c>
      <c r="I350" s="38">
        <f t="shared" si="68"/>
        <v>255038488</v>
      </c>
      <c r="J350" s="41">
        <f t="shared" si="68"/>
        <v>304082743</v>
      </c>
      <c r="K350" s="41">
        <f t="shared" si="68"/>
        <v>696593671</v>
      </c>
      <c r="L350" s="40">
        <f t="shared" si="68"/>
        <v>220367811</v>
      </c>
      <c r="M350" s="38">
        <f t="shared" si="68"/>
        <v>268682675</v>
      </c>
      <c r="N350" s="41">
        <f t="shared" si="68"/>
        <v>346990432</v>
      </c>
      <c r="O350" s="41">
        <f t="shared" si="68"/>
        <v>836040918</v>
      </c>
      <c r="P350" s="40">
        <f t="shared" si="68"/>
        <v>228486113</v>
      </c>
      <c r="Q350" s="38">
        <f t="shared" si="68"/>
        <v>300695947</v>
      </c>
      <c r="R350" s="41">
        <f t="shared" si="68"/>
        <v>294708838</v>
      </c>
      <c r="S350" s="41">
        <f t="shared" si="68"/>
        <v>823890898</v>
      </c>
      <c r="T350" s="40">
        <f t="shared" si="68"/>
        <v>0</v>
      </c>
      <c r="U350" s="38">
        <f t="shared" si="68"/>
        <v>0</v>
      </c>
      <c r="V350" s="41">
        <f t="shared" si="68"/>
        <v>0</v>
      </c>
      <c r="W350" s="41">
        <f t="shared" si="68"/>
        <v>0</v>
      </c>
    </row>
    <row r="351" spans="1:23" s="10" customFormat="1" ht="12.75">
      <c r="A351" s="26" t="s">
        <v>26</v>
      </c>
      <c r="B351" s="27" t="s">
        <v>631</v>
      </c>
      <c r="C351" s="28" t="s">
        <v>632</v>
      </c>
      <c r="D351" s="29">
        <v>48205601</v>
      </c>
      <c r="E351" s="30">
        <v>48205601</v>
      </c>
      <c r="F351" s="30">
        <v>23892263</v>
      </c>
      <c r="G351" s="31">
        <f t="shared" si="63"/>
        <v>0.4956325095915721</v>
      </c>
      <c r="H351" s="32">
        <v>1875438</v>
      </c>
      <c r="I351" s="30">
        <v>1833141</v>
      </c>
      <c r="J351" s="33">
        <v>2038189</v>
      </c>
      <c r="K351" s="33">
        <v>5746768</v>
      </c>
      <c r="L351" s="32">
        <v>2249931</v>
      </c>
      <c r="M351" s="30">
        <v>3528777</v>
      </c>
      <c r="N351" s="33">
        <v>5876019</v>
      </c>
      <c r="O351" s="33">
        <v>11654727</v>
      </c>
      <c r="P351" s="32">
        <v>1498897</v>
      </c>
      <c r="Q351" s="30">
        <v>4465087</v>
      </c>
      <c r="R351" s="33">
        <v>526784</v>
      </c>
      <c r="S351" s="33">
        <v>6490768</v>
      </c>
      <c r="T351" s="32">
        <v>0</v>
      </c>
      <c r="U351" s="30">
        <v>0</v>
      </c>
      <c r="V351" s="33">
        <v>0</v>
      </c>
      <c r="W351" s="33">
        <v>0</v>
      </c>
    </row>
    <row r="352" spans="1:23" s="10" customFormat="1" ht="12.75">
      <c r="A352" s="26" t="s">
        <v>26</v>
      </c>
      <c r="B352" s="27" t="s">
        <v>633</v>
      </c>
      <c r="C352" s="28" t="s">
        <v>634</v>
      </c>
      <c r="D352" s="29">
        <v>36989442</v>
      </c>
      <c r="E352" s="30">
        <v>36989442</v>
      </c>
      <c r="F352" s="30">
        <v>26282122</v>
      </c>
      <c r="G352" s="31">
        <f t="shared" si="63"/>
        <v>0.7105303724235689</v>
      </c>
      <c r="H352" s="32">
        <v>1395188</v>
      </c>
      <c r="I352" s="30">
        <v>3798484</v>
      </c>
      <c r="J352" s="33">
        <v>3627407</v>
      </c>
      <c r="K352" s="33">
        <v>8821079</v>
      </c>
      <c r="L352" s="32">
        <v>3071046</v>
      </c>
      <c r="M352" s="30">
        <v>3784659</v>
      </c>
      <c r="N352" s="33">
        <v>2432693</v>
      </c>
      <c r="O352" s="33">
        <v>9288398</v>
      </c>
      <c r="P352" s="32">
        <v>2786324</v>
      </c>
      <c r="Q352" s="30">
        <v>3066349</v>
      </c>
      <c r="R352" s="33">
        <v>2319972</v>
      </c>
      <c r="S352" s="33">
        <v>8172645</v>
      </c>
      <c r="T352" s="32">
        <v>0</v>
      </c>
      <c r="U352" s="30">
        <v>0</v>
      </c>
      <c r="V352" s="33">
        <v>0</v>
      </c>
      <c r="W352" s="33">
        <v>0</v>
      </c>
    </row>
    <row r="353" spans="1:23" s="10" customFormat="1" ht="12.75">
      <c r="A353" s="26" t="s">
        <v>26</v>
      </c>
      <c r="B353" s="27" t="s">
        <v>635</v>
      </c>
      <c r="C353" s="28" t="s">
        <v>636</v>
      </c>
      <c r="D353" s="29">
        <v>177232704</v>
      </c>
      <c r="E353" s="30">
        <v>193369793</v>
      </c>
      <c r="F353" s="30">
        <v>136288011</v>
      </c>
      <c r="G353" s="31">
        <f t="shared" si="63"/>
        <v>0.7048050726309667</v>
      </c>
      <c r="H353" s="32">
        <v>7986815</v>
      </c>
      <c r="I353" s="30">
        <v>16504308</v>
      </c>
      <c r="J353" s="33">
        <v>17724160</v>
      </c>
      <c r="K353" s="33">
        <v>42215283</v>
      </c>
      <c r="L353" s="32">
        <v>15004519</v>
      </c>
      <c r="M353" s="30">
        <v>18527184</v>
      </c>
      <c r="N353" s="33">
        <v>21165749</v>
      </c>
      <c r="O353" s="33">
        <v>54697452</v>
      </c>
      <c r="P353" s="32">
        <v>12996470</v>
      </c>
      <c r="Q353" s="30">
        <v>11456980</v>
      </c>
      <c r="R353" s="33">
        <v>14921826</v>
      </c>
      <c r="S353" s="33">
        <v>39375276</v>
      </c>
      <c r="T353" s="32">
        <v>0</v>
      </c>
      <c r="U353" s="30">
        <v>0</v>
      </c>
      <c r="V353" s="33">
        <v>0</v>
      </c>
      <c r="W353" s="33">
        <v>0</v>
      </c>
    </row>
    <row r="354" spans="1:23" s="10" customFormat="1" ht="12.75">
      <c r="A354" s="26" t="s">
        <v>45</v>
      </c>
      <c r="B354" s="27" t="s">
        <v>637</v>
      </c>
      <c r="C354" s="28" t="s">
        <v>638</v>
      </c>
      <c r="D354" s="29">
        <v>53082992</v>
      </c>
      <c r="E354" s="30">
        <v>54785251</v>
      </c>
      <c r="F354" s="30">
        <v>37346287</v>
      </c>
      <c r="G354" s="31">
        <f t="shared" si="63"/>
        <v>0.6816850578999811</v>
      </c>
      <c r="H354" s="32">
        <v>3861048</v>
      </c>
      <c r="I354" s="30">
        <v>4198647</v>
      </c>
      <c r="J354" s="33">
        <v>4214839</v>
      </c>
      <c r="K354" s="33">
        <v>12274534</v>
      </c>
      <c r="L354" s="32">
        <v>3600214</v>
      </c>
      <c r="M354" s="30">
        <v>4034948</v>
      </c>
      <c r="N354" s="33">
        <v>4823001</v>
      </c>
      <c r="O354" s="33">
        <v>12458163</v>
      </c>
      <c r="P354" s="32">
        <v>3988302</v>
      </c>
      <c r="Q354" s="30">
        <v>4006206</v>
      </c>
      <c r="R354" s="33">
        <v>4619082</v>
      </c>
      <c r="S354" s="33">
        <v>12613590</v>
      </c>
      <c r="T354" s="32">
        <v>0</v>
      </c>
      <c r="U354" s="30">
        <v>0</v>
      </c>
      <c r="V354" s="33">
        <v>0</v>
      </c>
      <c r="W354" s="33">
        <v>0</v>
      </c>
    </row>
    <row r="355" spans="1:23" s="10" customFormat="1" ht="12.75">
      <c r="A355" s="56"/>
      <c r="B355" s="57" t="s">
        <v>639</v>
      </c>
      <c r="C355" s="58"/>
      <c r="D355" s="59">
        <f>SUM(D351:D354)</f>
        <v>315510739</v>
      </c>
      <c r="E355" s="60">
        <f>SUM(E351:E354)</f>
        <v>333350087</v>
      </c>
      <c r="F355" s="60">
        <f>SUM(F351:F354)</f>
        <v>223808683</v>
      </c>
      <c r="G355" s="61">
        <f t="shared" si="63"/>
        <v>0.671392304151401</v>
      </c>
      <c r="H355" s="62">
        <f aca="true" t="shared" si="69" ref="H355:W355">SUM(H351:H354)</f>
        <v>15118489</v>
      </c>
      <c r="I355" s="60">
        <f t="shared" si="69"/>
        <v>26334580</v>
      </c>
      <c r="J355" s="63">
        <f t="shared" si="69"/>
        <v>27604595</v>
      </c>
      <c r="K355" s="63">
        <f t="shared" si="69"/>
        <v>69057664</v>
      </c>
      <c r="L355" s="62">
        <f t="shared" si="69"/>
        <v>23925710</v>
      </c>
      <c r="M355" s="60">
        <f t="shared" si="69"/>
        <v>29875568</v>
      </c>
      <c r="N355" s="63">
        <f t="shared" si="69"/>
        <v>34297462</v>
      </c>
      <c r="O355" s="63">
        <f t="shared" si="69"/>
        <v>88098740</v>
      </c>
      <c r="P355" s="62">
        <f t="shared" si="69"/>
        <v>21269993</v>
      </c>
      <c r="Q355" s="60">
        <f t="shared" si="69"/>
        <v>22994622</v>
      </c>
      <c r="R355" s="63">
        <f t="shared" si="69"/>
        <v>22387664</v>
      </c>
      <c r="S355" s="63">
        <f t="shared" si="69"/>
        <v>66652279</v>
      </c>
      <c r="T355" s="62">
        <f t="shared" si="69"/>
        <v>0</v>
      </c>
      <c r="U355" s="60">
        <f t="shared" si="69"/>
        <v>0</v>
      </c>
      <c r="V355" s="63">
        <f t="shared" si="69"/>
        <v>0</v>
      </c>
      <c r="W355" s="63">
        <f t="shared" si="69"/>
        <v>0</v>
      </c>
    </row>
    <row r="356" spans="1:23" s="10" customFormat="1" ht="12.75">
      <c r="A356" s="64"/>
      <c r="B356" s="65" t="s">
        <v>640</v>
      </c>
      <c r="C356" s="66"/>
      <c r="D356" s="67">
        <f>SUM(D320,D322:D327,D329:D334,D336:D340,D342:D349,D351:D354)</f>
        <v>35642757552</v>
      </c>
      <c r="E356" s="68">
        <f>SUM(E320,E322:E327,E329:E334,E336:E340,E342:E349,E351:E354)</f>
        <v>35934173887</v>
      </c>
      <c r="F356" s="68">
        <f>SUM(F320,F322:F327,F329:F334,F336:F340,F342:F349,F351:F354)</f>
        <v>24046061786</v>
      </c>
      <c r="G356" s="69">
        <f t="shared" si="63"/>
        <v>0.6691697396916979</v>
      </c>
      <c r="H356" s="70">
        <f aca="true" t="shared" si="70" ref="H356:W356">SUM(H320,H322:H327,H329:H334,H336:H340,H342:H349,H351:H354)</f>
        <v>1548170119</v>
      </c>
      <c r="I356" s="68">
        <f t="shared" si="70"/>
        <v>2854830191</v>
      </c>
      <c r="J356" s="71">
        <f t="shared" si="70"/>
        <v>3097345545</v>
      </c>
      <c r="K356" s="71">
        <f t="shared" si="70"/>
        <v>7500345855</v>
      </c>
      <c r="L356" s="70">
        <f t="shared" si="70"/>
        <v>2593086620</v>
      </c>
      <c r="M356" s="68">
        <f t="shared" si="70"/>
        <v>3104632754</v>
      </c>
      <c r="N356" s="71">
        <f t="shared" si="70"/>
        <v>2801003919</v>
      </c>
      <c r="O356" s="71">
        <f t="shared" si="70"/>
        <v>8498723293</v>
      </c>
      <c r="P356" s="70">
        <f t="shared" si="70"/>
        <v>2487015604</v>
      </c>
      <c r="Q356" s="68">
        <f t="shared" si="70"/>
        <v>2610674594</v>
      </c>
      <c r="R356" s="71">
        <f t="shared" si="70"/>
        <v>2949302440</v>
      </c>
      <c r="S356" s="71">
        <f t="shared" si="70"/>
        <v>8046992638</v>
      </c>
      <c r="T356" s="70">
        <f t="shared" si="70"/>
        <v>0</v>
      </c>
      <c r="U356" s="68">
        <f t="shared" si="70"/>
        <v>0</v>
      </c>
      <c r="V356" s="71">
        <f t="shared" si="70"/>
        <v>0</v>
      </c>
      <c r="W356" s="71">
        <f t="shared" si="70"/>
        <v>0</v>
      </c>
    </row>
    <row r="357" spans="1:23" s="10" customFormat="1" ht="12.75">
      <c r="A357" s="72"/>
      <c r="B357" s="73" t="s">
        <v>641</v>
      </c>
      <c r="C357" s="74"/>
      <c r="D357" s="75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229855177927</v>
      </c>
      <c r="E357" s="76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233214343546</v>
      </c>
      <c r="F357" s="76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151380748496</v>
      </c>
      <c r="G357" s="77">
        <f t="shared" si="63"/>
        <v>0.649105651883462</v>
      </c>
      <c r="H357" s="78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20101851219</v>
      </c>
      <c r="I357" s="79">
        <f t="shared" si="71"/>
        <v>17914886525</v>
      </c>
      <c r="J357" s="80">
        <f t="shared" si="71"/>
        <v>11777727094</v>
      </c>
      <c r="K357" s="80">
        <f t="shared" si="71"/>
        <v>49794464838</v>
      </c>
      <c r="L357" s="78">
        <f t="shared" si="71"/>
        <v>17249782951</v>
      </c>
      <c r="M357" s="79">
        <f t="shared" si="71"/>
        <v>18286717617</v>
      </c>
      <c r="N357" s="80">
        <f t="shared" si="71"/>
        <v>17716377927</v>
      </c>
      <c r="O357" s="80">
        <f t="shared" si="71"/>
        <v>53252878495</v>
      </c>
      <c r="P357" s="78">
        <f t="shared" si="71"/>
        <v>15553146793</v>
      </c>
      <c r="Q357" s="79">
        <f t="shared" si="71"/>
        <v>16069098033</v>
      </c>
      <c r="R357" s="80">
        <f t="shared" si="71"/>
        <v>16711160337</v>
      </c>
      <c r="S357" s="80">
        <f t="shared" si="71"/>
        <v>48333405163</v>
      </c>
      <c r="T357" s="78">
        <f t="shared" si="71"/>
        <v>0</v>
      </c>
      <c r="U357" s="79">
        <f t="shared" si="71"/>
        <v>0</v>
      </c>
      <c r="V357" s="80">
        <f t="shared" si="71"/>
        <v>0</v>
      </c>
      <c r="W357" s="80">
        <f t="shared" si="71"/>
        <v>0</v>
      </c>
    </row>
    <row r="358" ht="13.5">
      <c r="B358" s="83" t="s">
        <v>646</v>
      </c>
    </row>
  </sheetData>
  <sheetProtection password="F954" sheet="1" objects="1" scenarios="1"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7" max="255" man="1"/>
    <brk id="107" max="255" man="1"/>
    <brk id="168" max="255" man="1"/>
    <brk id="220" max="255" man="1"/>
    <brk id="277" max="255" man="1"/>
    <brk id="3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2013-05-14T12:18:03Z</cp:lastPrinted>
  <dcterms:created xsi:type="dcterms:W3CDTF">2013-05-07T10:04:13Z</dcterms:created>
  <dcterms:modified xsi:type="dcterms:W3CDTF">2013-05-14T12:18:10Z</dcterms:modified>
  <cp:category/>
  <cp:version/>
  <cp:contentType/>
  <cp:contentStatus/>
</cp:coreProperties>
</file>