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'EC'!$A$1:$M$83</definedName>
    <definedName name="_xlnm.Print_Area" localSheetId="4">'FS'!$A$1:$M$83</definedName>
    <definedName name="_xlnm.Print_Area" localSheetId="5">'GT'!$A$1:$M$83</definedName>
    <definedName name="_xlnm.Print_Area" localSheetId="6">'KZ'!$A$1:$M$83</definedName>
    <definedName name="_xlnm.Print_Area" localSheetId="7">'LP'!$A$1:$M$83</definedName>
    <definedName name="_xlnm.Print_Area" localSheetId="8">'MP'!$A$1:$M$83</definedName>
    <definedName name="_xlnm.Print_Area" localSheetId="9">'NC'!$A$1:$M$83</definedName>
    <definedName name="_xlnm.Print_Area" localSheetId="10">'NW'!$A$1:$M$83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2">'Summary per Top 19'!$A$1:$M$83</definedName>
    <definedName name="_xlnm.Print_Area" localSheetId="11">'WC'!$A$1:$M$83</definedName>
  </definedNames>
  <calcPr fullCalcOnLoad="1"/>
</workbook>
</file>

<file path=xl/sharedStrings.xml><?xml version="1.0" encoding="utf-8"?>
<sst xmlns="http://schemas.openxmlformats.org/spreadsheetml/2006/main" count="1183" uniqueCount="656">
  <si>
    <t>Third Quarter 2012/13</t>
  </si>
  <si>
    <t>Third Quarter 2011/12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</si>
  <si>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</si>
  <si>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</si>
  <si>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</si>
  <si>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</si>
  <si>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</si>
  <si>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</si>
  <si>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</si>
  <si>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</si>
  <si>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</si>
  <si>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</si>
  <si>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</si>
  <si>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</si>
  <si>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</si>
  <si>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</si>
  <si>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</si>
  <si>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</si>
  <si>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</si>
  <si>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</si>
  <si>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</si>
  <si>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</si>
  <si>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</si>
  <si>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</si>
  <si>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</si>
  <si>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</si>
  <si>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</si>
  <si>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</si>
  <si>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</si>
  <si>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</si>
  <si>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</si>
  <si>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</si>
  <si>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</si>
  <si>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</si>
  <si>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</si>
  <si>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</si>
  <si>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</si>
  <si>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</si>
  <si>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</si>
  <si>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</si>
  <si>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</si>
  <si>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</si>
  <si>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</si>
  <si>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</si>
  <si>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</si>
  <si>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</si>
  <si>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</si>
  <si>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</si>
  <si>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</si>
  <si>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</si>
  <si>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</si>
  <si>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</si>
  <si>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</si>
  <si>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</si>
  <si>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</si>
  <si>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</si>
  <si>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</si>
  <si>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</si>
  <si>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</si>
  <si>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</si>
  <si>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</si>
  <si>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</si>
  <si>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</si>
  <si>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</si>
  <si>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</si>
  <si>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</si>
  <si>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</si>
  <si>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Mbombela</t>
  </si>
  <si>
    <t>MP322</t>
  </si>
  <si>
    <t>Sol Plaatje</t>
  </si>
  <si>
    <t>NC091</t>
  </si>
  <si>
    <t>Madibeng</t>
  </si>
  <si>
    <t>NW372</t>
  </si>
  <si>
    <t>Rustenburg</t>
  </si>
  <si>
    <t>NW373</t>
  </si>
  <si>
    <t>Tlokwe</t>
  </si>
  <si>
    <t>NW402</t>
  </si>
  <si>
    <t>City Of Matlosana</t>
  </si>
  <si>
    <t>NW403</t>
  </si>
  <si>
    <t>Drakenstein</t>
  </si>
  <si>
    <t>WC023</t>
  </si>
  <si>
    <t>Stellenbosch</t>
  </si>
  <si>
    <t>WC024</t>
  </si>
  <si>
    <t>George</t>
  </si>
  <si>
    <t>WC044</t>
  </si>
  <si>
    <t>EASTERN CAPE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</si>
  <si>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</si>
  <si>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</si>
  <si>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</si>
  <si>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</si>
  <si>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</si>
  <si>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</si>
  <si>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</si>
  <si>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</si>
  <si>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</si>
  <si>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</si>
  <si>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</si>
  <si>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</si>
  <si>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</si>
  <si>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</si>
  <si>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</si>
  <si>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</si>
  <si>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</si>
  <si>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</si>
  <si>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</si>
  <si>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</si>
  <si>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</si>
  <si>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</si>
  <si>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</si>
  <si>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</si>
  <si>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</si>
  <si>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</si>
  <si>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</si>
  <si>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</si>
  <si>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</si>
  <si>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</si>
  <si>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</si>
  <si>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</si>
  <si>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</si>
  <si>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</si>
  <si>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</si>
  <si>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</si>
  <si>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</si>
  <si>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</si>
  <si>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</si>
  <si>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</si>
  <si>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</si>
  <si>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</si>
  <si>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</si>
  <si>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</si>
  <si>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</si>
  <si>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</si>
  <si>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</si>
  <si>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</si>
  <si>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</si>
  <si>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</si>
  <si>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</si>
  <si>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</si>
  <si>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</si>
  <si>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</si>
  <si>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</si>
  <si>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</si>
  <si>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</si>
  <si>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</si>
  <si>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</si>
  <si>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</si>
  <si>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</si>
  <si>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</si>
  <si>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</si>
  <si>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</si>
  <si>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</si>
  <si>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</si>
  <si>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</si>
  <si>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</si>
  <si>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</si>
  <si>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</si>
  <si>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</si>
  <si>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</si>
  <si>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</si>
  <si>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</si>
  <si>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</si>
  <si>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</si>
  <si>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</si>
  <si>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</si>
  <si>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</si>
  <si>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</si>
  <si>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</si>
  <si>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</si>
  <si>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</si>
  <si>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</si>
  <si>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</si>
  <si>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</si>
  <si>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</si>
  <si>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</si>
  <si>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</si>
  <si>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</si>
  <si>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</si>
  <si>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</si>
  <si>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</si>
  <si>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</si>
  <si>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</si>
  <si>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</si>
  <si>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</si>
  <si>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</si>
  <si>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</si>
  <si>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</si>
  <si>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</si>
  <si>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</si>
  <si>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</si>
  <si>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</si>
  <si>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</si>
  <si>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</si>
  <si>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</si>
  <si>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</si>
  <si>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</si>
  <si>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</si>
  <si>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</si>
  <si>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</si>
  <si>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</si>
  <si>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</si>
  <si>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</si>
  <si>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</si>
  <si>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</si>
  <si>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</si>
  <si>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</si>
  <si>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</si>
  <si>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</si>
  <si>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</si>
  <si>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</si>
  <si>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</si>
  <si>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</si>
  <si>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</si>
  <si>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</si>
  <si>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</si>
  <si>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</si>
  <si>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</si>
  <si>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</si>
  <si>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</si>
  <si>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</si>
  <si>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</si>
  <si>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</si>
  <si>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</si>
  <si>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</si>
  <si>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</si>
  <si>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</si>
  <si>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</si>
  <si>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</si>
  <si>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</si>
  <si>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</si>
  <si>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</si>
  <si>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</si>
  <si>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</si>
  <si>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</si>
  <si>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</si>
  <si>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</si>
  <si>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</si>
  <si>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</si>
  <si>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</si>
  <si>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</si>
  <si>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</si>
  <si>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</si>
  <si>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</si>
  <si>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</si>
  <si>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</si>
  <si>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</si>
  <si>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</si>
  <si>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</si>
  <si>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</si>
  <si>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</si>
  <si>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</si>
  <si>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</si>
  <si>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</si>
  <si>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</si>
  <si>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</si>
  <si>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</si>
  <si>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</si>
  <si>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</si>
  <si>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</si>
  <si>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</si>
  <si>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</si>
  <si>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</si>
  <si>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</si>
  <si>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</si>
  <si>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</si>
  <si>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</si>
  <si>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</si>
  <si>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</si>
  <si>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</si>
  <si>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</si>
  <si>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</si>
  <si>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</si>
  <si>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</si>
  <si>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</si>
  <si>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</si>
  <si>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</si>
  <si>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</si>
  <si>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</si>
  <si>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</si>
  <si>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</si>
  <si>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</si>
  <si>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</si>
  <si>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</si>
  <si>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</si>
  <si>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</si>
  <si>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</si>
  <si>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</si>
  <si>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</si>
  <si>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</si>
  <si>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</si>
  <si>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</si>
  <si>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</si>
  <si>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</si>
  <si>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</si>
  <si>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</si>
  <si>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</si>
  <si>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</si>
  <si>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</si>
  <si>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</si>
  <si>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</si>
  <si>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</si>
  <si>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</si>
  <si>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</si>
  <si>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</si>
  <si>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</si>
  <si>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</si>
  <si>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</si>
  <si>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</si>
  <si>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</si>
  <si>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</si>
  <si>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</si>
  <si>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</si>
  <si>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</si>
  <si>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</si>
  <si>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</si>
  <si>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</si>
  <si>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</si>
  <si>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</si>
  <si>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</si>
  <si>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</si>
  <si>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</si>
  <si>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</si>
  <si>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</si>
  <si>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</si>
  <si>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</si>
  <si>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</si>
  <si>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</si>
  <si>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</si>
  <si>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</si>
  <si>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</si>
  <si>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</si>
  <si>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</si>
  <si>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</si>
  <si>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</si>
  <si>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</si>
  <si>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</si>
  <si>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</si>
  <si>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</si>
  <si>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</si>
  <si>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</si>
  <si>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</si>
  <si>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</si>
  <si>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</si>
  <si>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</si>
  <si>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</si>
  <si>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</si>
  <si>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</si>
  <si>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</si>
  <si>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</si>
  <si>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</si>
  <si>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</si>
  <si>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</si>
  <si>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</si>
  <si>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</si>
  <si>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</si>
  <si>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</si>
  <si>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</si>
  <si>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</si>
  <si>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</si>
  <si>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</si>
  <si>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</si>
  <si>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</si>
  <si>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</si>
  <si>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</si>
  <si>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</si>
  <si>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</si>
  <si>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</si>
  <si>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</si>
  <si>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</si>
  <si>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</si>
  <si>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</si>
  <si>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</si>
  <si>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</si>
  <si>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</si>
  <si>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</si>
  <si>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</si>
  <si>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</si>
  <si>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</si>
  <si>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</si>
  <si>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</si>
  <si>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</si>
  <si>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</si>
  <si>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</si>
  <si>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</si>
  <si>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</si>
  <si>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</si>
  <si>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</si>
  <si>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</si>
  <si>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</si>
  <si>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</si>
  <si>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</si>
  <si>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</si>
  <si>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</si>
  <si>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</si>
  <si>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</si>
  <si>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</si>
  <si>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</si>
  <si>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</si>
  <si>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</si>
  <si>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</si>
  <si>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</si>
  <si>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</si>
  <si>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</si>
  <si>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</si>
  <si>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</si>
  <si>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</si>
  <si>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</si>
  <si>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</si>
  <si>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</si>
  <si>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</si>
  <si>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</si>
  <si>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</si>
  <si>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</si>
  <si>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</si>
  <si>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</si>
  <si>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</si>
  <si>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</si>
  <si>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</si>
  <si>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</si>
  <si>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</si>
  <si>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</si>
  <si>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</si>
  <si>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</si>
  <si>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</si>
  <si>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</si>
  <si>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</si>
  <si>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</si>
  <si>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</si>
  <si>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</si>
  <si>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</si>
  <si>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</si>
  <si>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</si>
  <si>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</si>
  <si>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</si>
  <si>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</si>
  <si>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</si>
  <si>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</si>
  <si>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</si>
  <si>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</si>
  <si>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</si>
  <si>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</si>
  <si>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</si>
  <si>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</si>
  <si>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</si>
  <si>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</si>
  <si>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</si>
  <si>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</si>
  <si>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</si>
  <si>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</si>
  <si>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</si>
  <si>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</si>
  <si>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</si>
  <si>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</si>
  <si>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</si>
  <si>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</si>
  <si>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</si>
  <si>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</si>
  <si>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</si>
  <si>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</si>
  <si>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</si>
  <si>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</si>
  <si>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</si>
  <si>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</si>
  <si>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</si>
  <si>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</si>
  <si>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</si>
  <si>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</si>
  <si>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</si>
  <si>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</si>
  <si>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</si>
  <si>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</si>
  <si>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</si>
  <si>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</si>
  <si>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</si>
  <si>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</si>
  <si>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</si>
  <si>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</si>
  <si>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</si>
  <si>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</si>
  <si>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</si>
  <si>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</si>
  <si>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</si>
  <si>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</si>
  <si>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</si>
  <si>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</si>
  <si>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</si>
  <si>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</si>
  <si>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</si>
  <si>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</si>
  <si>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</si>
  <si>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</si>
  <si>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</si>
  <si>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</si>
  <si>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</si>
  <si>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</si>
  <si>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</si>
  <si>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</si>
  <si>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</si>
  <si>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</si>
  <si>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</si>
  <si>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</si>
  <si>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</si>
  <si>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</si>
  <si>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</si>
  <si>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</si>
  <si>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</si>
  <si>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</si>
  <si>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</si>
  <si>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</si>
  <si>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</si>
  <si>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</si>
  <si>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</si>
  <si>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</si>
  <si>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</si>
  <si>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</si>
  <si>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</si>
  <si>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</si>
  <si>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</si>
  <si>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</si>
  <si>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</si>
  <si>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</si>
  <si>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</si>
  <si>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</si>
  <si>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</si>
  <si>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</si>
  <si>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</si>
  <si>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</si>
  <si>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</si>
  <si>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</si>
  <si>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</si>
  <si>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</si>
  <si>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</si>
  <si>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</si>
  <si>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</si>
  <si>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</si>
  <si>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</si>
  <si>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</si>
  <si>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</si>
  <si>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</si>
  <si>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</si>
  <si>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</si>
  <si>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</si>
  <si>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</si>
  <si>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</si>
  <si>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</si>
  <si>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</si>
  <si>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</si>
  <si>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</si>
  <si>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</si>
  <si>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</si>
  <si>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</si>
  <si>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</si>
  <si>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</si>
  <si>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</si>
  <si>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</si>
  <si>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</si>
  <si>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</si>
  <si>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</si>
  <si>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</si>
  <si>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</si>
  <si>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</si>
  <si>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</si>
  <si>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</si>
  <si>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</si>
  <si>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</si>
  <si>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</si>
  <si>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</si>
  <si>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</si>
  <si>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</si>
  <si>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</si>
  <si>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</si>
  <si>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</si>
  <si>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</si>
  <si>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</si>
  <si>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</si>
  <si>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</si>
  <si>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</si>
  <si>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</si>
  <si>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</si>
  <si>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</si>
  <si>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</si>
  <si>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</si>
  <si>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</si>
  <si>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</si>
  <si>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</si>
  <si>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</si>
  <si>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</si>
  <si>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</si>
  <si>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</si>
  <si>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</si>
  <si>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</si>
  <si>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</si>
  <si>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</si>
  <si>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</si>
  <si>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</si>
  <si>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</si>
  <si>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</si>
  <si>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</si>
  <si>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</si>
  <si>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</si>
  <si>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</si>
  <si>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</si>
  <si>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</si>
  <si>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</si>
  <si>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</si>
  <si>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</si>
  <si>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</si>
  <si>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</si>
  <si>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</si>
  <si>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</si>
  <si>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</si>
  <si>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</si>
  <si>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</si>
  <si>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</si>
  <si>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</si>
  <si>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</si>
  <si>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</si>
  <si>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</si>
  <si>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</si>
  <si>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</si>
  <si>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</si>
  <si>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</si>
  <si>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</si>
  <si>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</si>
  <si>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</si>
  <si>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</si>
  <si>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</si>
  <si>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</si>
  <si>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</si>
  <si>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</si>
  <si>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</si>
  <si>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</si>
  <si>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</si>
  <si>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</si>
  <si>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</si>
  <si>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</si>
  <si>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</si>
  <si>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</si>
  <si>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</si>
  <si>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</si>
  <si>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</si>
  <si>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</si>
  <si>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</si>
  <si>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</si>
  <si>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</si>
  <si>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</si>
  <si>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</si>
  <si>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</si>
  <si>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</si>
  <si>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</si>
  <si>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</si>
  <si>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</si>
  <si>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</si>
  <si>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</si>
  <si>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</si>
  <si>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</si>
  <si>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ANALYSIS OF SOURCES OF REVENUE AS AT 3rd QUARTER ENDED 31 MARCH 2013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</si>
</sst>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_(* #,##0_);_(* \(#,##0\);_(* &quot;- &quot;?_);_(@_)"/>
    <numFmt numFmtId="17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69" fontId="7" fillId="0" borderId="19" xfId="0" applyNumberFormat="1" applyFont="1" applyBorder="1" applyAlignment="1" applyProtection="1">
      <alignment/>
      <protection/>
    </xf>
    <xf numFmtId="169" fontId="7" fillId="0" borderId="20" xfId="0" applyNumberFormat="1" applyFont="1" applyBorder="1" applyAlignment="1" applyProtection="1">
      <alignment/>
      <protection/>
    </xf>
    <xf numFmtId="169" fontId="7" fillId="0" borderId="21" xfId="0" applyNumberFormat="1" applyFont="1" applyBorder="1" applyAlignment="1" applyProtection="1">
      <alignment/>
      <protection/>
    </xf>
    <xf numFmtId="169" fontId="7" fillId="0" borderId="22" xfId="0" applyNumberFormat="1" applyFont="1" applyBorder="1" applyAlignment="1" applyProtection="1">
      <alignment/>
      <protection/>
    </xf>
    <xf numFmtId="169" fontId="7" fillId="0" borderId="23" xfId="0" applyNumberFormat="1" applyFont="1" applyBorder="1" applyAlignment="1" applyProtection="1">
      <alignment/>
      <protection/>
    </xf>
    <xf numFmtId="169" fontId="7" fillId="0" borderId="24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 applyProtection="1">
      <alignment/>
      <protection/>
    </xf>
    <xf numFmtId="41" fontId="7" fillId="0" borderId="19" xfId="0" applyNumberFormat="1" applyFont="1" applyBorder="1" applyAlignment="1" applyProtection="1">
      <alignment/>
      <protection/>
    </xf>
    <xf numFmtId="41" fontId="7" fillId="0" borderId="20" xfId="0" applyNumberFormat="1" applyFont="1" applyBorder="1" applyAlignment="1" applyProtection="1">
      <alignment/>
      <protection/>
    </xf>
    <xf numFmtId="41" fontId="7" fillId="0" borderId="21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 wrapText="1"/>
      <protection/>
    </xf>
    <xf numFmtId="41" fontId="7" fillId="0" borderId="22" xfId="0" applyNumberFormat="1" applyFont="1" applyBorder="1" applyAlignment="1" applyProtection="1">
      <alignment/>
      <protection/>
    </xf>
    <xf numFmtId="41" fontId="7" fillId="0" borderId="23" xfId="0" applyNumberFormat="1" applyFont="1" applyBorder="1" applyAlignment="1" applyProtection="1">
      <alignment/>
      <protection/>
    </xf>
    <xf numFmtId="41" fontId="7" fillId="0" borderId="24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left" indent="2"/>
      <protection/>
    </xf>
    <xf numFmtId="0" fontId="7" fillId="0" borderId="18" xfId="0" applyFont="1" applyBorder="1" applyAlignment="1" applyProtection="1">
      <alignment horizontal="center"/>
      <protection/>
    </xf>
    <xf numFmtId="169" fontId="7" fillId="0" borderId="30" xfId="0" applyNumberFormat="1" applyFont="1" applyBorder="1" applyAlignment="1" applyProtection="1">
      <alignment/>
      <protection/>
    </xf>
    <xf numFmtId="169" fontId="7" fillId="0" borderId="28" xfId="0" applyNumberFormat="1" applyFont="1" applyBorder="1" applyAlignment="1" applyProtection="1">
      <alignment/>
      <protection/>
    </xf>
    <xf numFmtId="169" fontId="7" fillId="0" borderId="29" xfId="0" applyNumberFormat="1" applyFon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170" fontId="8" fillId="0" borderId="14" xfId="0" applyNumberFormat="1" applyFont="1" applyBorder="1" applyAlignment="1" applyProtection="1">
      <alignment horizontal="left" indent="1"/>
      <protection/>
    </xf>
    <xf numFmtId="170" fontId="8" fillId="0" borderId="13" xfId="0" applyNumberFormat="1" applyFont="1" applyBorder="1" applyAlignment="1" applyProtection="1">
      <alignment wrapText="1"/>
      <protection/>
    </xf>
    <xf numFmtId="170" fontId="7" fillId="0" borderId="22" xfId="0" applyNumberFormat="1" applyFont="1" applyFill="1" applyBorder="1" applyAlignment="1" applyProtection="1">
      <alignment/>
      <protection/>
    </xf>
    <xf numFmtId="170" fontId="7" fillId="0" borderId="23" xfId="0" applyNumberFormat="1" applyFont="1" applyFill="1" applyBorder="1" applyAlignment="1" applyProtection="1">
      <alignment/>
      <protection/>
    </xf>
    <xf numFmtId="170" fontId="8" fillId="0" borderId="24" xfId="0" applyNumberFormat="1" applyFont="1" applyBorder="1" applyAlignment="1" applyProtection="1">
      <alignment wrapText="1"/>
      <protection/>
    </xf>
    <xf numFmtId="170" fontId="8" fillId="0" borderId="22" xfId="0" applyNumberFormat="1" applyFont="1" applyBorder="1" applyAlignment="1" applyProtection="1">
      <alignment wrapText="1"/>
      <protection/>
    </xf>
    <xf numFmtId="170" fontId="8" fillId="0" borderId="23" xfId="0" applyNumberFormat="1" applyFont="1" applyBorder="1" applyAlignment="1" applyProtection="1">
      <alignment wrapText="1"/>
      <protection/>
    </xf>
    <xf numFmtId="170" fontId="7" fillId="0" borderId="14" xfId="0" applyNumberFormat="1" applyFont="1" applyBorder="1" applyAlignment="1" applyProtection="1">
      <alignment horizontal="left" indent="1"/>
      <protection/>
    </xf>
    <xf numFmtId="170" fontId="4" fillId="0" borderId="14" xfId="0" applyNumberFormat="1" applyFont="1" applyBorder="1" applyAlignment="1" applyProtection="1">
      <alignment/>
      <protection/>
    </xf>
    <xf numFmtId="170" fontId="4" fillId="0" borderId="13" xfId="0" applyNumberFormat="1" applyFont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170" fontId="4" fillId="0" borderId="24" xfId="0" applyNumberFormat="1" applyFont="1" applyBorder="1" applyAlignment="1" applyProtection="1">
      <alignment/>
      <protection/>
    </xf>
    <xf numFmtId="170" fontId="4" fillId="0" borderId="22" xfId="0" applyNumberFormat="1" applyFont="1" applyBorder="1" applyAlignment="1" applyProtection="1">
      <alignment/>
      <protection/>
    </xf>
    <xf numFmtId="170" fontId="4" fillId="0" borderId="23" xfId="0" applyNumberFormat="1" applyFont="1" applyBorder="1" applyAlignment="1" applyProtection="1">
      <alignment/>
      <protection/>
    </xf>
    <xf numFmtId="170" fontId="7" fillId="0" borderId="17" xfId="0" applyNumberFormat="1" applyFont="1" applyBorder="1" applyAlignment="1" applyProtection="1">
      <alignment/>
      <protection/>
    </xf>
    <xf numFmtId="170" fontId="7" fillId="0" borderId="18" xfId="0" applyNumberFormat="1" applyFont="1" applyBorder="1" applyAlignment="1" applyProtection="1">
      <alignment/>
      <protection/>
    </xf>
    <xf numFmtId="170" fontId="5" fillId="0" borderId="30" xfId="0" applyNumberFormat="1" applyFont="1" applyBorder="1" applyAlignment="1" applyProtection="1">
      <alignment/>
      <protection/>
    </xf>
    <xf numFmtId="170" fontId="5" fillId="0" borderId="28" xfId="0" applyNumberFormat="1" applyFont="1" applyBorder="1" applyAlignment="1" applyProtection="1">
      <alignment/>
      <protection/>
    </xf>
    <xf numFmtId="170" fontId="5" fillId="0" borderId="29" xfId="0" applyNumberFormat="1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8" fillId="0" borderId="15" xfId="0" applyNumberFormat="1" applyFont="1" applyBorder="1" applyAlignment="1" applyProtection="1">
      <alignment horizontal="left" indent="1"/>
      <protection/>
    </xf>
    <xf numFmtId="170" fontId="4" fillId="0" borderId="15" xfId="0" applyNumberFormat="1" applyFont="1" applyBorder="1" applyAlignment="1" applyProtection="1">
      <alignment horizontal="left"/>
      <protection/>
    </xf>
    <xf numFmtId="170" fontId="4" fillId="0" borderId="13" xfId="0" applyNumberFormat="1" applyFont="1" applyBorder="1" applyAlignment="1" applyProtection="1">
      <alignment wrapText="1"/>
      <protection/>
    </xf>
    <xf numFmtId="170" fontId="4" fillId="0" borderId="24" xfId="0" applyNumberFormat="1" applyFont="1" applyBorder="1" applyAlignment="1" applyProtection="1">
      <alignment wrapText="1"/>
      <protection/>
    </xf>
    <xf numFmtId="170" fontId="4" fillId="0" borderId="22" xfId="0" applyNumberFormat="1" applyFont="1" applyBorder="1" applyAlignment="1" applyProtection="1">
      <alignment wrapText="1"/>
      <protection/>
    </xf>
    <xf numFmtId="170" fontId="4" fillId="0" borderId="23" xfId="0" applyNumberFormat="1" applyFont="1" applyBorder="1" applyAlignment="1" applyProtection="1">
      <alignment wrapText="1"/>
      <protection/>
    </xf>
    <xf numFmtId="170" fontId="7" fillId="0" borderId="18" xfId="0" applyNumberFormat="1" applyFont="1" applyBorder="1" applyAlignment="1" applyProtection="1">
      <alignment horizontal="left" indent="2"/>
      <protection/>
    </xf>
    <xf numFmtId="170" fontId="7" fillId="0" borderId="18" xfId="0" applyNumberFormat="1" applyFont="1" applyBorder="1" applyAlignment="1" applyProtection="1">
      <alignment horizontal="center"/>
      <protection/>
    </xf>
    <xf numFmtId="170" fontId="7" fillId="0" borderId="30" xfId="0" applyNumberFormat="1" applyFont="1" applyBorder="1" applyAlignment="1" applyProtection="1">
      <alignment/>
      <protection/>
    </xf>
    <xf numFmtId="170" fontId="7" fillId="0" borderId="28" xfId="0" applyNumberFormat="1" applyFont="1" applyBorder="1" applyAlignment="1" applyProtection="1">
      <alignment/>
      <protection/>
    </xf>
    <xf numFmtId="170" fontId="7" fillId="0" borderId="29" xfId="0" applyNumberFormat="1" applyFont="1" applyBorder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7" fillId="0" borderId="0" xfId="0" applyNumberFormat="1" applyFont="1" applyFill="1" applyBorder="1" applyAlignment="1" applyProtection="1">
      <alignment horizontal="left" wrapText="1" indent="2"/>
      <protection/>
    </xf>
    <xf numFmtId="170" fontId="7" fillId="0" borderId="0" xfId="0" applyNumberFormat="1" applyFont="1" applyAlignment="1" applyProtection="1">
      <alignment horizontal="left" indent="2"/>
      <protection/>
    </xf>
    <xf numFmtId="170" fontId="7" fillId="0" borderId="24" xfId="0" applyNumberFormat="1" applyFont="1" applyFill="1" applyBorder="1" applyAlignment="1" applyProtection="1">
      <alignment/>
      <protection/>
    </xf>
    <xf numFmtId="170" fontId="4" fillId="0" borderId="14" xfId="0" applyNumberFormat="1" applyFont="1" applyBorder="1" applyAlignment="1" applyProtection="1">
      <alignment horizontal="left"/>
      <protection/>
    </xf>
    <xf numFmtId="170" fontId="5" fillId="0" borderId="24" xfId="0" applyNumberFormat="1" applyFont="1" applyFill="1" applyBorder="1" applyAlignment="1" applyProtection="1">
      <alignment/>
      <protection/>
    </xf>
    <xf numFmtId="170" fontId="8" fillId="0" borderId="17" xfId="0" applyNumberFormat="1" applyFont="1" applyBorder="1" applyAlignment="1" applyProtection="1">
      <alignment horizontal="left" indent="1"/>
      <protection/>
    </xf>
    <xf numFmtId="170" fontId="8" fillId="0" borderId="16" xfId="0" applyNumberFormat="1" applyFont="1" applyBorder="1" applyAlignment="1" applyProtection="1">
      <alignment wrapText="1"/>
      <protection/>
    </xf>
    <xf numFmtId="170" fontId="7" fillId="0" borderId="30" xfId="0" applyNumberFormat="1" applyFont="1" applyFill="1" applyBorder="1" applyAlignment="1" applyProtection="1">
      <alignment/>
      <protection/>
    </xf>
    <xf numFmtId="170" fontId="7" fillId="0" borderId="28" xfId="0" applyNumberFormat="1" applyFont="1" applyFill="1" applyBorder="1" applyAlignment="1" applyProtection="1">
      <alignment/>
      <protection/>
    </xf>
    <xf numFmtId="170" fontId="8" fillId="0" borderId="29" xfId="0" applyNumberFormat="1" applyFont="1" applyBorder="1" applyAlignment="1" applyProtection="1">
      <alignment wrapText="1"/>
      <protection/>
    </xf>
    <xf numFmtId="170" fontId="8" fillId="0" borderId="30" xfId="0" applyNumberFormat="1" applyFont="1" applyBorder="1" applyAlignment="1" applyProtection="1">
      <alignment wrapText="1"/>
      <protection/>
    </xf>
    <xf numFmtId="170" fontId="8" fillId="0" borderId="28" xfId="0" applyNumberFormat="1" applyFont="1" applyBorder="1" applyAlignment="1" applyProtection="1">
      <alignment wrapText="1"/>
      <protection/>
    </xf>
    <xf numFmtId="170" fontId="7" fillId="0" borderId="29" xfId="0" applyNumberFormat="1" applyFont="1" applyFill="1" applyBorder="1" applyAlignment="1" applyProtection="1">
      <alignment/>
      <protection/>
    </xf>
    <xf numFmtId="170" fontId="9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4" fillId="0" borderId="31" xfId="0" applyFont="1" applyBorder="1" applyAlignment="1" applyProtection="1">
      <alignment horizontal="center" vertical="top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33" xfId="0" applyBorder="1" applyAlignment="1" applyProtection="1">
      <alignment horizontal="center" vertical="top"/>
      <protection/>
    </xf>
    <xf numFmtId="0" fontId="5" fillId="0" borderId="31" xfId="0" applyFont="1" applyBorder="1" applyAlignment="1" applyProtection="1">
      <alignment horizontal="center" vertical="top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8" customFormat="1" ht="16.5" customHeight="1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10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11</v>
      </c>
      <c r="C9" s="57" t="s">
        <v>12</v>
      </c>
      <c r="D9" s="58">
        <v>310632878</v>
      </c>
      <c r="E9" s="59">
        <v>1888633435</v>
      </c>
      <c r="F9" s="59">
        <v>2687725261</v>
      </c>
      <c r="G9" s="59">
        <v>375890000</v>
      </c>
      <c r="H9" s="60">
        <v>5262881574</v>
      </c>
      <c r="I9" s="61">
        <v>281866820</v>
      </c>
      <c r="J9" s="62">
        <v>1625360368</v>
      </c>
      <c r="K9" s="59">
        <v>1903482373</v>
      </c>
      <c r="L9" s="62">
        <v>400650000</v>
      </c>
      <c r="M9" s="60">
        <v>4211359561</v>
      </c>
    </row>
    <row r="10" spans="1:13" s="8" customFormat="1" ht="12.75">
      <c r="A10" s="24"/>
      <c r="B10" s="56" t="s">
        <v>13</v>
      </c>
      <c r="C10" s="57" t="s">
        <v>14</v>
      </c>
      <c r="D10" s="58">
        <v>452546815</v>
      </c>
      <c r="E10" s="59">
        <v>1118495645</v>
      </c>
      <c r="F10" s="59">
        <v>1170234962</v>
      </c>
      <c r="G10" s="59">
        <v>51509000</v>
      </c>
      <c r="H10" s="60">
        <v>2792786422</v>
      </c>
      <c r="I10" s="61">
        <v>419595232</v>
      </c>
      <c r="J10" s="62">
        <v>827967412</v>
      </c>
      <c r="K10" s="59">
        <v>859022562</v>
      </c>
      <c r="L10" s="62">
        <v>99907000</v>
      </c>
      <c r="M10" s="60">
        <v>2206492206</v>
      </c>
    </row>
    <row r="11" spans="1:13" s="8" customFormat="1" ht="12.75">
      <c r="A11" s="24"/>
      <c r="B11" s="56" t="s">
        <v>15</v>
      </c>
      <c r="C11" s="57" t="s">
        <v>16</v>
      </c>
      <c r="D11" s="58">
        <v>3566060301</v>
      </c>
      <c r="E11" s="59">
        <v>11253663406</v>
      </c>
      <c r="F11" s="59">
        <v>3138212161</v>
      </c>
      <c r="G11" s="59">
        <v>1031057000</v>
      </c>
      <c r="H11" s="60">
        <v>18988992868</v>
      </c>
      <c r="I11" s="61">
        <v>3185406928</v>
      </c>
      <c r="J11" s="62">
        <v>9845711611</v>
      </c>
      <c r="K11" s="59">
        <v>5030147676</v>
      </c>
      <c r="L11" s="62">
        <v>703965000</v>
      </c>
      <c r="M11" s="60">
        <v>18765231215</v>
      </c>
    </row>
    <row r="12" spans="1:13" s="8" customFormat="1" ht="12.75">
      <c r="A12" s="24"/>
      <c r="B12" s="56" t="s">
        <v>17</v>
      </c>
      <c r="C12" s="57" t="s">
        <v>18</v>
      </c>
      <c r="D12" s="58">
        <v>1726907094</v>
      </c>
      <c r="E12" s="59">
        <v>4817649415</v>
      </c>
      <c r="F12" s="59">
        <v>2711066879</v>
      </c>
      <c r="G12" s="59">
        <v>693174000</v>
      </c>
      <c r="H12" s="60">
        <v>9948797388</v>
      </c>
      <c r="I12" s="61">
        <v>1485383143</v>
      </c>
      <c r="J12" s="62">
        <v>4433411981</v>
      </c>
      <c r="K12" s="59">
        <v>2613736086</v>
      </c>
      <c r="L12" s="62">
        <v>524343000</v>
      </c>
      <c r="M12" s="60">
        <v>9056874210</v>
      </c>
    </row>
    <row r="13" spans="1:13" s="8" customFormat="1" ht="12.75">
      <c r="A13" s="24"/>
      <c r="B13" s="56" t="s">
        <v>19</v>
      </c>
      <c r="C13" s="57" t="s">
        <v>20</v>
      </c>
      <c r="D13" s="58">
        <v>179223115</v>
      </c>
      <c r="E13" s="59">
        <v>734634490</v>
      </c>
      <c r="F13" s="59">
        <v>994637363</v>
      </c>
      <c r="G13" s="59">
        <v>196100000</v>
      </c>
      <c r="H13" s="60">
        <v>2104594968</v>
      </c>
      <c r="I13" s="61">
        <v>173982520</v>
      </c>
      <c r="J13" s="62">
        <v>614302032</v>
      </c>
      <c r="K13" s="59">
        <v>1036624452</v>
      </c>
      <c r="L13" s="62">
        <v>386498000</v>
      </c>
      <c r="M13" s="60">
        <v>2211407004</v>
      </c>
    </row>
    <row r="14" spans="1:13" s="8" customFormat="1" ht="12.75">
      <c r="A14" s="24"/>
      <c r="B14" s="56" t="s">
        <v>21</v>
      </c>
      <c r="C14" s="57" t="s">
        <v>22</v>
      </c>
      <c r="D14" s="58">
        <v>349591496</v>
      </c>
      <c r="E14" s="59">
        <v>888243678</v>
      </c>
      <c r="F14" s="59">
        <v>991943709</v>
      </c>
      <c r="G14" s="59">
        <v>112081000</v>
      </c>
      <c r="H14" s="60">
        <v>2341859883</v>
      </c>
      <c r="I14" s="61">
        <v>256960983</v>
      </c>
      <c r="J14" s="62">
        <v>1013040743</v>
      </c>
      <c r="K14" s="59">
        <v>776264269</v>
      </c>
      <c r="L14" s="62">
        <v>128856000</v>
      </c>
      <c r="M14" s="60">
        <v>2175121995</v>
      </c>
    </row>
    <row r="15" spans="1:13" s="8" customFormat="1" ht="12.75">
      <c r="A15" s="24"/>
      <c r="B15" s="56" t="s">
        <v>23</v>
      </c>
      <c r="C15" s="57" t="s">
        <v>24</v>
      </c>
      <c r="D15" s="58">
        <v>270420958</v>
      </c>
      <c r="E15" s="59">
        <v>964328600</v>
      </c>
      <c r="F15" s="59">
        <v>731250510</v>
      </c>
      <c r="G15" s="59">
        <v>322335000</v>
      </c>
      <c r="H15" s="60">
        <v>2288335068</v>
      </c>
      <c r="I15" s="61">
        <v>210024575</v>
      </c>
      <c r="J15" s="62">
        <v>918685748</v>
      </c>
      <c r="K15" s="59">
        <v>730790043</v>
      </c>
      <c r="L15" s="62">
        <v>187904000</v>
      </c>
      <c r="M15" s="60">
        <v>2047404366</v>
      </c>
    </row>
    <row r="16" spans="1:13" s="8" customFormat="1" ht="12.75">
      <c r="A16" s="24"/>
      <c r="B16" s="56" t="s">
        <v>25</v>
      </c>
      <c r="C16" s="57" t="s">
        <v>26</v>
      </c>
      <c r="D16" s="58">
        <v>76505604</v>
      </c>
      <c r="E16" s="59">
        <v>613395998</v>
      </c>
      <c r="F16" s="59">
        <v>374743446</v>
      </c>
      <c r="G16" s="59">
        <v>34281000</v>
      </c>
      <c r="H16" s="60">
        <v>1098926048</v>
      </c>
      <c r="I16" s="61">
        <v>58769500</v>
      </c>
      <c r="J16" s="62">
        <v>486267279</v>
      </c>
      <c r="K16" s="59">
        <v>301871833</v>
      </c>
      <c r="L16" s="62">
        <v>70972000</v>
      </c>
      <c r="M16" s="60">
        <v>917880612</v>
      </c>
    </row>
    <row r="17" spans="1:13" s="8" customFormat="1" ht="12.75">
      <c r="A17" s="24"/>
      <c r="B17" s="63" t="s">
        <v>27</v>
      </c>
      <c r="C17" s="57" t="s">
        <v>28</v>
      </c>
      <c r="D17" s="58">
        <v>1619951674</v>
      </c>
      <c r="E17" s="59">
        <v>4471300003</v>
      </c>
      <c r="F17" s="59">
        <v>561587767</v>
      </c>
      <c r="G17" s="59">
        <v>1317336000</v>
      </c>
      <c r="H17" s="60">
        <v>7970175444</v>
      </c>
      <c r="I17" s="61">
        <v>1539555328</v>
      </c>
      <c r="J17" s="62">
        <v>4171573830</v>
      </c>
      <c r="K17" s="59">
        <v>2030979343</v>
      </c>
      <c r="L17" s="62">
        <v>118324000</v>
      </c>
      <c r="M17" s="60">
        <v>7860432501</v>
      </c>
    </row>
    <row r="18" spans="1:13" s="8" customFormat="1" ht="12.75">
      <c r="A18" s="25"/>
      <c r="B18" s="64" t="s">
        <v>653</v>
      </c>
      <c r="C18" s="65"/>
      <c r="D18" s="66">
        <f aca="true" t="shared" si="0" ref="D18:M18">SUM(D9:D17)</f>
        <v>8551839935</v>
      </c>
      <c r="E18" s="67">
        <f t="shared" si="0"/>
        <v>26750344670</v>
      </c>
      <c r="F18" s="67">
        <f t="shared" si="0"/>
        <v>13361402058</v>
      </c>
      <c r="G18" s="67">
        <f t="shared" si="0"/>
        <v>4133763000</v>
      </c>
      <c r="H18" s="68">
        <f t="shared" si="0"/>
        <v>52797349663</v>
      </c>
      <c r="I18" s="69">
        <f t="shared" si="0"/>
        <v>7611545029</v>
      </c>
      <c r="J18" s="70">
        <f t="shared" si="0"/>
        <v>23936321004</v>
      </c>
      <c r="K18" s="67">
        <f t="shared" si="0"/>
        <v>15282918637</v>
      </c>
      <c r="L18" s="70">
        <f t="shared" si="0"/>
        <v>2621419000</v>
      </c>
      <c r="M18" s="68">
        <f t="shared" si="0"/>
        <v>49452203670</v>
      </c>
    </row>
    <row r="19" spans="1:13" s="8" customFormat="1" ht="12.75" customHeight="1">
      <c r="A19" s="26"/>
      <c r="B19" s="71"/>
      <c r="C19" s="72"/>
      <c r="D19" s="73"/>
      <c r="E19" s="74"/>
      <c r="F19" s="74"/>
      <c r="G19" s="74"/>
      <c r="H19" s="75"/>
      <c r="I19" s="73"/>
      <c r="J19" s="74"/>
      <c r="K19" s="74"/>
      <c r="L19" s="74"/>
      <c r="M19" s="75"/>
    </row>
    <row r="20" spans="1:13" s="8" customFormat="1" ht="12.75">
      <c r="A20" s="27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 password="F954" sheet="1" objects="1" scenarios="1"/>
  <mergeCells count="7">
    <mergeCell ref="B20:M2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481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482</v>
      </c>
      <c r="C9" s="57" t="s">
        <v>483</v>
      </c>
      <c r="D9" s="58">
        <v>79380</v>
      </c>
      <c r="E9" s="59">
        <v>5094510</v>
      </c>
      <c r="F9" s="59">
        <v>23731550</v>
      </c>
      <c r="G9" s="59">
        <v>925000</v>
      </c>
      <c r="H9" s="60">
        <v>29830440</v>
      </c>
      <c r="I9" s="61">
        <v>62891</v>
      </c>
      <c r="J9" s="62">
        <v>82673</v>
      </c>
      <c r="K9" s="59">
        <v>27246867</v>
      </c>
      <c r="L9" s="62">
        <v>7717000</v>
      </c>
      <c r="M9" s="60">
        <v>35109431</v>
      </c>
    </row>
    <row r="10" spans="1:13" s="8" customFormat="1" ht="12.75">
      <c r="A10" s="24" t="s">
        <v>88</v>
      </c>
      <c r="B10" s="77" t="s">
        <v>484</v>
      </c>
      <c r="C10" s="57" t="s">
        <v>485</v>
      </c>
      <c r="D10" s="58">
        <v>2518656</v>
      </c>
      <c r="E10" s="59">
        <v>19963123</v>
      </c>
      <c r="F10" s="59">
        <v>34315857</v>
      </c>
      <c r="G10" s="59">
        <v>793000</v>
      </c>
      <c r="H10" s="60">
        <v>57590636</v>
      </c>
      <c r="I10" s="61">
        <v>2257242</v>
      </c>
      <c r="J10" s="62">
        <v>21559017</v>
      </c>
      <c r="K10" s="59">
        <v>18445874</v>
      </c>
      <c r="L10" s="62">
        <v>2913000</v>
      </c>
      <c r="M10" s="60">
        <v>45175133</v>
      </c>
    </row>
    <row r="11" spans="1:13" s="8" customFormat="1" ht="12.75">
      <c r="A11" s="24" t="s">
        <v>88</v>
      </c>
      <c r="B11" s="77" t="s">
        <v>486</v>
      </c>
      <c r="C11" s="57" t="s">
        <v>487</v>
      </c>
      <c r="D11" s="58">
        <v>4699152</v>
      </c>
      <c r="E11" s="59">
        <v>32074578</v>
      </c>
      <c r="F11" s="59">
        <v>33234623</v>
      </c>
      <c r="G11" s="59">
        <v>300000</v>
      </c>
      <c r="H11" s="60">
        <v>70308353</v>
      </c>
      <c r="I11" s="61">
        <v>4298325</v>
      </c>
      <c r="J11" s="62">
        <v>28181394</v>
      </c>
      <c r="K11" s="59">
        <v>12006695</v>
      </c>
      <c r="L11" s="62">
        <v>1612000</v>
      </c>
      <c r="M11" s="60">
        <v>46098414</v>
      </c>
    </row>
    <row r="12" spans="1:13" s="8" customFormat="1" ht="12.75">
      <c r="A12" s="24" t="s">
        <v>107</v>
      </c>
      <c r="B12" s="77" t="s">
        <v>488</v>
      </c>
      <c r="C12" s="57" t="s">
        <v>489</v>
      </c>
      <c r="D12" s="58">
        <v>0</v>
      </c>
      <c r="E12" s="59">
        <v>0</v>
      </c>
      <c r="F12" s="59">
        <v>15048730</v>
      </c>
      <c r="G12" s="59">
        <v>2300000</v>
      </c>
      <c r="H12" s="60">
        <v>17348730</v>
      </c>
      <c r="I12" s="61">
        <v>0</v>
      </c>
      <c r="J12" s="62">
        <v>0</v>
      </c>
      <c r="K12" s="59">
        <v>26692095</v>
      </c>
      <c r="L12" s="62">
        <v>0</v>
      </c>
      <c r="M12" s="60">
        <v>26692095</v>
      </c>
    </row>
    <row r="13" spans="1:13" s="37" customFormat="1" ht="12.75">
      <c r="A13" s="46"/>
      <c r="B13" s="78" t="s">
        <v>490</v>
      </c>
      <c r="C13" s="79"/>
      <c r="D13" s="66">
        <f aca="true" t="shared" si="0" ref="D13:M13">SUM(D9:D12)</f>
        <v>7297188</v>
      </c>
      <c r="E13" s="67">
        <f t="shared" si="0"/>
        <v>57132211</v>
      </c>
      <c r="F13" s="67">
        <f t="shared" si="0"/>
        <v>106330760</v>
      </c>
      <c r="G13" s="67">
        <f t="shared" si="0"/>
        <v>4318000</v>
      </c>
      <c r="H13" s="80">
        <f t="shared" si="0"/>
        <v>175078159</v>
      </c>
      <c r="I13" s="81">
        <f t="shared" si="0"/>
        <v>6618458</v>
      </c>
      <c r="J13" s="82">
        <f t="shared" si="0"/>
        <v>49823084</v>
      </c>
      <c r="K13" s="67">
        <f t="shared" si="0"/>
        <v>84391531</v>
      </c>
      <c r="L13" s="82">
        <f t="shared" si="0"/>
        <v>12242000</v>
      </c>
      <c r="M13" s="80">
        <f t="shared" si="0"/>
        <v>153075073</v>
      </c>
    </row>
    <row r="14" spans="1:13" s="8" customFormat="1" ht="12.75">
      <c r="A14" s="24" t="s">
        <v>88</v>
      </c>
      <c r="B14" s="77" t="s">
        <v>491</v>
      </c>
      <c r="C14" s="57" t="s">
        <v>492</v>
      </c>
      <c r="D14" s="58">
        <v>154099</v>
      </c>
      <c r="E14" s="59">
        <v>3904246</v>
      </c>
      <c r="F14" s="59">
        <v>7367088</v>
      </c>
      <c r="G14" s="59">
        <v>0</v>
      </c>
      <c r="H14" s="60">
        <v>11425433</v>
      </c>
      <c r="I14" s="61">
        <v>164419</v>
      </c>
      <c r="J14" s="62">
        <v>4148302</v>
      </c>
      <c r="K14" s="59">
        <v>3779797</v>
      </c>
      <c r="L14" s="62">
        <v>0</v>
      </c>
      <c r="M14" s="60">
        <v>8092518</v>
      </c>
    </row>
    <row r="15" spans="1:13" s="8" customFormat="1" ht="12.75">
      <c r="A15" s="24" t="s">
        <v>88</v>
      </c>
      <c r="B15" s="77" t="s">
        <v>493</v>
      </c>
      <c r="C15" s="57" t="s">
        <v>494</v>
      </c>
      <c r="D15" s="58">
        <v>115709</v>
      </c>
      <c r="E15" s="59">
        <v>25483250</v>
      </c>
      <c r="F15" s="59">
        <v>10948246</v>
      </c>
      <c r="G15" s="59">
        <v>300000</v>
      </c>
      <c r="H15" s="60">
        <v>36847205</v>
      </c>
      <c r="I15" s="61">
        <v>-59650</v>
      </c>
      <c r="J15" s="62">
        <v>19757526</v>
      </c>
      <c r="K15" s="59">
        <v>-2108200</v>
      </c>
      <c r="L15" s="62">
        <v>11852000</v>
      </c>
      <c r="M15" s="60">
        <v>29441676</v>
      </c>
    </row>
    <row r="16" spans="1:13" s="8" customFormat="1" ht="12.75">
      <c r="A16" s="24" t="s">
        <v>88</v>
      </c>
      <c r="B16" s="77" t="s">
        <v>495</v>
      </c>
      <c r="C16" s="57" t="s">
        <v>496</v>
      </c>
      <c r="D16" s="58">
        <v>0</v>
      </c>
      <c r="E16" s="59">
        <v>2485366</v>
      </c>
      <c r="F16" s="59">
        <v>4746492</v>
      </c>
      <c r="G16" s="59">
        <v>0</v>
      </c>
      <c r="H16" s="60">
        <v>7231858</v>
      </c>
      <c r="I16" s="61">
        <v>0</v>
      </c>
      <c r="J16" s="62">
        <v>2344372</v>
      </c>
      <c r="K16" s="59">
        <v>4933935</v>
      </c>
      <c r="L16" s="62">
        <v>0</v>
      </c>
      <c r="M16" s="60">
        <v>7278307</v>
      </c>
    </row>
    <row r="17" spans="1:13" s="8" customFormat="1" ht="12.75">
      <c r="A17" s="24" t="s">
        <v>88</v>
      </c>
      <c r="B17" s="77" t="s">
        <v>497</v>
      </c>
      <c r="C17" s="57" t="s">
        <v>498</v>
      </c>
      <c r="D17" s="58">
        <v>-9772</v>
      </c>
      <c r="E17" s="59">
        <v>8277313</v>
      </c>
      <c r="F17" s="59">
        <v>499199</v>
      </c>
      <c r="G17" s="59">
        <v>300000</v>
      </c>
      <c r="H17" s="60">
        <v>9066740</v>
      </c>
      <c r="I17" s="61">
        <v>0</v>
      </c>
      <c r="J17" s="62">
        <v>7166577</v>
      </c>
      <c r="K17" s="59">
        <v>615877</v>
      </c>
      <c r="L17" s="62">
        <v>0</v>
      </c>
      <c r="M17" s="60">
        <v>7782454</v>
      </c>
    </row>
    <row r="18" spans="1:13" s="8" customFormat="1" ht="12.75">
      <c r="A18" s="24" t="s">
        <v>88</v>
      </c>
      <c r="B18" s="77" t="s">
        <v>499</v>
      </c>
      <c r="C18" s="57" t="s">
        <v>500</v>
      </c>
      <c r="D18" s="58">
        <v>28562</v>
      </c>
      <c r="E18" s="59">
        <v>3254481</v>
      </c>
      <c r="F18" s="59">
        <v>4401126</v>
      </c>
      <c r="G18" s="59">
        <v>0</v>
      </c>
      <c r="H18" s="60">
        <v>7684169</v>
      </c>
      <c r="I18" s="61">
        <v>78075</v>
      </c>
      <c r="J18" s="62">
        <v>2770825</v>
      </c>
      <c r="K18" s="59">
        <v>6988750</v>
      </c>
      <c r="L18" s="62">
        <v>357000</v>
      </c>
      <c r="M18" s="60">
        <v>10194650</v>
      </c>
    </row>
    <row r="19" spans="1:13" s="8" customFormat="1" ht="12.75">
      <c r="A19" s="24" t="s">
        <v>88</v>
      </c>
      <c r="B19" s="77" t="s">
        <v>501</v>
      </c>
      <c r="C19" s="57" t="s">
        <v>502</v>
      </c>
      <c r="D19" s="58">
        <v>0</v>
      </c>
      <c r="E19" s="59">
        <v>3285211</v>
      </c>
      <c r="F19" s="59">
        <v>4914837</v>
      </c>
      <c r="G19" s="59">
        <v>0</v>
      </c>
      <c r="H19" s="60">
        <v>8200048</v>
      </c>
      <c r="I19" s="61">
        <v>0</v>
      </c>
      <c r="J19" s="62">
        <v>2637147</v>
      </c>
      <c r="K19" s="59">
        <v>4495822</v>
      </c>
      <c r="L19" s="62">
        <v>32000</v>
      </c>
      <c r="M19" s="60">
        <v>7164969</v>
      </c>
    </row>
    <row r="20" spans="1:13" s="8" customFormat="1" ht="12.75">
      <c r="A20" s="24" t="s">
        <v>107</v>
      </c>
      <c r="B20" s="77" t="s">
        <v>503</v>
      </c>
      <c r="C20" s="57" t="s">
        <v>504</v>
      </c>
      <c r="D20" s="58">
        <v>0</v>
      </c>
      <c r="E20" s="59">
        <v>0</v>
      </c>
      <c r="F20" s="59">
        <v>20799585</v>
      </c>
      <c r="G20" s="59">
        <v>300000</v>
      </c>
      <c r="H20" s="60">
        <v>21099585</v>
      </c>
      <c r="I20" s="61">
        <v>0</v>
      </c>
      <c r="J20" s="62">
        <v>0</v>
      </c>
      <c r="K20" s="59">
        <v>16169248</v>
      </c>
      <c r="L20" s="62">
        <v>32000</v>
      </c>
      <c r="M20" s="60">
        <v>16201248</v>
      </c>
    </row>
    <row r="21" spans="1:13" s="37" customFormat="1" ht="12.75">
      <c r="A21" s="46"/>
      <c r="B21" s="78" t="s">
        <v>505</v>
      </c>
      <c r="C21" s="79"/>
      <c r="D21" s="66">
        <f aca="true" t="shared" si="1" ref="D21:M21">SUM(D14:D20)</f>
        <v>288598</v>
      </c>
      <c r="E21" s="67">
        <f t="shared" si="1"/>
        <v>46689867</v>
      </c>
      <c r="F21" s="67">
        <f t="shared" si="1"/>
        <v>53676573</v>
      </c>
      <c r="G21" s="67">
        <f t="shared" si="1"/>
        <v>900000</v>
      </c>
      <c r="H21" s="80">
        <f t="shared" si="1"/>
        <v>101555038</v>
      </c>
      <c r="I21" s="81">
        <f t="shared" si="1"/>
        <v>182844</v>
      </c>
      <c r="J21" s="82">
        <f t="shared" si="1"/>
        <v>38824749</v>
      </c>
      <c r="K21" s="67">
        <f t="shared" si="1"/>
        <v>34875229</v>
      </c>
      <c r="L21" s="82">
        <f t="shared" si="1"/>
        <v>12273000</v>
      </c>
      <c r="M21" s="80">
        <f t="shared" si="1"/>
        <v>86155822</v>
      </c>
    </row>
    <row r="22" spans="1:13" s="8" customFormat="1" ht="12.75">
      <c r="A22" s="24" t="s">
        <v>88</v>
      </c>
      <c r="B22" s="77" t="s">
        <v>506</v>
      </c>
      <c r="C22" s="57" t="s">
        <v>507</v>
      </c>
      <c r="D22" s="58">
        <v>527097</v>
      </c>
      <c r="E22" s="59">
        <v>2268405</v>
      </c>
      <c r="F22" s="59">
        <v>11689069</v>
      </c>
      <c r="G22" s="59">
        <v>300000</v>
      </c>
      <c r="H22" s="60">
        <v>14784571</v>
      </c>
      <c r="I22" s="61">
        <v>34339</v>
      </c>
      <c r="J22" s="62">
        <v>5758598</v>
      </c>
      <c r="K22" s="59">
        <v>9139380</v>
      </c>
      <c r="L22" s="62">
        <v>0</v>
      </c>
      <c r="M22" s="60">
        <v>14932317</v>
      </c>
    </row>
    <row r="23" spans="1:13" s="8" customFormat="1" ht="12.75">
      <c r="A23" s="24" t="s">
        <v>88</v>
      </c>
      <c r="B23" s="77" t="s">
        <v>508</v>
      </c>
      <c r="C23" s="57" t="s">
        <v>509</v>
      </c>
      <c r="D23" s="58">
        <v>950518</v>
      </c>
      <c r="E23" s="59">
        <v>10974158</v>
      </c>
      <c r="F23" s="59">
        <v>3787869</v>
      </c>
      <c r="G23" s="59">
        <v>5300000</v>
      </c>
      <c r="H23" s="60">
        <v>21012545</v>
      </c>
      <c r="I23" s="61">
        <v>931510</v>
      </c>
      <c r="J23" s="62">
        <v>9052297</v>
      </c>
      <c r="K23" s="59">
        <v>-6714956</v>
      </c>
      <c r="L23" s="62">
        <v>18474000</v>
      </c>
      <c r="M23" s="60">
        <v>21742851</v>
      </c>
    </row>
    <row r="24" spans="1:13" s="8" customFormat="1" ht="12.75">
      <c r="A24" s="24" t="s">
        <v>88</v>
      </c>
      <c r="B24" s="77" t="s">
        <v>510</v>
      </c>
      <c r="C24" s="57" t="s">
        <v>511</v>
      </c>
      <c r="D24" s="58">
        <v>2564856</v>
      </c>
      <c r="E24" s="59">
        <v>18826549</v>
      </c>
      <c r="F24" s="59">
        <v>21479108</v>
      </c>
      <c r="G24" s="59">
        <v>300000</v>
      </c>
      <c r="H24" s="60">
        <v>43170513</v>
      </c>
      <c r="I24" s="61">
        <v>2436602</v>
      </c>
      <c r="J24" s="62">
        <v>17100896</v>
      </c>
      <c r="K24" s="59">
        <v>7211516</v>
      </c>
      <c r="L24" s="62">
        <v>0</v>
      </c>
      <c r="M24" s="60">
        <v>26749014</v>
      </c>
    </row>
    <row r="25" spans="1:13" s="8" customFormat="1" ht="12.75">
      <c r="A25" s="24" t="s">
        <v>88</v>
      </c>
      <c r="B25" s="77" t="s">
        <v>512</v>
      </c>
      <c r="C25" s="57" t="s">
        <v>513</v>
      </c>
      <c r="D25" s="58">
        <v>43837</v>
      </c>
      <c r="E25" s="59">
        <v>3853936</v>
      </c>
      <c r="F25" s="59">
        <v>3323286</v>
      </c>
      <c r="G25" s="59">
        <v>300000</v>
      </c>
      <c r="H25" s="60">
        <v>7521059</v>
      </c>
      <c r="I25" s="61">
        <v>45070</v>
      </c>
      <c r="J25" s="62">
        <v>3678208</v>
      </c>
      <c r="K25" s="59">
        <v>5361806</v>
      </c>
      <c r="L25" s="62">
        <v>0</v>
      </c>
      <c r="M25" s="60">
        <v>9085084</v>
      </c>
    </row>
    <row r="26" spans="1:13" s="8" customFormat="1" ht="12.75">
      <c r="A26" s="24" t="s">
        <v>88</v>
      </c>
      <c r="B26" s="77" t="s">
        <v>514</v>
      </c>
      <c r="C26" s="57" t="s">
        <v>515</v>
      </c>
      <c r="D26" s="58">
        <v>0</v>
      </c>
      <c r="E26" s="59">
        <v>1784142</v>
      </c>
      <c r="F26" s="59">
        <v>152329</v>
      </c>
      <c r="G26" s="59">
        <v>300000</v>
      </c>
      <c r="H26" s="60">
        <v>2236471</v>
      </c>
      <c r="I26" s="61">
        <v>305879</v>
      </c>
      <c r="J26" s="62">
        <v>1138519</v>
      </c>
      <c r="K26" s="59">
        <v>1276809</v>
      </c>
      <c r="L26" s="62">
        <v>0</v>
      </c>
      <c r="M26" s="60">
        <v>2721207</v>
      </c>
    </row>
    <row r="27" spans="1:13" s="8" customFormat="1" ht="12.75">
      <c r="A27" s="24" t="s">
        <v>88</v>
      </c>
      <c r="B27" s="77" t="s">
        <v>516</v>
      </c>
      <c r="C27" s="57" t="s">
        <v>517</v>
      </c>
      <c r="D27" s="58">
        <v>-10428</v>
      </c>
      <c r="E27" s="59">
        <v>4011171</v>
      </c>
      <c r="F27" s="59">
        <v>940590</v>
      </c>
      <c r="G27" s="59">
        <v>2300000</v>
      </c>
      <c r="H27" s="60">
        <v>7241333</v>
      </c>
      <c r="I27" s="61">
        <v>-8754</v>
      </c>
      <c r="J27" s="62">
        <v>3139190</v>
      </c>
      <c r="K27" s="59">
        <v>920718</v>
      </c>
      <c r="L27" s="62">
        <v>3281000</v>
      </c>
      <c r="M27" s="60">
        <v>7332154</v>
      </c>
    </row>
    <row r="28" spans="1:13" s="8" customFormat="1" ht="12.75">
      <c r="A28" s="24" t="s">
        <v>88</v>
      </c>
      <c r="B28" s="77" t="s">
        <v>518</v>
      </c>
      <c r="C28" s="57" t="s">
        <v>519</v>
      </c>
      <c r="D28" s="58">
        <v>1705</v>
      </c>
      <c r="E28" s="59">
        <v>70069574</v>
      </c>
      <c r="F28" s="59">
        <v>4790247</v>
      </c>
      <c r="G28" s="59">
        <v>300000</v>
      </c>
      <c r="H28" s="60">
        <v>75161526</v>
      </c>
      <c r="I28" s="61">
        <v>303594</v>
      </c>
      <c r="J28" s="62">
        <v>8401156</v>
      </c>
      <c r="K28" s="59">
        <v>5173278</v>
      </c>
      <c r="L28" s="62">
        <v>18000</v>
      </c>
      <c r="M28" s="60">
        <v>13896028</v>
      </c>
    </row>
    <row r="29" spans="1:13" s="8" customFormat="1" ht="12.75">
      <c r="A29" s="24" t="s">
        <v>88</v>
      </c>
      <c r="B29" s="77" t="s">
        <v>520</v>
      </c>
      <c r="C29" s="57" t="s">
        <v>521</v>
      </c>
      <c r="D29" s="58">
        <v>5324</v>
      </c>
      <c r="E29" s="59">
        <v>13003058</v>
      </c>
      <c r="F29" s="59">
        <v>1341755</v>
      </c>
      <c r="G29" s="59">
        <v>0</v>
      </c>
      <c r="H29" s="60">
        <v>14350137</v>
      </c>
      <c r="I29" s="61">
        <v>767247</v>
      </c>
      <c r="J29" s="62">
        <v>2592444</v>
      </c>
      <c r="K29" s="59">
        <v>10871934</v>
      </c>
      <c r="L29" s="62">
        <v>1182000</v>
      </c>
      <c r="M29" s="60">
        <v>15413625</v>
      </c>
    </row>
    <row r="30" spans="1:13" s="8" customFormat="1" ht="12.75">
      <c r="A30" s="24" t="s">
        <v>107</v>
      </c>
      <c r="B30" s="77" t="s">
        <v>522</v>
      </c>
      <c r="C30" s="57" t="s">
        <v>523</v>
      </c>
      <c r="D30" s="58">
        <v>0</v>
      </c>
      <c r="E30" s="59">
        <v>0</v>
      </c>
      <c r="F30" s="59">
        <v>10443549</v>
      </c>
      <c r="G30" s="59">
        <v>300000</v>
      </c>
      <c r="H30" s="60">
        <v>10743549</v>
      </c>
      <c r="I30" s="61">
        <v>0</v>
      </c>
      <c r="J30" s="62">
        <v>0</v>
      </c>
      <c r="K30" s="59">
        <v>17054740</v>
      </c>
      <c r="L30" s="62">
        <v>0</v>
      </c>
      <c r="M30" s="60">
        <v>17054740</v>
      </c>
    </row>
    <row r="31" spans="1:13" s="37" customFormat="1" ht="12.75">
      <c r="A31" s="46"/>
      <c r="B31" s="78" t="s">
        <v>524</v>
      </c>
      <c r="C31" s="79"/>
      <c r="D31" s="66">
        <f aca="true" t="shared" si="2" ref="D31:M31">SUM(D22:D30)</f>
        <v>4082909</v>
      </c>
      <c r="E31" s="67">
        <f t="shared" si="2"/>
        <v>124790993</v>
      </c>
      <c r="F31" s="67">
        <f t="shared" si="2"/>
        <v>57947802</v>
      </c>
      <c r="G31" s="67">
        <f t="shared" si="2"/>
        <v>9400000</v>
      </c>
      <c r="H31" s="80">
        <f t="shared" si="2"/>
        <v>196221704</v>
      </c>
      <c r="I31" s="81">
        <f t="shared" si="2"/>
        <v>4815487</v>
      </c>
      <c r="J31" s="82">
        <f t="shared" si="2"/>
        <v>50861308</v>
      </c>
      <c r="K31" s="67">
        <f t="shared" si="2"/>
        <v>50295225</v>
      </c>
      <c r="L31" s="82">
        <f t="shared" si="2"/>
        <v>22955000</v>
      </c>
      <c r="M31" s="80">
        <f t="shared" si="2"/>
        <v>128927020</v>
      </c>
    </row>
    <row r="32" spans="1:13" s="8" customFormat="1" ht="12.75">
      <c r="A32" s="24" t="s">
        <v>88</v>
      </c>
      <c r="B32" s="77" t="s">
        <v>525</v>
      </c>
      <c r="C32" s="57" t="s">
        <v>526</v>
      </c>
      <c r="D32" s="58">
        <v>59</v>
      </c>
      <c r="E32" s="59">
        <v>714603</v>
      </c>
      <c r="F32" s="59">
        <v>5017986</v>
      </c>
      <c r="G32" s="59">
        <v>0</v>
      </c>
      <c r="H32" s="60">
        <v>5732648</v>
      </c>
      <c r="I32" s="61">
        <v>21201</v>
      </c>
      <c r="J32" s="62">
        <v>666507</v>
      </c>
      <c r="K32" s="59">
        <v>2644625</v>
      </c>
      <c r="L32" s="62">
        <v>0</v>
      </c>
      <c r="M32" s="60">
        <v>3332333</v>
      </c>
    </row>
    <row r="33" spans="1:13" s="8" customFormat="1" ht="12.75">
      <c r="A33" s="24" t="s">
        <v>88</v>
      </c>
      <c r="B33" s="77" t="s">
        <v>527</v>
      </c>
      <c r="C33" s="57" t="s">
        <v>528</v>
      </c>
      <c r="D33" s="58">
        <v>1136113</v>
      </c>
      <c r="E33" s="59">
        <v>17029595</v>
      </c>
      <c r="F33" s="59">
        <v>13977486</v>
      </c>
      <c r="G33" s="59">
        <v>300000</v>
      </c>
      <c r="H33" s="60">
        <v>32443194</v>
      </c>
      <c r="I33" s="61">
        <v>600289</v>
      </c>
      <c r="J33" s="62">
        <v>20053650</v>
      </c>
      <c r="K33" s="59">
        <v>13269674</v>
      </c>
      <c r="L33" s="62">
        <v>-120000</v>
      </c>
      <c r="M33" s="60">
        <v>33803613</v>
      </c>
    </row>
    <row r="34" spans="1:13" s="8" customFormat="1" ht="12.75">
      <c r="A34" s="24" t="s">
        <v>88</v>
      </c>
      <c r="B34" s="77" t="s">
        <v>529</v>
      </c>
      <c r="C34" s="57" t="s">
        <v>530</v>
      </c>
      <c r="D34" s="58">
        <v>11083687</v>
      </c>
      <c r="E34" s="59">
        <v>64147871</v>
      </c>
      <c r="F34" s="59">
        <v>17272078</v>
      </c>
      <c r="G34" s="59">
        <v>560000</v>
      </c>
      <c r="H34" s="60">
        <v>93063636</v>
      </c>
      <c r="I34" s="61">
        <v>9525005</v>
      </c>
      <c r="J34" s="62">
        <v>68922257</v>
      </c>
      <c r="K34" s="59">
        <v>20687846</v>
      </c>
      <c r="L34" s="62">
        <v>112000</v>
      </c>
      <c r="M34" s="60">
        <v>99247108</v>
      </c>
    </row>
    <row r="35" spans="1:13" s="8" customFormat="1" ht="12.75">
      <c r="A35" s="24" t="s">
        <v>88</v>
      </c>
      <c r="B35" s="77" t="s">
        <v>531</v>
      </c>
      <c r="C35" s="57" t="s">
        <v>532</v>
      </c>
      <c r="D35" s="58">
        <v>4206</v>
      </c>
      <c r="E35" s="59">
        <v>1916179</v>
      </c>
      <c r="F35" s="59">
        <v>4644708</v>
      </c>
      <c r="G35" s="59">
        <v>300000</v>
      </c>
      <c r="H35" s="60">
        <v>6865093</v>
      </c>
      <c r="I35" s="61">
        <v>-83488</v>
      </c>
      <c r="J35" s="62">
        <v>1783672</v>
      </c>
      <c r="K35" s="59">
        <v>1147543</v>
      </c>
      <c r="L35" s="62">
        <v>0</v>
      </c>
      <c r="M35" s="60">
        <v>2847727</v>
      </c>
    </row>
    <row r="36" spans="1:13" s="8" customFormat="1" ht="12.75">
      <c r="A36" s="24" t="s">
        <v>88</v>
      </c>
      <c r="B36" s="77" t="s">
        <v>533</v>
      </c>
      <c r="C36" s="57" t="s">
        <v>534</v>
      </c>
      <c r="D36" s="58">
        <v>0</v>
      </c>
      <c r="E36" s="59">
        <v>20537672</v>
      </c>
      <c r="F36" s="59">
        <v>-300000</v>
      </c>
      <c r="G36" s="59">
        <v>300000</v>
      </c>
      <c r="H36" s="60">
        <v>20537672</v>
      </c>
      <c r="I36" s="61">
        <v>1764607</v>
      </c>
      <c r="J36" s="62">
        <v>7166933</v>
      </c>
      <c r="K36" s="59">
        <v>-7855328</v>
      </c>
      <c r="L36" s="62">
        <v>8994000</v>
      </c>
      <c r="M36" s="60">
        <v>10070212</v>
      </c>
    </row>
    <row r="37" spans="1:13" s="8" customFormat="1" ht="12.75">
      <c r="A37" s="24" t="s">
        <v>88</v>
      </c>
      <c r="B37" s="77" t="s">
        <v>535</v>
      </c>
      <c r="C37" s="57" t="s">
        <v>536</v>
      </c>
      <c r="D37" s="58">
        <v>-924</v>
      </c>
      <c r="E37" s="59">
        <v>5729781</v>
      </c>
      <c r="F37" s="59">
        <v>232341</v>
      </c>
      <c r="G37" s="59">
        <v>300000</v>
      </c>
      <c r="H37" s="60">
        <v>6261198</v>
      </c>
      <c r="I37" s="61">
        <v>280816</v>
      </c>
      <c r="J37" s="62">
        <v>4583979</v>
      </c>
      <c r="K37" s="59">
        <v>5404882</v>
      </c>
      <c r="L37" s="62">
        <v>0</v>
      </c>
      <c r="M37" s="60">
        <v>10269677</v>
      </c>
    </row>
    <row r="38" spans="1:13" s="8" customFormat="1" ht="12.75">
      <c r="A38" s="24" t="s">
        <v>107</v>
      </c>
      <c r="B38" s="77" t="s">
        <v>537</v>
      </c>
      <c r="C38" s="57" t="s">
        <v>538</v>
      </c>
      <c r="D38" s="58">
        <v>0</v>
      </c>
      <c r="E38" s="59">
        <v>0</v>
      </c>
      <c r="F38" s="59">
        <v>5220900</v>
      </c>
      <c r="G38" s="59">
        <v>300000</v>
      </c>
      <c r="H38" s="60">
        <v>5520900</v>
      </c>
      <c r="I38" s="61">
        <v>0</v>
      </c>
      <c r="J38" s="62">
        <v>0</v>
      </c>
      <c r="K38" s="59">
        <v>16241900</v>
      </c>
      <c r="L38" s="62">
        <v>0</v>
      </c>
      <c r="M38" s="60">
        <v>16241900</v>
      </c>
    </row>
    <row r="39" spans="1:13" s="37" customFormat="1" ht="12.75">
      <c r="A39" s="46"/>
      <c r="B39" s="78" t="s">
        <v>539</v>
      </c>
      <c r="C39" s="79"/>
      <c r="D39" s="66">
        <f aca="true" t="shared" si="3" ref="D39:M39">SUM(D32:D38)</f>
        <v>12223141</v>
      </c>
      <c r="E39" s="67">
        <f t="shared" si="3"/>
        <v>110075701</v>
      </c>
      <c r="F39" s="67">
        <f t="shared" si="3"/>
        <v>46065499</v>
      </c>
      <c r="G39" s="67">
        <f t="shared" si="3"/>
        <v>2060000</v>
      </c>
      <c r="H39" s="80">
        <f t="shared" si="3"/>
        <v>170424341</v>
      </c>
      <c r="I39" s="81">
        <f t="shared" si="3"/>
        <v>12108430</v>
      </c>
      <c r="J39" s="82">
        <f t="shared" si="3"/>
        <v>103176998</v>
      </c>
      <c r="K39" s="67">
        <f t="shared" si="3"/>
        <v>51541142</v>
      </c>
      <c r="L39" s="82">
        <f t="shared" si="3"/>
        <v>8986000</v>
      </c>
      <c r="M39" s="80">
        <f t="shared" si="3"/>
        <v>175812570</v>
      </c>
    </row>
    <row r="40" spans="1:13" s="8" customFormat="1" ht="12.75">
      <c r="A40" s="24" t="s">
        <v>88</v>
      </c>
      <c r="B40" s="77" t="s">
        <v>69</v>
      </c>
      <c r="C40" s="57" t="s">
        <v>70</v>
      </c>
      <c r="D40" s="58">
        <v>49388411</v>
      </c>
      <c r="E40" s="59">
        <v>240472961</v>
      </c>
      <c r="F40" s="59">
        <v>68040690</v>
      </c>
      <c r="G40" s="59">
        <v>7420000</v>
      </c>
      <c r="H40" s="60">
        <v>365322062</v>
      </c>
      <c r="I40" s="61">
        <v>39779383</v>
      </c>
      <c r="J40" s="62">
        <v>206949854</v>
      </c>
      <c r="K40" s="59">
        <v>48807848</v>
      </c>
      <c r="L40" s="62">
        <v>8734000</v>
      </c>
      <c r="M40" s="60">
        <v>304271085</v>
      </c>
    </row>
    <row r="41" spans="1:13" s="8" customFormat="1" ht="12.75">
      <c r="A41" s="24" t="s">
        <v>88</v>
      </c>
      <c r="B41" s="77" t="s">
        <v>540</v>
      </c>
      <c r="C41" s="57" t="s">
        <v>541</v>
      </c>
      <c r="D41" s="58">
        <v>494978</v>
      </c>
      <c r="E41" s="59">
        <v>5503590</v>
      </c>
      <c r="F41" s="59">
        <v>1176287</v>
      </c>
      <c r="G41" s="59">
        <v>940000</v>
      </c>
      <c r="H41" s="60">
        <v>8114855</v>
      </c>
      <c r="I41" s="61">
        <v>724677</v>
      </c>
      <c r="J41" s="62">
        <v>11507180</v>
      </c>
      <c r="K41" s="59">
        <v>1543421</v>
      </c>
      <c r="L41" s="62">
        <v>170000</v>
      </c>
      <c r="M41" s="60">
        <v>13945278</v>
      </c>
    </row>
    <row r="42" spans="1:13" s="8" customFormat="1" ht="12.75">
      <c r="A42" s="24" t="s">
        <v>88</v>
      </c>
      <c r="B42" s="77" t="s">
        <v>542</v>
      </c>
      <c r="C42" s="57" t="s">
        <v>543</v>
      </c>
      <c r="D42" s="58">
        <v>1726994</v>
      </c>
      <c r="E42" s="59">
        <v>6174905</v>
      </c>
      <c r="F42" s="59">
        <v>1041307</v>
      </c>
      <c r="G42" s="59">
        <v>300000</v>
      </c>
      <c r="H42" s="60">
        <v>9243206</v>
      </c>
      <c r="I42" s="61">
        <v>1626388</v>
      </c>
      <c r="J42" s="62">
        <v>4922257</v>
      </c>
      <c r="K42" s="59">
        <v>9321905</v>
      </c>
      <c r="L42" s="62">
        <v>969000</v>
      </c>
      <c r="M42" s="60">
        <v>16839550</v>
      </c>
    </row>
    <row r="43" spans="1:13" s="8" customFormat="1" ht="12.75">
      <c r="A43" s="24" t="s">
        <v>88</v>
      </c>
      <c r="B43" s="77" t="s">
        <v>544</v>
      </c>
      <c r="C43" s="57" t="s">
        <v>545</v>
      </c>
      <c r="D43" s="58">
        <v>1003385</v>
      </c>
      <c r="E43" s="59">
        <v>22555770</v>
      </c>
      <c r="F43" s="59">
        <v>12150730</v>
      </c>
      <c r="G43" s="59">
        <v>8753000</v>
      </c>
      <c r="H43" s="60">
        <v>44462885</v>
      </c>
      <c r="I43" s="61">
        <v>-7086167</v>
      </c>
      <c r="J43" s="62">
        <v>20201849</v>
      </c>
      <c r="K43" s="59">
        <v>14416928</v>
      </c>
      <c r="L43" s="62">
        <v>4643000</v>
      </c>
      <c r="M43" s="60">
        <v>32175610</v>
      </c>
    </row>
    <row r="44" spans="1:13" s="8" customFormat="1" ht="12.75">
      <c r="A44" s="24" t="s">
        <v>107</v>
      </c>
      <c r="B44" s="77" t="s">
        <v>546</v>
      </c>
      <c r="C44" s="57" t="s">
        <v>547</v>
      </c>
      <c r="D44" s="58">
        <v>0</v>
      </c>
      <c r="E44" s="59">
        <v>0</v>
      </c>
      <c r="F44" s="59">
        <v>28313798</v>
      </c>
      <c r="G44" s="59">
        <v>190000</v>
      </c>
      <c r="H44" s="60">
        <v>28503798</v>
      </c>
      <c r="I44" s="61">
        <v>0</v>
      </c>
      <c r="J44" s="62">
        <v>0</v>
      </c>
      <c r="K44" s="59">
        <v>6678604</v>
      </c>
      <c r="L44" s="62">
        <v>0</v>
      </c>
      <c r="M44" s="60">
        <v>6678604</v>
      </c>
    </row>
    <row r="45" spans="1:13" s="37" customFormat="1" ht="12.75">
      <c r="A45" s="46"/>
      <c r="B45" s="78" t="s">
        <v>548</v>
      </c>
      <c r="C45" s="79"/>
      <c r="D45" s="66">
        <f aca="true" t="shared" si="4" ref="D45:M45">SUM(D40:D44)</f>
        <v>52613768</v>
      </c>
      <c r="E45" s="67">
        <f t="shared" si="4"/>
        <v>274707226</v>
      </c>
      <c r="F45" s="67">
        <f t="shared" si="4"/>
        <v>110722812</v>
      </c>
      <c r="G45" s="67">
        <f t="shared" si="4"/>
        <v>17603000</v>
      </c>
      <c r="H45" s="80">
        <f t="shared" si="4"/>
        <v>455646806</v>
      </c>
      <c r="I45" s="81">
        <f t="shared" si="4"/>
        <v>35044281</v>
      </c>
      <c r="J45" s="82">
        <f t="shared" si="4"/>
        <v>243581140</v>
      </c>
      <c r="K45" s="67">
        <f t="shared" si="4"/>
        <v>80768706</v>
      </c>
      <c r="L45" s="82">
        <f t="shared" si="4"/>
        <v>14516000</v>
      </c>
      <c r="M45" s="80">
        <f t="shared" si="4"/>
        <v>373910127</v>
      </c>
    </row>
    <row r="46" spans="1:13" s="37" customFormat="1" ht="12.75">
      <c r="A46" s="46"/>
      <c r="B46" s="78" t="s">
        <v>549</v>
      </c>
      <c r="C46" s="79"/>
      <c r="D46" s="66">
        <f aca="true" t="shared" si="5" ref="D46:M46">SUM(D9:D12,D14:D20,D22:D30,D32:D38,D40:D44)</f>
        <v>76505604</v>
      </c>
      <c r="E46" s="67">
        <f t="shared" si="5"/>
        <v>613395998</v>
      </c>
      <c r="F46" s="67">
        <f t="shared" si="5"/>
        <v>374743446</v>
      </c>
      <c r="G46" s="67">
        <f t="shared" si="5"/>
        <v>34281000</v>
      </c>
      <c r="H46" s="80">
        <f t="shared" si="5"/>
        <v>1098926048</v>
      </c>
      <c r="I46" s="81">
        <f t="shared" si="5"/>
        <v>58769500</v>
      </c>
      <c r="J46" s="82">
        <f t="shared" si="5"/>
        <v>486267279</v>
      </c>
      <c r="K46" s="67">
        <f t="shared" si="5"/>
        <v>301871833</v>
      </c>
      <c r="L46" s="82">
        <f t="shared" si="5"/>
        <v>70972000</v>
      </c>
      <c r="M46" s="80">
        <f t="shared" si="5"/>
        <v>917880612</v>
      </c>
    </row>
    <row r="47" spans="1:13" s="8" customFormat="1" ht="12.75">
      <c r="A47" s="47"/>
      <c r="B47" s="83"/>
      <c r="C47" s="84"/>
      <c r="D47" s="85"/>
      <c r="E47" s="86"/>
      <c r="F47" s="86"/>
      <c r="G47" s="86"/>
      <c r="H47" s="87"/>
      <c r="I47" s="85"/>
      <c r="J47" s="86"/>
      <c r="K47" s="86"/>
      <c r="L47" s="86"/>
      <c r="M47" s="87"/>
    </row>
    <row r="48" spans="1:13" s="53" customFormat="1" ht="12" customHeight="1">
      <c r="A48" s="55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s="53" customFormat="1" ht="12.75">
      <c r="A49" s="55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1:13" s="53" customFormat="1" ht="12.75">
      <c r="A50" s="55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  <row r="101" s="54" customFormat="1" ht="12.75"/>
    <row r="102" s="54" customFormat="1" ht="12.75"/>
  </sheetData>
  <sheetProtection password="F954" sheet="1" objects="1" scenarios="1"/>
  <mergeCells count="7">
    <mergeCell ref="B48:M48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5" width="10.7109375" style="3" customWidth="1"/>
    <col min="16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6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550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551</v>
      </c>
      <c r="C9" s="57" t="s">
        <v>552</v>
      </c>
      <c r="D9" s="58">
        <v>2230627</v>
      </c>
      <c r="E9" s="59">
        <v>5546141</v>
      </c>
      <c r="F9" s="59">
        <v>40762881</v>
      </c>
      <c r="G9" s="59">
        <v>1386000</v>
      </c>
      <c r="H9" s="60">
        <v>49925649</v>
      </c>
      <c r="I9" s="61">
        <v>615195</v>
      </c>
      <c r="J9" s="62">
        <v>5935488</v>
      </c>
      <c r="K9" s="59">
        <v>37142895</v>
      </c>
      <c r="L9" s="62">
        <v>2721000</v>
      </c>
      <c r="M9" s="60">
        <v>46414578</v>
      </c>
    </row>
    <row r="10" spans="1:13" s="8" customFormat="1" ht="12.75">
      <c r="A10" s="24" t="s">
        <v>88</v>
      </c>
      <c r="B10" s="77" t="s">
        <v>71</v>
      </c>
      <c r="C10" s="57" t="s">
        <v>72</v>
      </c>
      <c r="D10" s="58">
        <v>83552416</v>
      </c>
      <c r="E10" s="59">
        <v>45762971</v>
      </c>
      <c r="F10" s="59">
        <v>102897580</v>
      </c>
      <c r="G10" s="59">
        <v>1739000</v>
      </c>
      <c r="H10" s="60">
        <v>233951967</v>
      </c>
      <c r="I10" s="61">
        <v>43408641</v>
      </c>
      <c r="J10" s="62">
        <v>86012344</v>
      </c>
      <c r="K10" s="59">
        <v>80785650</v>
      </c>
      <c r="L10" s="62">
        <v>3672000</v>
      </c>
      <c r="M10" s="60">
        <v>213878635</v>
      </c>
    </row>
    <row r="11" spans="1:13" s="8" customFormat="1" ht="12.75">
      <c r="A11" s="24" t="s">
        <v>88</v>
      </c>
      <c r="B11" s="77" t="s">
        <v>73</v>
      </c>
      <c r="C11" s="57" t="s">
        <v>74</v>
      </c>
      <c r="D11" s="58">
        <v>46507364</v>
      </c>
      <c r="E11" s="59">
        <v>374899583</v>
      </c>
      <c r="F11" s="59">
        <v>-146867757</v>
      </c>
      <c r="G11" s="59">
        <v>272498000</v>
      </c>
      <c r="H11" s="60">
        <v>547037190</v>
      </c>
      <c r="I11" s="61">
        <v>43110707</v>
      </c>
      <c r="J11" s="62">
        <v>303392441</v>
      </c>
      <c r="K11" s="59">
        <v>17510918</v>
      </c>
      <c r="L11" s="62">
        <v>54257000</v>
      </c>
      <c r="M11" s="60">
        <v>418271066</v>
      </c>
    </row>
    <row r="12" spans="1:13" s="8" customFormat="1" ht="12.75">
      <c r="A12" s="24" t="s">
        <v>88</v>
      </c>
      <c r="B12" s="77" t="s">
        <v>553</v>
      </c>
      <c r="C12" s="57" t="s">
        <v>554</v>
      </c>
      <c r="D12" s="58">
        <v>1057685</v>
      </c>
      <c r="E12" s="59">
        <v>11962493</v>
      </c>
      <c r="F12" s="59">
        <v>33959555</v>
      </c>
      <c r="G12" s="59">
        <v>300000</v>
      </c>
      <c r="H12" s="60">
        <v>47279733</v>
      </c>
      <c r="I12" s="61">
        <v>980006</v>
      </c>
      <c r="J12" s="62">
        <v>7981467</v>
      </c>
      <c r="K12" s="59">
        <v>14661450</v>
      </c>
      <c r="L12" s="62">
        <v>0</v>
      </c>
      <c r="M12" s="60">
        <v>23622923</v>
      </c>
    </row>
    <row r="13" spans="1:13" s="8" customFormat="1" ht="12.75">
      <c r="A13" s="24" t="s">
        <v>88</v>
      </c>
      <c r="B13" s="77" t="s">
        <v>555</v>
      </c>
      <c r="C13" s="57" t="s">
        <v>556</v>
      </c>
      <c r="D13" s="58">
        <v>8979403</v>
      </c>
      <c r="E13" s="59">
        <v>19367966</v>
      </c>
      <c r="F13" s="59">
        <v>64893273</v>
      </c>
      <c r="G13" s="59">
        <v>886000</v>
      </c>
      <c r="H13" s="60">
        <v>94126642</v>
      </c>
      <c r="I13" s="61">
        <v>8043970</v>
      </c>
      <c r="J13" s="62">
        <v>16125796</v>
      </c>
      <c r="K13" s="59">
        <v>57500397</v>
      </c>
      <c r="L13" s="62">
        <v>4773000</v>
      </c>
      <c r="M13" s="60">
        <v>86443163</v>
      </c>
    </row>
    <row r="14" spans="1:13" s="8" customFormat="1" ht="12.75">
      <c r="A14" s="24" t="s">
        <v>107</v>
      </c>
      <c r="B14" s="77" t="s">
        <v>557</v>
      </c>
      <c r="C14" s="57" t="s">
        <v>558</v>
      </c>
      <c r="D14" s="58">
        <v>0</v>
      </c>
      <c r="E14" s="59">
        <v>0</v>
      </c>
      <c r="F14" s="59">
        <v>61977671</v>
      </c>
      <c r="G14" s="59">
        <v>424000</v>
      </c>
      <c r="H14" s="60">
        <v>62401671</v>
      </c>
      <c r="I14" s="61">
        <v>0</v>
      </c>
      <c r="J14" s="62">
        <v>0</v>
      </c>
      <c r="K14" s="59">
        <v>65234619</v>
      </c>
      <c r="L14" s="62">
        <v>0</v>
      </c>
      <c r="M14" s="60">
        <v>65234619</v>
      </c>
    </row>
    <row r="15" spans="1:13" s="37" customFormat="1" ht="12.75">
      <c r="A15" s="46"/>
      <c r="B15" s="78" t="s">
        <v>559</v>
      </c>
      <c r="C15" s="79"/>
      <c r="D15" s="66">
        <f aca="true" t="shared" si="0" ref="D15:M15">SUM(D9:D14)</f>
        <v>142327495</v>
      </c>
      <c r="E15" s="67">
        <f t="shared" si="0"/>
        <v>457539154</v>
      </c>
      <c r="F15" s="67">
        <f t="shared" si="0"/>
        <v>157623203</v>
      </c>
      <c r="G15" s="67">
        <f t="shared" si="0"/>
        <v>277233000</v>
      </c>
      <c r="H15" s="80">
        <f t="shared" si="0"/>
        <v>1034722852</v>
      </c>
      <c r="I15" s="81">
        <f t="shared" si="0"/>
        <v>96158519</v>
      </c>
      <c r="J15" s="82">
        <f t="shared" si="0"/>
        <v>419447536</v>
      </c>
      <c r="K15" s="67">
        <f t="shared" si="0"/>
        <v>272835929</v>
      </c>
      <c r="L15" s="82">
        <f t="shared" si="0"/>
        <v>65423000</v>
      </c>
      <c r="M15" s="80">
        <f t="shared" si="0"/>
        <v>853864984</v>
      </c>
    </row>
    <row r="16" spans="1:13" s="8" customFormat="1" ht="12.75">
      <c r="A16" s="24" t="s">
        <v>88</v>
      </c>
      <c r="B16" s="77" t="s">
        <v>560</v>
      </c>
      <c r="C16" s="57" t="s">
        <v>561</v>
      </c>
      <c r="D16" s="58">
        <v>0</v>
      </c>
      <c r="E16" s="59">
        <v>0</v>
      </c>
      <c r="F16" s="59">
        <v>17488601</v>
      </c>
      <c r="G16" s="59">
        <v>53000</v>
      </c>
      <c r="H16" s="60">
        <v>17541601</v>
      </c>
      <c r="I16" s="61">
        <v>0</v>
      </c>
      <c r="J16" s="62">
        <v>0</v>
      </c>
      <c r="K16" s="59">
        <v>15936284</v>
      </c>
      <c r="L16" s="62">
        <v>570000</v>
      </c>
      <c r="M16" s="60">
        <v>16506284</v>
      </c>
    </row>
    <row r="17" spans="1:13" s="8" customFormat="1" ht="12.75">
      <c r="A17" s="24" t="s">
        <v>88</v>
      </c>
      <c r="B17" s="77" t="s">
        <v>562</v>
      </c>
      <c r="C17" s="57" t="s">
        <v>563</v>
      </c>
      <c r="D17" s="58">
        <v>2413295</v>
      </c>
      <c r="E17" s="59">
        <v>9507143</v>
      </c>
      <c r="F17" s="59">
        <v>28821626</v>
      </c>
      <c r="G17" s="59">
        <v>722000</v>
      </c>
      <c r="H17" s="60">
        <v>41464064</v>
      </c>
      <c r="I17" s="61">
        <v>2485210</v>
      </c>
      <c r="J17" s="62">
        <v>8168331</v>
      </c>
      <c r="K17" s="59">
        <v>-1038144</v>
      </c>
      <c r="L17" s="62">
        <v>8874000</v>
      </c>
      <c r="M17" s="60">
        <v>18489397</v>
      </c>
    </row>
    <row r="18" spans="1:13" s="8" customFormat="1" ht="12.75">
      <c r="A18" s="24" t="s">
        <v>88</v>
      </c>
      <c r="B18" s="77" t="s">
        <v>564</v>
      </c>
      <c r="C18" s="57" t="s">
        <v>565</v>
      </c>
      <c r="D18" s="58">
        <v>25865095</v>
      </c>
      <c r="E18" s="59">
        <v>28428452</v>
      </c>
      <c r="F18" s="59">
        <v>59145194</v>
      </c>
      <c r="G18" s="59">
        <v>5542000</v>
      </c>
      <c r="H18" s="60">
        <v>118980741</v>
      </c>
      <c r="I18" s="61">
        <v>24360021</v>
      </c>
      <c r="J18" s="62">
        <v>23149682</v>
      </c>
      <c r="K18" s="59">
        <v>54713880</v>
      </c>
      <c r="L18" s="62">
        <v>1275000</v>
      </c>
      <c r="M18" s="60">
        <v>103498583</v>
      </c>
    </row>
    <row r="19" spans="1:13" s="8" customFormat="1" ht="12.75">
      <c r="A19" s="24" t="s">
        <v>88</v>
      </c>
      <c r="B19" s="77" t="s">
        <v>566</v>
      </c>
      <c r="C19" s="57" t="s">
        <v>567</v>
      </c>
      <c r="D19" s="58">
        <v>1814699</v>
      </c>
      <c r="E19" s="59">
        <v>12259171</v>
      </c>
      <c r="F19" s="59">
        <v>-5098427</v>
      </c>
      <c r="G19" s="59">
        <v>5746000</v>
      </c>
      <c r="H19" s="60">
        <v>14721443</v>
      </c>
      <c r="I19" s="61">
        <v>6555312</v>
      </c>
      <c r="J19" s="62">
        <v>36144330</v>
      </c>
      <c r="K19" s="59">
        <v>20187429</v>
      </c>
      <c r="L19" s="62">
        <v>3041000</v>
      </c>
      <c r="M19" s="60">
        <v>65928071</v>
      </c>
    </row>
    <row r="20" spans="1:13" s="8" customFormat="1" ht="12.75">
      <c r="A20" s="24" t="s">
        <v>88</v>
      </c>
      <c r="B20" s="77" t="s">
        <v>568</v>
      </c>
      <c r="C20" s="57" t="s">
        <v>569</v>
      </c>
      <c r="D20" s="58">
        <v>4390833</v>
      </c>
      <c r="E20" s="59">
        <v>11783322</v>
      </c>
      <c r="F20" s="59">
        <v>32090857</v>
      </c>
      <c r="G20" s="59">
        <v>4212000</v>
      </c>
      <c r="H20" s="60">
        <v>52477012</v>
      </c>
      <c r="I20" s="61">
        <v>4419005</v>
      </c>
      <c r="J20" s="62">
        <v>14815934</v>
      </c>
      <c r="K20" s="59">
        <v>-12423059</v>
      </c>
      <c r="L20" s="62">
        <v>14452000</v>
      </c>
      <c r="M20" s="60">
        <v>21263880</v>
      </c>
    </row>
    <row r="21" spans="1:13" s="8" customFormat="1" ht="12.75">
      <c r="A21" s="24" t="s">
        <v>107</v>
      </c>
      <c r="B21" s="77" t="s">
        <v>570</v>
      </c>
      <c r="C21" s="57" t="s">
        <v>571</v>
      </c>
      <c r="D21" s="58">
        <v>0</v>
      </c>
      <c r="E21" s="59">
        <v>627575</v>
      </c>
      <c r="F21" s="59">
        <v>1054792</v>
      </c>
      <c r="G21" s="59">
        <v>780000</v>
      </c>
      <c r="H21" s="60">
        <v>2462367</v>
      </c>
      <c r="I21" s="61">
        <v>0</v>
      </c>
      <c r="J21" s="62">
        <v>0</v>
      </c>
      <c r="K21" s="59">
        <v>190117289</v>
      </c>
      <c r="L21" s="62">
        <v>5093000</v>
      </c>
      <c r="M21" s="60">
        <v>195210289</v>
      </c>
    </row>
    <row r="22" spans="1:13" s="37" customFormat="1" ht="12.75">
      <c r="A22" s="46"/>
      <c r="B22" s="78" t="s">
        <v>572</v>
      </c>
      <c r="C22" s="79"/>
      <c r="D22" s="66">
        <f aca="true" t="shared" si="1" ref="D22:M22">SUM(D16:D21)</f>
        <v>34483922</v>
      </c>
      <c r="E22" s="67">
        <f t="shared" si="1"/>
        <v>62605663</v>
      </c>
      <c r="F22" s="67">
        <f t="shared" si="1"/>
        <v>133502643</v>
      </c>
      <c r="G22" s="67">
        <f t="shared" si="1"/>
        <v>17055000</v>
      </c>
      <c r="H22" s="80">
        <f t="shared" si="1"/>
        <v>247647228</v>
      </c>
      <c r="I22" s="81">
        <f t="shared" si="1"/>
        <v>37819548</v>
      </c>
      <c r="J22" s="82">
        <f t="shared" si="1"/>
        <v>82278277</v>
      </c>
      <c r="K22" s="67">
        <f t="shared" si="1"/>
        <v>267493679</v>
      </c>
      <c r="L22" s="82">
        <f t="shared" si="1"/>
        <v>33305000</v>
      </c>
      <c r="M22" s="80">
        <f t="shared" si="1"/>
        <v>420896504</v>
      </c>
    </row>
    <row r="23" spans="1:13" s="8" customFormat="1" ht="12.75">
      <c r="A23" s="24" t="s">
        <v>88</v>
      </c>
      <c r="B23" s="77" t="s">
        <v>573</v>
      </c>
      <c r="C23" s="57" t="s">
        <v>574</v>
      </c>
      <c r="D23" s="58">
        <v>585191</v>
      </c>
      <c r="E23" s="59">
        <v>21867899</v>
      </c>
      <c r="F23" s="59">
        <v>2072383</v>
      </c>
      <c r="G23" s="59">
        <v>2515000</v>
      </c>
      <c r="H23" s="60">
        <v>27040473</v>
      </c>
      <c r="I23" s="61">
        <v>-100537</v>
      </c>
      <c r="J23" s="62">
        <v>32096860</v>
      </c>
      <c r="K23" s="59">
        <v>16097632</v>
      </c>
      <c r="L23" s="62">
        <v>42000</v>
      </c>
      <c r="M23" s="60">
        <v>48135955</v>
      </c>
    </row>
    <row r="24" spans="1:13" s="8" customFormat="1" ht="12.75">
      <c r="A24" s="24" t="s">
        <v>88</v>
      </c>
      <c r="B24" s="77" t="s">
        <v>575</v>
      </c>
      <c r="C24" s="57" t="s">
        <v>576</v>
      </c>
      <c r="D24" s="58">
        <v>877908</v>
      </c>
      <c r="E24" s="59">
        <v>4840808</v>
      </c>
      <c r="F24" s="59">
        <v>14676131</v>
      </c>
      <c r="G24" s="59">
        <v>809000</v>
      </c>
      <c r="H24" s="60">
        <v>21203847</v>
      </c>
      <c r="I24" s="61">
        <v>346252</v>
      </c>
      <c r="J24" s="62">
        <v>1820022</v>
      </c>
      <c r="K24" s="59">
        <v>-337788</v>
      </c>
      <c r="L24" s="62">
        <v>850000</v>
      </c>
      <c r="M24" s="60">
        <v>2678486</v>
      </c>
    </row>
    <row r="25" spans="1:13" s="8" customFormat="1" ht="12.75">
      <c r="A25" s="24" t="s">
        <v>88</v>
      </c>
      <c r="B25" s="77" t="s">
        <v>577</v>
      </c>
      <c r="C25" s="57" t="s">
        <v>578</v>
      </c>
      <c r="D25" s="58">
        <v>299099</v>
      </c>
      <c r="E25" s="59">
        <v>1506812</v>
      </c>
      <c r="F25" s="59">
        <v>23070792</v>
      </c>
      <c r="G25" s="59">
        <v>1834000</v>
      </c>
      <c r="H25" s="60">
        <v>26710703</v>
      </c>
      <c r="I25" s="61">
        <v>319431</v>
      </c>
      <c r="J25" s="62">
        <v>1495950</v>
      </c>
      <c r="K25" s="59">
        <v>17697431</v>
      </c>
      <c r="L25" s="62">
        <v>5149000</v>
      </c>
      <c r="M25" s="60">
        <v>24661812</v>
      </c>
    </row>
    <row r="26" spans="1:13" s="8" customFormat="1" ht="12.75">
      <c r="A26" s="24" t="s">
        <v>88</v>
      </c>
      <c r="B26" s="77" t="s">
        <v>579</v>
      </c>
      <c r="C26" s="57" t="s">
        <v>580</v>
      </c>
      <c r="D26" s="58">
        <v>4808611</v>
      </c>
      <c r="E26" s="59">
        <v>21414347</v>
      </c>
      <c r="F26" s="59">
        <v>20121923</v>
      </c>
      <c r="G26" s="59">
        <v>300000</v>
      </c>
      <c r="H26" s="60">
        <v>46644881</v>
      </c>
      <c r="I26" s="61">
        <v>1547731</v>
      </c>
      <c r="J26" s="62">
        <v>9290248</v>
      </c>
      <c r="K26" s="59">
        <v>2512148</v>
      </c>
      <c r="L26" s="62">
        <v>577000</v>
      </c>
      <c r="M26" s="60">
        <v>13927127</v>
      </c>
    </row>
    <row r="27" spans="1:13" s="8" customFormat="1" ht="12.75">
      <c r="A27" s="24" t="s">
        <v>88</v>
      </c>
      <c r="B27" s="77" t="s">
        <v>581</v>
      </c>
      <c r="C27" s="57" t="s">
        <v>582</v>
      </c>
      <c r="D27" s="58">
        <v>363689</v>
      </c>
      <c r="E27" s="59">
        <v>0</v>
      </c>
      <c r="F27" s="59">
        <v>16741378</v>
      </c>
      <c r="G27" s="59">
        <v>300000</v>
      </c>
      <c r="H27" s="60">
        <v>17405067</v>
      </c>
      <c r="I27" s="61">
        <v>0</v>
      </c>
      <c r="J27" s="62">
        <v>0</v>
      </c>
      <c r="K27" s="59">
        <v>-1592000</v>
      </c>
      <c r="L27" s="62">
        <v>1592000</v>
      </c>
      <c r="M27" s="60">
        <v>0</v>
      </c>
    </row>
    <row r="28" spans="1:13" s="8" customFormat="1" ht="12.75">
      <c r="A28" s="24" t="s">
        <v>107</v>
      </c>
      <c r="B28" s="77" t="s">
        <v>583</v>
      </c>
      <c r="C28" s="57" t="s">
        <v>584</v>
      </c>
      <c r="D28" s="58">
        <v>0</v>
      </c>
      <c r="E28" s="59">
        <v>0</v>
      </c>
      <c r="F28" s="59">
        <v>-11320343</v>
      </c>
      <c r="G28" s="59">
        <v>12101000</v>
      </c>
      <c r="H28" s="60">
        <v>780657</v>
      </c>
      <c r="I28" s="61">
        <v>0</v>
      </c>
      <c r="J28" s="62">
        <v>0</v>
      </c>
      <c r="K28" s="59">
        <v>-23996802</v>
      </c>
      <c r="L28" s="62">
        <v>72008000</v>
      </c>
      <c r="M28" s="60">
        <v>48011198</v>
      </c>
    </row>
    <row r="29" spans="1:13" s="37" customFormat="1" ht="12.75">
      <c r="A29" s="46"/>
      <c r="B29" s="78" t="s">
        <v>585</v>
      </c>
      <c r="C29" s="79"/>
      <c r="D29" s="66">
        <f aca="true" t="shared" si="2" ref="D29:M29">SUM(D23:D28)</f>
        <v>6934498</v>
      </c>
      <c r="E29" s="67">
        <f t="shared" si="2"/>
        <v>49629866</v>
      </c>
      <c r="F29" s="67">
        <f t="shared" si="2"/>
        <v>65362264</v>
      </c>
      <c r="G29" s="67">
        <f t="shared" si="2"/>
        <v>17859000</v>
      </c>
      <c r="H29" s="80">
        <f t="shared" si="2"/>
        <v>139785628</v>
      </c>
      <c r="I29" s="81">
        <f t="shared" si="2"/>
        <v>2112877</v>
      </c>
      <c r="J29" s="82">
        <f t="shared" si="2"/>
        <v>44703080</v>
      </c>
      <c r="K29" s="67">
        <f t="shared" si="2"/>
        <v>10380621</v>
      </c>
      <c r="L29" s="82">
        <f t="shared" si="2"/>
        <v>80218000</v>
      </c>
      <c r="M29" s="80">
        <f t="shared" si="2"/>
        <v>137414578</v>
      </c>
    </row>
    <row r="30" spans="1:13" s="8" customFormat="1" ht="12.75">
      <c r="A30" s="24" t="s">
        <v>88</v>
      </c>
      <c r="B30" s="77" t="s">
        <v>586</v>
      </c>
      <c r="C30" s="57" t="s">
        <v>587</v>
      </c>
      <c r="D30" s="58">
        <v>1471171</v>
      </c>
      <c r="E30" s="59">
        <v>9736071</v>
      </c>
      <c r="F30" s="59">
        <v>16239080</v>
      </c>
      <c r="G30" s="59">
        <v>1000000</v>
      </c>
      <c r="H30" s="60">
        <v>28446322</v>
      </c>
      <c r="I30" s="61">
        <v>1199150</v>
      </c>
      <c r="J30" s="62">
        <v>9427997</v>
      </c>
      <c r="K30" s="59">
        <v>17720743</v>
      </c>
      <c r="L30" s="62">
        <v>5037000</v>
      </c>
      <c r="M30" s="60">
        <v>33384890</v>
      </c>
    </row>
    <row r="31" spans="1:13" s="8" customFormat="1" ht="12.75">
      <c r="A31" s="24" t="s">
        <v>88</v>
      </c>
      <c r="B31" s="77" t="s">
        <v>75</v>
      </c>
      <c r="C31" s="57" t="s">
        <v>76</v>
      </c>
      <c r="D31" s="58">
        <v>31519340</v>
      </c>
      <c r="E31" s="59">
        <v>143485706</v>
      </c>
      <c r="F31" s="59">
        <v>34564923</v>
      </c>
      <c r="G31" s="59">
        <v>8300000</v>
      </c>
      <c r="H31" s="60">
        <v>217869969</v>
      </c>
      <c r="I31" s="61">
        <v>22705871</v>
      </c>
      <c r="J31" s="62">
        <v>132075072</v>
      </c>
      <c r="K31" s="59">
        <v>56018781</v>
      </c>
      <c r="L31" s="62">
        <v>477000</v>
      </c>
      <c r="M31" s="60">
        <v>211276724</v>
      </c>
    </row>
    <row r="32" spans="1:13" s="8" customFormat="1" ht="12.75">
      <c r="A32" s="24" t="s">
        <v>88</v>
      </c>
      <c r="B32" s="77" t="s">
        <v>77</v>
      </c>
      <c r="C32" s="57" t="s">
        <v>78</v>
      </c>
      <c r="D32" s="58">
        <v>48315194</v>
      </c>
      <c r="E32" s="59">
        <v>212616637</v>
      </c>
      <c r="F32" s="59">
        <v>156844182</v>
      </c>
      <c r="G32" s="59">
        <v>552000</v>
      </c>
      <c r="H32" s="60">
        <v>418328013</v>
      </c>
      <c r="I32" s="61">
        <v>45484698</v>
      </c>
      <c r="J32" s="62">
        <v>208462873</v>
      </c>
      <c r="K32" s="59">
        <v>39519021</v>
      </c>
      <c r="L32" s="62">
        <v>3007000</v>
      </c>
      <c r="M32" s="60">
        <v>296473592</v>
      </c>
    </row>
    <row r="33" spans="1:13" s="8" customFormat="1" ht="12.75">
      <c r="A33" s="24" t="s">
        <v>88</v>
      </c>
      <c r="B33" s="77" t="s">
        <v>588</v>
      </c>
      <c r="C33" s="57" t="s">
        <v>589</v>
      </c>
      <c r="D33" s="58">
        <v>5369338</v>
      </c>
      <c r="E33" s="59">
        <v>28715503</v>
      </c>
      <c r="F33" s="59">
        <v>25990777</v>
      </c>
      <c r="G33" s="59">
        <v>36000</v>
      </c>
      <c r="H33" s="60">
        <v>60111618</v>
      </c>
      <c r="I33" s="61">
        <v>4543912</v>
      </c>
      <c r="J33" s="62">
        <v>22290913</v>
      </c>
      <c r="K33" s="59">
        <v>24401547</v>
      </c>
      <c r="L33" s="62">
        <v>437000</v>
      </c>
      <c r="M33" s="60">
        <v>51673372</v>
      </c>
    </row>
    <row r="34" spans="1:13" s="8" customFormat="1" ht="12.75">
      <c r="A34" s="24" t="s">
        <v>107</v>
      </c>
      <c r="B34" s="77" t="s">
        <v>590</v>
      </c>
      <c r="C34" s="57" t="s">
        <v>591</v>
      </c>
      <c r="D34" s="58">
        <v>0</v>
      </c>
      <c r="E34" s="59">
        <v>0</v>
      </c>
      <c r="F34" s="59">
        <v>141123438</v>
      </c>
      <c r="G34" s="59">
        <v>300000</v>
      </c>
      <c r="H34" s="60">
        <v>141423438</v>
      </c>
      <c r="I34" s="61">
        <v>0</v>
      </c>
      <c r="J34" s="62">
        <v>0</v>
      </c>
      <c r="K34" s="59">
        <v>42419722</v>
      </c>
      <c r="L34" s="62">
        <v>0</v>
      </c>
      <c r="M34" s="60">
        <v>42419722</v>
      </c>
    </row>
    <row r="35" spans="1:13" s="37" customFormat="1" ht="12.75">
      <c r="A35" s="46"/>
      <c r="B35" s="78" t="s">
        <v>592</v>
      </c>
      <c r="C35" s="79"/>
      <c r="D35" s="66">
        <f aca="true" t="shared" si="3" ref="D35:M35">SUM(D30:D34)</f>
        <v>86675043</v>
      </c>
      <c r="E35" s="67">
        <f t="shared" si="3"/>
        <v>394553917</v>
      </c>
      <c r="F35" s="67">
        <f t="shared" si="3"/>
        <v>374762400</v>
      </c>
      <c r="G35" s="67">
        <f t="shared" si="3"/>
        <v>10188000</v>
      </c>
      <c r="H35" s="80">
        <f t="shared" si="3"/>
        <v>866179360</v>
      </c>
      <c r="I35" s="81">
        <f t="shared" si="3"/>
        <v>73933631</v>
      </c>
      <c r="J35" s="82">
        <f t="shared" si="3"/>
        <v>372256855</v>
      </c>
      <c r="K35" s="67">
        <f t="shared" si="3"/>
        <v>180079814</v>
      </c>
      <c r="L35" s="82">
        <f t="shared" si="3"/>
        <v>8958000</v>
      </c>
      <c r="M35" s="80">
        <f t="shared" si="3"/>
        <v>635228300</v>
      </c>
    </row>
    <row r="36" spans="1:13" s="37" customFormat="1" ht="12.75">
      <c r="A36" s="46"/>
      <c r="B36" s="78" t="s">
        <v>593</v>
      </c>
      <c r="C36" s="79"/>
      <c r="D36" s="66">
        <f aca="true" t="shared" si="4" ref="D36:M36">SUM(D9:D14,D16:D21,D23:D28,D30:D34)</f>
        <v>270420958</v>
      </c>
      <c r="E36" s="67">
        <f t="shared" si="4"/>
        <v>964328600</v>
      </c>
      <c r="F36" s="67">
        <f t="shared" si="4"/>
        <v>731250510</v>
      </c>
      <c r="G36" s="67">
        <f t="shared" si="4"/>
        <v>322335000</v>
      </c>
      <c r="H36" s="80">
        <f t="shared" si="4"/>
        <v>2288335068</v>
      </c>
      <c r="I36" s="81">
        <f t="shared" si="4"/>
        <v>210024575</v>
      </c>
      <c r="J36" s="82">
        <f t="shared" si="4"/>
        <v>918685748</v>
      </c>
      <c r="K36" s="67">
        <f t="shared" si="4"/>
        <v>730790043</v>
      </c>
      <c r="L36" s="82">
        <f t="shared" si="4"/>
        <v>187904000</v>
      </c>
      <c r="M36" s="80">
        <f t="shared" si="4"/>
        <v>2047404366</v>
      </c>
    </row>
    <row r="37" spans="1:13" s="8" customFormat="1" ht="12.75">
      <c r="A37" s="47"/>
      <c r="B37" s="83"/>
      <c r="C37" s="84"/>
      <c r="D37" s="85"/>
      <c r="E37" s="86"/>
      <c r="F37" s="86"/>
      <c r="G37" s="86"/>
      <c r="H37" s="87"/>
      <c r="I37" s="85"/>
      <c r="J37" s="86"/>
      <c r="K37" s="86"/>
      <c r="L37" s="86"/>
      <c r="M37" s="87"/>
    </row>
    <row r="38" spans="1:13" s="8" customFormat="1" ht="12.75">
      <c r="A38" s="27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38:M38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6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8"/>
    </row>
    <row r="7" spans="1:13" s="8" customFormat="1" ht="12.75">
      <c r="A7" s="9"/>
      <c r="B7" s="42" t="s">
        <v>594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1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1"/>
    </row>
    <row r="9" spans="1:13" s="8" customFormat="1" ht="12.75">
      <c r="A9" s="24" t="s">
        <v>86</v>
      </c>
      <c r="B9" s="77" t="s">
        <v>32</v>
      </c>
      <c r="C9" s="57" t="s">
        <v>33</v>
      </c>
      <c r="D9" s="58">
        <v>1514552588</v>
      </c>
      <c r="E9" s="59">
        <v>3096744042</v>
      </c>
      <c r="F9" s="59">
        <v>-139840325</v>
      </c>
      <c r="G9" s="59">
        <v>1269683000</v>
      </c>
      <c r="H9" s="60">
        <v>5741139305</v>
      </c>
      <c r="I9" s="61">
        <v>1377054015</v>
      </c>
      <c r="J9" s="62">
        <v>2841383941</v>
      </c>
      <c r="K9" s="59">
        <v>1342561656</v>
      </c>
      <c r="L9" s="62">
        <v>83057000</v>
      </c>
      <c r="M9" s="62">
        <v>5644056612</v>
      </c>
    </row>
    <row r="10" spans="1:13" s="37" customFormat="1" ht="12.75">
      <c r="A10" s="46"/>
      <c r="B10" s="78" t="s">
        <v>87</v>
      </c>
      <c r="C10" s="79"/>
      <c r="D10" s="66">
        <f aca="true" t="shared" si="0" ref="D10:M10">D9</f>
        <v>1514552588</v>
      </c>
      <c r="E10" s="67">
        <f t="shared" si="0"/>
        <v>3096744042</v>
      </c>
      <c r="F10" s="67">
        <f t="shared" si="0"/>
        <v>-139840325</v>
      </c>
      <c r="G10" s="67">
        <f t="shared" si="0"/>
        <v>1269683000</v>
      </c>
      <c r="H10" s="80">
        <f t="shared" si="0"/>
        <v>5741139305</v>
      </c>
      <c r="I10" s="81">
        <f t="shared" si="0"/>
        <v>1377054015</v>
      </c>
      <c r="J10" s="82">
        <f t="shared" si="0"/>
        <v>2841383941</v>
      </c>
      <c r="K10" s="67">
        <f t="shared" si="0"/>
        <v>1342561656</v>
      </c>
      <c r="L10" s="82">
        <f t="shared" si="0"/>
        <v>83057000</v>
      </c>
      <c r="M10" s="82">
        <f t="shared" si="0"/>
        <v>5644056612</v>
      </c>
    </row>
    <row r="11" spans="1:13" s="8" customFormat="1" ht="12.75">
      <c r="A11" s="24" t="s">
        <v>88</v>
      </c>
      <c r="B11" s="77" t="s">
        <v>595</v>
      </c>
      <c r="C11" s="57" t="s">
        <v>596</v>
      </c>
      <c r="D11" s="58">
        <v>8114785</v>
      </c>
      <c r="E11" s="59">
        <v>23484814</v>
      </c>
      <c r="F11" s="59">
        <v>10964650</v>
      </c>
      <c r="G11" s="59">
        <v>770000</v>
      </c>
      <c r="H11" s="60">
        <v>43334249</v>
      </c>
      <c r="I11" s="61">
        <v>7375027</v>
      </c>
      <c r="J11" s="62">
        <v>22310342</v>
      </c>
      <c r="K11" s="59">
        <v>13348827</v>
      </c>
      <c r="L11" s="62">
        <v>0</v>
      </c>
      <c r="M11" s="62">
        <v>43034196</v>
      </c>
    </row>
    <row r="12" spans="1:13" s="8" customFormat="1" ht="12.75">
      <c r="A12" s="24" t="s">
        <v>88</v>
      </c>
      <c r="B12" s="77" t="s">
        <v>597</v>
      </c>
      <c r="C12" s="57" t="s">
        <v>598</v>
      </c>
      <c r="D12" s="58">
        <v>6186327</v>
      </c>
      <c r="E12" s="59">
        <v>13856844</v>
      </c>
      <c r="F12" s="59">
        <v>15820052</v>
      </c>
      <c r="G12" s="59">
        <v>422000</v>
      </c>
      <c r="H12" s="60">
        <v>36285223</v>
      </c>
      <c r="I12" s="61">
        <v>8500210</v>
      </c>
      <c r="J12" s="62">
        <v>9016121</v>
      </c>
      <c r="K12" s="59">
        <v>10755531</v>
      </c>
      <c r="L12" s="62">
        <v>2654000</v>
      </c>
      <c r="M12" s="62">
        <v>30925862</v>
      </c>
    </row>
    <row r="13" spans="1:13" s="8" customFormat="1" ht="12.75">
      <c r="A13" s="24" t="s">
        <v>88</v>
      </c>
      <c r="B13" s="77" t="s">
        <v>599</v>
      </c>
      <c r="C13" s="57" t="s">
        <v>600</v>
      </c>
      <c r="D13" s="58">
        <v>7492204</v>
      </c>
      <c r="E13" s="59">
        <v>27745171</v>
      </c>
      <c r="F13" s="59">
        <v>10743451</v>
      </c>
      <c r="G13" s="59">
        <v>269000</v>
      </c>
      <c r="H13" s="60">
        <v>46249826</v>
      </c>
      <c r="I13" s="61">
        <v>6432253</v>
      </c>
      <c r="J13" s="62">
        <v>24462951</v>
      </c>
      <c r="K13" s="59">
        <v>7336370</v>
      </c>
      <c r="L13" s="62">
        <v>447000</v>
      </c>
      <c r="M13" s="62">
        <v>38678574</v>
      </c>
    </row>
    <row r="14" spans="1:13" s="8" customFormat="1" ht="12.75">
      <c r="A14" s="24" t="s">
        <v>88</v>
      </c>
      <c r="B14" s="77" t="s">
        <v>601</v>
      </c>
      <c r="C14" s="57" t="s">
        <v>602</v>
      </c>
      <c r="D14" s="58">
        <v>1649335</v>
      </c>
      <c r="E14" s="59">
        <v>81864159</v>
      </c>
      <c r="F14" s="59">
        <v>24745342</v>
      </c>
      <c r="G14" s="59">
        <v>599000</v>
      </c>
      <c r="H14" s="60">
        <v>108857836</v>
      </c>
      <c r="I14" s="61">
        <v>5690980</v>
      </c>
      <c r="J14" s="62">
        <v>85979542</v>
      </c>
      <c r="K14" s="59">
        <v>41562478</v>
      </c>
      <c r="L14" s="62">
        <v>0</v>
      </c>
      <c r="M14" s="62">
        <v>133233000</v>
      </c>
    </row>
    <row r="15" spans="1:13" s="8" customFormat="1" ht="12.75">
      <c r="A15" s="24" t="s">
        <v>88</v>
      </c>
      <c r="B15" s="77" t="s">
        <v>603</v>
      </c>
      <c r="C15" s="57" t="s">
        <v>604</v>
      </c>
      <c r="D15" s="58">
        <v>15592810</v>
      </c>
      <c r="E15" s="59">
        <v>60097371</v>
      </c>
      <c r="F15" s="59">
        <v>15668903</v>
      </c>
      <c r="G15" s="59">
        <v>300000</v>
      </c>
      <c r="H15" s="60">
        <v>91659084</v>
      </c>
      <c r="I15" s="61">
        <v>14630436</v>
      </c>
      <c r="J15" s="62">
        <v>59106191</v>
      </c>
      <c r="K15" s="59">
        <v>18515958</v>
      </c>
      <c r="L15" s="62">
        <v>0</v>
      </c>
      <c r="M15" s="62">
        <v>92252585</v>
      </c>
    </row>
    <row r="16" spans="1:13" s="8" customFormat="1" ht="12.75">
      <c r="A16" s="24" t="s">
        <v>107</v>
      </c>
      <c r="B16" s="77" t="s">
        <v>605</v>
      </c>
      <c r="C16" s="57" t="s">
        <v>606</v>
      </c>
      <c r="D16" s="58">
        <v>0</v>
      </c>
      <c r="E16" s="59">
        <v>12491592</v>
      </c>
      <c r="F16" s="59">
        <v>46750076</v>
      </c>
      <c r="G16" s="59">
        <v>464000</v>
      </c>
      <c r="H16" s="60">
        <v>59705668</v>
      </c>
      <c r="I16" s="61">
        <v>0</v>
      </c>
      <c r="J16" s="62">
        <v>21036438</v>
      </c>
      <c r="K16" s="59">
        <v>34653586</v>
      </c>
      <c r="L16" s="62">
        <v>535000</v>
      </c>
      <c r="M16" s="62">
        <v>56225024</v>
      </c>
    </row>
    <row r="17" spans="1:13" s="37" customFormat="1" ht="12.75">
      <c r="A17" s="46"/>
      <c r="B17" s="78" t="s">
        <v>607</v>
      </c>
      <c r="C17" s="79"/>
      <c r="D17" s="66">
        <f aca="true" t="shared" si="1" ref="D17:M17">SUM(D11:D16)</f>
        <v>39035461</v>
      </c>
      <c r="E17" s="67">
        <f t="shared" si="1"/>
        <v>219539951</v>
      </c>
      <c r="F17" s="67">
        <f t="shared" si="1"/>
        <v>124692474</v>
      </c>
      <c r="G17" s="67">
        <f t="shared" si="1"/>
        <v>2824000</v>
      </c>
      <c r="H17" s="80">
        <f t="shared" si="1"/>
        <v>386091886</v>
      </c>
      <c r="I17" s="81">
        <f t="shared" si="1"/>
        <v>42628906</v>
      </c>
      <c r="J17" s="82">
        <f t="shared" si="1"/>
        <v>221911585</v>
      </c>
      <c r="K17" s="67">
        <f t="shared" si="1"/>
        <v>126172750</v>
      </c>
      <c r="L17" s="82">
        <f t="shared" si="1"/>
        <v>3636000</v>
      </c>
      <c r="M17" s="82">
        <f t="shared" si="1"/>
        <v>394349241</v>
      </c>
    </row>
    <row r="18" spans="1:13" s="8" customFormat="1" ht="12.75">
      <c r="A18" s="24" t="s">
        <v>88</v>
      </c>
      <c r="B18" s="77" t="s">
        <v>608</v>
      </c>
      <c r="C18" s="57" t="s">
        <v>609</v>
      </c>
      <c r="D18" s="58">
        <v>1021660</v>
      </c>
      <c r="E18" s="59">
        <v>55283121</v>
      </c>
      <c r="F18" s="59">
        <v>23161809</v>
      </c>
      <c r="G18" s="59">
        <v>1679000</v>
      </c>
      <c r="H18" s="60">
        <v>81145590</v>
      </c>
      <c r="I18" s="61">
        <v>498626</v>
      </c>
      <c r="J18" s="62">
        <v>45523024</v>
      </c>
      <c r="K18" s="59">
        <v>-4824743</v>
      </c>
      <c r="L18" s="62">
        <v>2777000</v>
      </c>
      <c r="M18" s="62">
        <v>43973907</v>
      </c>
    </row>
    <row r="19" spans="1:13" s="8" customFormat="1" ht="12.75">
      <c r="A19" s="24" t="s">
        <v>88</v>
      </c>
      <c r="B19" s="77" t="s">
        <v>79</v>
      </c>
      <c r="C19" s="57" t="s">
        <v>80</v>
      </c>
      <c r="D19" s="58">
        <v>743104</v>
      </c>
      <c r="E19" s="59">
        <v>200873890</v>
      </c>
      <c r="F19" s="59">
        <v>57221920</v>
      </c>
      <c r="G19" s="59">
        <v>300000</v>
      </c>
      <c r="H19" s="60">
        <v>259138914</v>
      </c>
      <c r="I19" s="61">
        <v>52155843</v>
      </c>
      <c r="J19" s="62">
        <v>192656488</v>
      </c>
      <c r="K19" s="59">
        <v>58154588</v>
      </c>
      <c r="L19" s="62">
        <v>3673000</v>
      </c>
      <c r="M19" s="62">
        <v>306639919</v>
      </c>
    </row>
    <row r="20" spans="1:13" s="8" customFormat="1" ht="12.75">
      <c r="A20" s="24" t="s">
        <v>88</v>
      </c>
      <c r="B20" s="77" t="s">
        <v>81</v>
      </c>
      <c r="C20" s="57" t="s">
        <v>82</v>
      </c>
      <c r="D20" s="58">
        <v>663017</v>
      </c>
      <c r="E20" s="59">
        <v>127857479</v>
      </c>
      <c r="F20" s="59">
        <v>69785762</v>
      </c>
      <c r="G20" s="59">
        <v>2312000</v>
      </c>
      <c r="H20" s="60">
        <v>200618258</v>
      </c>
      <c r="I20" s="61">
        <v>668876</v>
      </c>
      <c r="J20" s="62">
        <v>113097939</v>
      </c>
      <c r="K20" s="59">
        <v>38396729</v>
      </c>
      <c r="L20" s="62">
        <v>0</v>
      </c>
      <c r="M20" s="62">
        <v>152163544</v>
      </c>
    </row>
    <row r="21" spans="1:13" s="8" customFormat="1" ht="12.75">
      <c r="A21" s="24" t="s">
        <v>88</v>
      </c>
      <c r="B21" s="77" t="s">
        <v>610</v>
      </c>
      <c r="C21" s="57" t="s">
        <v>611</v>
      </c>
      <c r="D21" s="58">
        <v>18083254</v>
      </c>
      <c r="E21" s="59">
        <v>97808653</v>
      </c>
      <c r="F21" s="59">
        <v>38254311</v>
      </c>
      <c r="G21" s="59">
        <v>282000</v>
      </c>
      <c r="H21" s="60">
        <v>154428218</v>
      </c>
      <c r="I21" s="61">
        <v>25418752</v>
      </c>
      <c r="J21" s="62">
        <v>89377713</v>
      </c>
      <c r="K21" s="59">
        <v>37124338</v>
      </c>
      <c r="L21" s="62">
        <v>189000</v>
      </c>
      <c r="M21" s="62">
        <v>152109803</v>
      </c>
    </row>
    <row r="22" spans="1:13" s="8" customFormat="1" ht="12.75">
      <c r="A22" s="24" t="s">
        <v>88</v>
      </c>
      <c r="B22" s="77" t="s">
        <v>612</v>
      </c>
      <c r="C22" s="57" t="s">
        <v>613</v>
      </c>
      <c r="D22" s="58">
        <v>100121</v>
      </c>
      <c r="E22" s="59">
        <v>80975575</v>
      </c>
      <c r="F22" s="59">
        <v>23883512</v>
      </c>
      <c r="G22" s="59">
        <v>287000</v>
      </c>
      <c r="H22" s="60">
        <v>105246208</v>
      </c>
      <c r="I22" s="61">
        <v>19803</v>
      </c>
      <c r="J22" s="62">
        <v>74389439</v>
      </c>
      <c r="K22" s="59">
        <v>23821230</v>
      </c>
      <c r="L22" s="62">
        <v>696000</v>
      </c>
      <c r="M22" s="62">
        <v>98926472</v>
      </c>
    </row>
    <row r="23" spans="1:13" s="8" customFormat="1" ht="12.75">
      <c r="A23" s="24" t="s">
        <v>107</v>
      </c>
      <c r="B23" s="77" t="s">
        <v>614</v>
      </c>
      <c r="C23" s="57" t="s">
        <v>615</v>
      </c>
      <c r="D23" s="58">
        <v>0</v>
      </c>
      <c r="E23" s="59">
        <v>43589</v>
      </c>
      <c r="F23" s="59">
        <v>78544767</v>
      </c>
      <c r="G23" s="59">
        <v>364000</v>
      </c>
      <c r="H23" s="60">
        <v>78952356</v>
      </c>
      <c r="I23" s="61">
        <v>0</v>
      </c>
      <c r="J23" s="62">
        <v>0</v>
      </c>
      <c r="K23" s="59">
        <v>90841216</v>
      </c>
      <c r="L23" s="62">
        <v>0</v>
      </c>
      <c r="M23" s="62">
        <v>90841216</v>
      </c>
    </row>
    <row r="24" spans="1:13" s="37" customFormat="1" ht="12.75">
      <c r="A24" s="46"/>
      <c r="B24" s="78" t="s">
        <v>616</v>
      </c>
      <c r="C24" s="79"/>
      <c r="D24" s="66">
        <f aca="true" t="shared" si="2" ref="D24:M24">SUM(D18:D23)</f>
        <v>20611156</v>
      </c>
      <c r="E24" s="67">
        <f t="shared" si="2"/>
        <v>562842307</v>
      </c>
      <c r="F24" s="67">
        <f t="shared" si="2"/>
        <v>290852081</v>
      </c>
      <c r="G24" s="67">
        <f t="shared" si="2"/>
        <v>5224000</v>
      </c>
      <c r="H24" s="80">
        <f t="shared" si="2"/>
        <v>879529544</v>
      </c>
      <c r="I24" s="81">
        <f t="shared" si="2"/>
        <v>78761900</v>
      </c>
      <c r="J24" s="82">
        <f t="shared" si="2"/>
        <v>515044603</v>
      </c>
      <c r="K24" s="67">
        <f t="shared" si="2"/>
        <v>243513358</v>
      </c>
      <c r="L24" s="82">
        <f t="shared" si="2"/>
        <v>7335000</v>
      </c>
      <c r="M24" s="82">
        <f t="shared" si="2"/>
        <v>844654861</v>
      </c>
    </row>
    <row r="25" spans="1:13" s="8" customFormat="1" ht="12.75">
      <c r="A25" s="24" t="s">
        <v>88</v>
      </c>
      <c r="B25" s="77" t="s">
        <v>617</v>
      </c>
      <c r="C25" s="57" t="s">
        <v>618</v>
      </c>
      <c r="D25" s="58">
        <v>6488554</v>
      </c>
      <c r="E25" s="59">
        <v>32444893</v>
      </c>
      <c r="F25" s="59">
        <v>21873313</v>
      </c>
      <c r="G25" s="59">
        <v>160000</v>
      </c>
      <c r="H25" s="60">
        <v>60966760</v>
      </c>
      <c r="I25" s="61">
        <v>6838027</v>
      </c>
      <c r="J25" s="62">
        <v>30207447</v>
      </c>
      <c r="K25" s="59">
        <v>33979879</v>
      </c>
      <c r="L25" s="62">
        <v>2184000</v>
      </c>
      <c r="M25" s="62">
        <v>73209353</v>
      </c>
    </row>
    <row r="26" spans="1:13" s="8" customFormat="1" ht="12.75">
      <c r="A26" s="24" t="s">
        <v>88</v>
      </c>
      <c r="B26" s="77" t="s">
        <v>619</v>
      </c>
      <c r="C26" s="57" t="s">
        <v>620</v>
      </c>
      <c r="D26" s="58">
        <v>36838932</v>
      </c>
      <c r="E26" s="59">
        <v>82883317</v>
      </c>
      <c r="F26" s="59">
        <v>21801645</v>
      </c>
      <c r="G26" s="59">
        <v>332000</v>
      </c>
      <c r="H26" s="60">
        <v>141855894</v>
      </c>
      <c r="I26" s="61">
        <v>33930427</v>
      </c>
      <c r="J26" s="62">
        <v>106513650</v>
      </c>
      <c r="K26" s="59">
        <v>20884166</v>
      </c>
      <c r="L26" s="62">
        <v>1370000</v>
      </c>
      <c r="M26" s="62">
        <v>162698243</v>
      </c>
    </row>
    <row r="27" spans="1:13" s="8" customFormat="1" ht="12.75">
      <c r="A27" s="24" t="s">
        <v>88</v>
      </c>
      <c r="B27" s="77" t="s">
        <v>621</v>
      </c>
      <c r="C27" s="57" t="s">
        <v>622</v>
      </c>
      <c r="D27" s="58">
        <v>-6359</v>
      </c>
      <c r="E27" s="59">
        <v>25902147</v>
      </c>
      <c r="F27" s="59">
        <v>14858638</v>
      </c>
      <c r="G27" s="59">
        <v>1061000</v>
      </c>
      <c r="H27" s="60">
        <v>41815426</v>
      </c>
      <c r="I27" s="61">
        <v>4042</v>
      </c>
      <c r="J27" s="62">
        <v>23512318</v>
      </c>
      <c r="K27" s="59">
        <v>13558287</v>
      </c>
      <c r="L27" s="62">
        <v>0</v>
      </c>
      <c r="M27" s="62">
        <v>37074647</v>
      </c>
    </row>
    <row r="28" spans="1:13" s="8" customFormat="1" ht="12.75">
      <c r="A28" s="24" t="s">
        <v>88</v>
      </c>
      <c r="B28" s="77" t="s">
        <v>623</v>
      </c>
      <c r="C28" s="57" t="s">
        <v>624</v>
      </c>
      <c r="D28" s="58">
        <v>-274373</v>
      </c>
      <c r="E28" s="59">
        <v>15841823</v>
      </c>
      <c r="F28" s="59">
        <v>10558426</v>
      </c>
      <c r="G28" s="59">
        <v>300000</v>
      </c>
      <c r="H28" s="60">
        <v>26425876</v>
      </c>
      <c r="I28" s="61">
        <v>-2171200</v>
      </c>
      <c r="J28" s="62">
        <v>21993449</v>
      </c>
      <c r="K28" s="59">
        <v>2601437</v>
      </c>
      <c r="L28" s="62">
        <v>667000</v>
      </c>
      <c r="M28" s="62">
        <v>23090686</v>
      </c>
    </row>
    <row r="29" spans="1:13" s="8" customFormat="1" ht="12.75">
      <c r="A29" s="24" t="s">
        <v>107</v>
      </c>
      <c r="B29" s="77" t="s">
        <v>625</v>
      </c>
      <c r="C29" s="57" t="s">
        <v>626</v>
      </c>
      <c r="D29" s="58">
        <v>0</v>
      </c>
      <c r="E29" s="59">
        <v>110529</v>
      </c>
      <c r="F29" s="59">
        <v>27334508</v>
      </c>
      <c r="G29" s="59">
        <v>300000</v>
      </c>
      <c r="H29" s="60">
        <v>27745037</v>
      </c>
      <c r="I29" s="61">
        <v>0</v>
      </c>
      <c r="J29" s="62">
        <v>99201</v>
      </c>
      <c r="K29" s="59">
        <v>25224163</v>
      </c>
      <c r="L29" s="62">
        <v>0</v>
      </c>
      <c r="M29" s="62">
        <v>25323364</v>
      </c>
    </row>
    <row r="30" spans="1:13" s="37" customFormat="1" ht="12.75">
      <c r="A30" s="46"/>
      <c r="B30" s="78" t="s">
        <v>627</v>
      </c>
      <c r="C30" s="79"/>
      <c r="D30" s="66">
        <f aca="true" t="shared" si="3" ref="D30:M30">SUM(D25:D29)</f>
        <v>43046754</v>
      </c>
      <c r="E30" s="67">
        <f t="shared" si="3"/>
        <v>157182709</v>
      </c>
      <c r="F30" s="67">
        <f t="shared" si="3"/>
        <v>96426530</v>
      </c>
      <c r="G30" s="67">
        <f t="shared" si="3"/>
        <v>2153000</v>
      </c>
      <c r="H30" s="80">
        <f t="shared" si="3"/>
        <v>298808993</v>
      </c>
      <c r="I30" s="81">
        <f t="shared" si="3"/>
        <v>38601296</v>
      </c>
      <c r="J30" s="82">
        <f t="shared" si="3"/>
        <v>182326065</v>
      </c>
      <c r="K30" s="67">
        <f t="shared" si="3"/>
        <v>96247932</v>
      </c>
      <c r="L30" s="82">
        <f t="shared" si="3"/>
        <v>4221000</v>
      </c>
      <c r="M30" s="82">
        <f t="shared" si="3"/>
        <v>321396293</v>
      </c>
    </row>
    <row r="31" spans="1:13" s="8" customFormat="1" ht="12.75">
      <c r="A31" s="24" t="s">
        <v>88</v>
      </c>
      <c r="B31" s="77" t="s">
        <v>628</v>
      </c>
      <c r="C31" s="57" t="s">
        <v>629</v>
      </c>
      <c r="D31" s="58">
        <v>-217723</v>
      </c>
      <c r="E31" s="59">
        <v>8443747</v>
      </c>
      <c r="F31" s="59">
        <v>5251156</v>
      </c>
      <c r="G31" s="59">
        <v>300000</v>
      </c>
      <c r="H31" s="60">
        <v>13777180</v>
      </c>
      <c r="I31" s="61">
        <v>202197</v>
      </c>
      <c r="J31" s="62">
        <v>9417991</v>
      </c>
      <c r="K31" s="59">
        <v>3504206</v>
      </c>
      <c r="L31" s="62">
        <v>2305000</v>
      </c>
      <c r="M31" s="62">
        <v>15429394</v>
      </c>
    </row>
    <row r="32" spans="1:13" s="8" customFormat="1" ht="12.75">
      <c r="A32" s="24" t="s">
        <v>88</v>
      </c>
      <c r="B32" s="77" t="s">
        <v>630</v>
      </c>
      <c r="C32" s="57" t="s">
        <v>631</v>
      </c>
      <c r="D32" s="58">
        <v>48310</v>
      </c>
      <c r="E32" s="59">
        <v>38664719</v>
      </c>
      <c r="F32" s="59">
        <v>25817592</v>
      </c>
      <c r="G32" s="59">
        <v>153000</v>
      </c>
      <c r="H32" s="60">
        <v>64683621</v>
      </c>
      <c r="I32" s="61">
        <v>189632</v>
      </c>
      <c r="J32" s="62">
        <v>34555022</v>
      </c>
      <c r="K32" s="59">
        <v>29202085</v>
      </c>
      <c r="L32" s="62">
        <v>0</v>
      </c>
      <c r="M32" s="62">
        <v>63946739</v>
      </c>
    </row>
    <row r="33" spans="1:13" s="8" customFormat="1" ht="12.75">
      <c r="A33" s="24" t="s">
        <v>88</v>
      </c>
      <c r="B33" s="77" t="s">
        <v>632</v>
      </c>
      <c r="C33" s="57" t="s">
        <v>633</v>
      </c>
      <c r="D33" s="58">
        <v>506255</v>
      </c>
      <c r="E33" s="59">
        <v>106117892</v>
      </c>
      <c r="F33" s="59">
        <v>19927035</v>
      </c>
      <c r="G33" s="59">
        <v>738000</v>
      </c>
      <c r="H33" s="60">
        <v>127289182</v>
      </c>
      <c r="I33" s="61">
        <v>1300275</v>
      </c>
      <c r="J33" s="62">
        <v>100122476</v>
      </c>
      <c r="K33" s="59">
        <v>24218894</v>
      </c>
      <c r="L33" s="62">
        <v>2790000</v>
      </c>
      <c r="M33" s="62">
        <v>128431645</v>
      </c>
    </row>
    <row r="34" spans="1:13" s="8" customFormat="1" ht="12.75">
      <c r="A34" s="24" t="s">
        <v>88</v>
      </c>
      <c r="B34" s="77" t="s">
        <v>83</v>
      </c>
      <c r="C34" s="57" t="s">
        <v>84</v>
      </c>
      <c r="D34" s="58">
        <v>1529859</v>
      </c>
      <c r="E34" s="59">
        <v>120832987</v>
      </c>
      <c r="F34" s="59">
        <v>14772591</v>
      </c>
      <c r="G34" s="59">
        <v>4137000</v>
      </c>
      <c r="H34" s="60">
        <v>141272437</v>
      </c>
      <c r="I34" s="61">
        <v>-1769903</v>
      </c>
      <c r="J34" s="62">
        <v>111779919</v>
      </c>
      <c r="K34" s="59">
        <v>33635321</v>
      </c>
      <c r="L34" s="62">
        <v>107000</v>
      </c>
      <c r="M34" s="62">
        <v>143752337</v>
      </c>
    </row>
    <row r="35" spans="1:13" s="8" customFormat="1" ht="12.75">
      <c r="A35" s="24" t="s">
        <v>88</v>
      </c>
      <c r="B35" s="77" t="s">
        <v>634</v>
      </c>
      <c r="C35" s="57" t="s">
        <v>635</v>
      </c>
      <c r="D35" s="58">
        <v>-20584</v>
      </c>
      <c r="E35" s="59">
        <v>51852185</v>
      </c>
      <c r="F35" s="59">
        <v>17526989</v>
      </c>
      <c r="G35" s="59">
        <v>3952000</v>
      </c>
      <c r="H35" s="60">
        <v>73310590</v>
      </c>
      <c r="I35" s="61">
        <v>2057</v>
      </c>
      <c r="J35" s="62">
        <v>46887605</v>
      </c>
      <c r="K35" s="59">
        <v>17580664</v>
      </c>
      <c r="L35" s="62">
        <v>3135000</v>
      </c>
      <c r="M35" s="62">
        <v>67605326</v>
      </c>
    </row>
    <row r="36" spans="1:13" s="8" customFormat="1" ht="12.75">
      <c r="A36" s="24" t="s">
        <v>88</v>
      </c>
      <c r="B36" s="77" t="s">
        <v>636</v>
      </c>
      <c r="C36" s="57" t="s">
        <v>637</v>
      </c>
      <c r="D36" s="58">
        <v>284226</v>
      </c>
      <c r="E36" s="59">
        <v>35113921</v>
      </c>
      <c r="F36" s="59">
        <v>-823682</v>
      </c>
      <c r="G36" s="59">
        <v>14138000</v>
      </c>
      <c r="H36" s="60">
        <v>48712465</v>
      </c>
      <c r="I36" s="61">
        <v>445819</v>
      </c>
      <c r="J36" s="62">
        <v>33954934</v>
      </c>
      <c r="K36" s="59">
        <v>14044849</v>
      </c>
      <c r="L36" s="62">
        <v>576000</v>
      </c>
      <c r="M36" s="62">
        <v>49021602</v>
      </c>
    </row>
    <row r="37" spans="1:13" s="8" customFormat="1" ht="12.75">
      <c r="A37" s="24" t="s">
        <v>88</v>
      </c>
      <c r="B37" s="77" t="s">
        <v>638</v>
      </c>
      <c r="C37" s="57" t="s">
        <v>639</v>
      </c>
      <c r="D37" s="58">
        <v>288836</v>
      </c>
      <c r="E37" s="59">
        <v>52267122</v>
      </c>
      <c r="F37" s="59">
        <v>32328191</v>
      </c>
      <c r="G37" s="59">
        <v>343000</v>
      </c>
      <c r="H37" s="60">
        <v>85227149</v>
      </c>
      <c r="I37" s="61">
        <v>1368325</v>
      </c>
      <c r="J37" s="62">
        <v>49511384</v>
      </c>
      <c r="K37" s="59">
        <v>28083942</v>
      </c>
      <c r="L37" s="62">
        <v>5220000</v>
      </c>
      <c r="M37" s="62">
        <v>84183651</v>
      </c>
    </row>
    <row r="38" spans="1:13" s="8" customFormat="1" ht="12.75">
      <c r="A38" s="24" t="s">
        <v>107</v>
      </c>
      <c r="B38" s="77" t="s">
        <v>640</v>
      </c>
      <c r="C38" s="57" t="s">
        <v>641</v>
      </c>
      <c r="D38" s="58">
        <v>0</v>
      </c>
      <c r="E38" s="59">
        <v>0</v>
      </c>
      <c r="F38" s="59">
        <v>44144032</v>
      </c>
      <c r="G38" s="59">
        <v>300000</v>
      </c>
      <c r="H38" s="60">
        <v>44444032</v>
      </c>
      <c r="I38" s="61">
        <v>0</v>
      </c>
      <c r="J38" s="62">
        <v>4373</v>
      </c>
      <c r="K38" s="59">
        <v>39111207</v>
      </c>
      <c r="L38" s="62">
        <v>0</v>
      </c>
      <c r="M38" s="62">
        <v>39115580</v>
      </c>
    </row>
    <row r="39" spans="1:13" s="37" customFormat="1" ht="12.75">
      <c r="A39" s="46"/>
      <c r="B39" s="78" t="s">
        <v>642</v>
      </c>
      <c r="C39" s="79"/>
      <c r="D39" s="66">
        <f aca="true" t="shared" si="4" ref="D39:M39">SUM(D31:D38)</f>
        <v>2419179</v>
      </c>
      <c r="E39" s="67">
        <f t="shared" si="4"/>
        <v>413292573</v>
      </c>
      <c r="F39" s="67">
        <f t="shared" si="4"/>
        <v>158943904</v>
      </c>
      <c r="G39" s="67">
        <f t="shared" si="4"/>
        <v>24061000</v>
      </c>
      <c r="H39" s="80">
        <f t="shared" si="4"/>
        <v>598716656</v>
      </c>
      <c r="I39" s="81">
        <f t="shared" si="4"/>
        <v>1738402</v>
      </c>
      <c r="J39" s="82">
        <f t="shared" si="4"/>
        <v>386233704</v>
      </c>
      <c r="K39" s="67">
        <f t="shared" si="4"/>
        <v>189381168</v>
      </c>
      <c r="L39" s="82">
        <f t="shared" si="4"/>
        <v>14133000</v>
      </c>
      <c r="M39" s="82">
        <f t="shared" si="4"/>
        <v>591486274</v>
      </c>
    </row>
    <row r="40" spans="1:13" s="8" customFormat="1" ht="12.75">
      <c r="A40" s="24" t="s">
        <v>88</v>
      </c>
      <c r="B40" s="77" t="s">
        <v>643</v>
      </c>
      <c r="C40" s="57" t="s">
        <v>644</v>
      </c>
      <c r="D40" s="58">
        <v>67194</v>
      </c>
      <c r="E40" s="59">
        <v>382097</v>
      </c>
      <c r="F40" s="59">
        <v>1218179</v>
      </c>
      <c r="G40" s="59">
        <v>1870000</v>
      </c>
      <c r="H40" s="60">
        <v>3537470</v>
      </c>
      <c r="I40" s="61">
        <v>291016</v>
      </c>
      <c r="J40" s="62">
        <v>2583551</v>
      </c>
      <c r="K40" s="59">
        <v>901846</v>
      </c>
      <c r="L40" s="62">
        <v>0</v>
      </c>
      <c r="M40" s="62">
        <v>3776413</v>
      </c>
    </row>
    <row r="41" spans="1:13" s="8" customFormat="1" ht="12.75">
      <c r="A41" s="24" t="s">
        <v>88</v>
      </c>
      <c r="B41" s="77" t="s">
        <v>645</v>
      </c>
      <c r="C41" s="57" t="s">
        <v>646</v>
      </c>
      <c r="D41" s="58">
        <v>138149</v>
      </c>
      <c r="E41" s="59">
        <v>422099</v>
      </c>
      <c r="F41" s="59">
        <v>7348600</v>
      </c>
      <c r="G41" s="59">
        <v>300000</v>
      </c>
      <c r="H41" s="60">
        <v>8208848</v>
      </c>
      <c r="I41" s="61">
        <v>383466</v>
      </c>
      <c r="J41" s="62">
        <v>3246751</v>
      </c>
      <c r="K41" s="59">
        <v>10951257</v>
      </c>
      <c r="L41" s="62">
        <v>0</v>
      </c>
      <c r="M41" s="62">
        <v>14581474</v>
      </c>
    </row>
    <row r="42" spans="1:13" s="8" customFormat="1" ht="12.75">
      <c r="A42" s="24" t="s">
        <v>88</v>
      </c>
      <c r="B42" s="77" t="s">
        <v>647</v>
      </c>
      <c r="C42" s="57" t="s">
        <v>648</v>
      </c>
      <c r="D42" s="58">
        <v>81193</v>
      </c>
      <c r="E42" s="59">
        <v>20894225</v>
      </c>
      <c r="F42" s="59">
        <v>8362143</v>
      </c>
      <c r="G42" s="59">
        <v>10921000</v>
      </c>
      <c r="H42" s="60">
        <v>40258561</v>
      </c>
      <c r="I42" s="61">
        <v>96327</v>
      </c>
      <c r="J42" s="62">
        <v>18843630</v>
      </c>
      <c r="K42" s="59">
        <v>7753765</v>
      </c>
      <c r="L42" s="62">
        <v>5942000</v>
      </c>
      <c r="M42" s="62">
        <v>32635722</v>
      </c>
    </row>
    <row r="43" spans="1:13" s="8" customFormat="1" ht="12.75">
      <c r="A43" s="24" t="s">
        <v>107</v>
      </c>
      <c r="B43" s="77" t="s">
        <v>649</v>
      </c>
      <c r="C43" s="57" t="s">
        <v>650</v>
      </c>
      <c r="D43" s="58">
        <v>0</v>
      </c>
      <c r="E43" s="59">
        <v>0</v>
      </c>
      <c r="F43" s="59">
        <v>13584181</v>
      </c>
      <c r="G43" s="59">
        <v>300000</v>
      </c>
      <c r="H43" s="60">
        <v>13884181</v>
      </c>
      <c r="I43" s="61">
        <v>0</v>
      </c>
      <c r="J43" s="62">
        <v>0</v>
      </c>
      <c r="K43" s="59">
        <v>13495611</v>
      </c>
      <c r="L43" s="62">
        <v>0</v>
      </c>
      <c r="M43" s="62">
        <v>13495611</v>
      </c>
    </row>
    <row r="44" spans="1:13" s="37" customFormat="1" ht="12.75">
      <c r="A44" s="46"/>
      <c r="B44" s="78" t="s">
        <v>651</v>
      </c>
      <c r="C44" s="79"/>
      <c r="D44" s="66">
        <f aca="true" t="shared" si="5" ref="D44:M44">SUM(D40:D43)</f>
        <v>286536</v>
      </c>
      <c r="E44" s="67">
        <f t="shared" si="5"/>
        <v>21698421</v>
      </c>
      <c r="F44" s="67">
        <f t="shared" si="5"/>
        <v>30513103</v>
      </c>
      <c r="G44" s="67">
        <f t="shared" si="5"/>
        <v>13391000</v>
      </c>
      <c r="H44" s="80">
        <f t="shared" si="5"/>
        <v>65889060</v>
      </c>
      <c r="I44" s="81">
        <f t="shared" si="5"/>
        <v>770809</v>
      </c>
      <c r="J44" s="82">
        <f t="shared" si="5"/>
        <v>24673932</v>
      </c>
      <c r="K44" s="67">
        <f t="shared" si="5"/>
        <v>33102479</v>
      </c>
      <c r="L44" s="82">
        <f t="shared" si="5"/>
        <v>5942000</v>
      </c>
      <c r="M44" s="82">
        <f t="shared" si="5"/>
        <v>64489220</v>
      </c>
    </row>
    <row r="45" spans="1:13" s="37" customFormat="1" ht="12.75">
      <c r="A45" s="46"/>
      <c r="B45" s="78" t="s">
        <v>652</v>
      </c>
      <c r="C45" s="79"/>
      <c r="D45" s="66">
        <f aca="true" t="shared" si="6" ref="D45:M45">SUM(D9,D11:D16,D18:D23,D25:D29,D31:D38,D40:D43)</f>
        <v>1619951674</v>
      </c>
      <c r="E45" s="67">
        <f t="shared" si="6"/>
        <v>4471300003</v>
      </c>
      <c r="F45" s="67">
        <f t="shared" si="6"/>
        <v>561587767</v>
      </c>
      <c r="G45" s="67">
        <f t="shared" si="6"/>
        <v>1317336000</v>
      </c>
      <c r="H45" s="80">
        <f t="shared" si="6"/>
        <v>7970175444</v>
      </c>
      <c r="I45" s="81">
        <f t="shared" si="6"/>
        <v>1539555328</v>
      </c>
      <c r="J45" s="82">
        <f t="shared" si="6"/>
        <v>4171573830</v>
      </c>
      <c r="K45" s="67">
        <f t="shared" si="6"/>
        <v>2030979343</v>
      </c>
      <c r="L45" s="82">
        <f t="shared" si="6"/>
        <v>118324000</v>
      </c>
      <c r="M45" s="82">
        <f t="shared" si="6"/>
        <v>7860432501</v>
      </c>
    </row>
    <row r="46" spans="1:13" s="8" customFormat="1" ht="12.75">
      <c r="A46" s="47"/>
      <c r="B46" s="83"/>
      <c r="C46" s="84"/>
      <c r="D46" s="85"/>
      <c r="E46" s="86"/>
      <c r="F46" s="86"/>
      <c r="G46" s="86"/>
      <c r="H46" s="87"/>
      <c r="I46" s="85"/>
      <c r="J46" s="86"/>
      <c r="K46" s="86"/>
      <c r="L46" s="86"/>
      <c r="M46" s="86"/>
    </row>
    <row r="47" spans="1:13" s="8" customFormat="1" ht="12.75">
      <c r="A47" s="27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s="8" customFormat="1" ht="12.75">
      <c r="A48" s="2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1:13" s="8" customFormat="1" ht="12.75">
      <c r="A49" s="2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47:M47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2" width="10.7109375" style="3" customWidth="1"/>
    <col min="13" max="13" width="11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7" ht="18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</row>
    <row r="3" spans="1:13" ht="15.75" customHeight="1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5.7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25.5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29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/>
      <c r="B9" s="56" t="s">
        <v>30</v>
      </c>
      <c r="C9" s="57" t="s">
        <v>31</v>
      </c>
      <c r="D9" s="58">
        <v>-10035060</v>
      </c>
      <c r="E9" s="59">
        <v>476610753</v>
      </c>
      <c r="F9" s="59">
        <v>306717617</v>
      </c>
      <c r="G9" s="59">
        <v>6266000</v>
      </c>
      <c r="H9" s="60">
        <v>779559310</v>
      </c>
      <c r="I9" s="61">
        <v>582949</v>
      </c>
      <c r="J9" s="62">
        <v>381420683</v>
      </c>
      <c r="K9" s="59">
        <v>237761110</v>
      </c>
      <c r="L9" s="62">
        <v>68627000</v>
      </c>
      <c r="M9" s="93">
        <v>688391742</v>
      </c>
    </row>
    <row r="10" spans="1:13" s="8" customFormat="1" ht="12.75">
      <c r="A10" s="24"/>
      <c r="B10" s="56" t="s">
        <v>32</v>
      </c>
      <c r="C10" s="57" t="s">
        <v>33</v>
      </c>
      <c r="D10" s="58">
        <v>1514552588</v>
      </c>
      <c r="E10" s="59">
        <v>3096744042</v>
      </c>
      <c r="F10" s="59">
        <v>-139840325</v>
      </c>
      <c r="G10" s="59">
        <v>1269683000</v>
      </c>
      <c r="H10" s="60">
        <v>5741139305</v>
      </c>
      <c r="I10" s="61">
        <v>1377054015</v>
      </c>
      <c r="J10" s="62">
        <v>2841383941</v>
      </c>
      <c r="K10" s="59">
        <v>1342561656</v>
      </c>
      <c r="L10" s="62">
        <v>83057000</v>
      </c>
      <c r="M10" s="93">
        <v>5644056612</v>
      </c>
    </row>
    <row r="11" spans="1:13" s="8" customFormat="1" ht="12.75">
      <c r="A11" s="24"/>
      <c r="B11" s="56" t="s">
        <v>34</v>
      </c>
      <c r="C11" s="57" t="s">
        <v>35</v>
      </c>
      <c r="D11" s="58">
        <v>775140810</v>
      </c>
      <c r="E11" s="59">
        <v>3149315522</v>
      </c>
      <c r="F11" s="59">
        <v>526941639</v>
      </c>
      <c r="G11" s="59">
        <v>28315000</v>
      </c>
      <c r="H11" s="60">
        <v>4479712971</v>
      </c>
      <c r="I11" s="61">
        <v>835072777</v>
      </c>
      <c r="J11" s="62">
        <v>2670326377</v>
      </c>
      <c r="K11" s="59">
        <v>1059410760</v>
      </c>
      <c r="L11" s="62">
        <v>73186000</v>
      </c>
      <c r="M11" s="93">
        <v>4637995914</v>
      </c>
    </row>
    <row r="12" spans="1:13" s="8" customFormat="1" ht="12.75">
      <c r="A12" s="24"/>
      <c r="B12" s="56" t="s">
        <v>36</v>
      </c>
      <c r="C12" s="57" t="s">
        <v>37</v>
      </c>
      <c r="D12" s="58">
        <v>1109944053</v>
      </c>
      <c r="E12" s="59">
        <v>3275873408</v>
      </c>
      <c r="F12" s="59">
        <v>948121815</v>
      </c>
      <c r="G12" s="59">
        <v>505410000</v>
      </c>
      <c r="H12" s="60">
        <v>5839349276</v>
      </c>
      <c r="I12" s="61">
        <v>921624648</v>
      </c>
      <c r="J12" s="62">
        <v>2942132963</v>
      </c>
      <c r="K12" s="59">
        <v>1400513588</v>
      </c>
      <c r="L12" s="62">
        <v>76024000</v>
      </c>
      <c r="M12" s="93">
        <v>5340295199</v>
      </c>
    </row>
    <row r="13" spans="1:13" s="8" customFormat="1" ht="12.75">
      <c r="A13" s="24"/>
      <c r="B13" s="56" t="s">
        <v>38</v>
      </c>
      <c r="C13" s="57" t="s">
        <v>39</v>
      </c>
      <c r="D13" s="58">
        <v>1434690728</v>
      </c>
      <c r="E13" s="59">
        <v>4198445835</v>
      </c>
      <c r="F13" s="59">
        <v>1555139126</v>
      </c>
      <c r="G13" s="59">
        <v>461911000</v>
      </c>
      <c r="H13" s="60">
        <v>7650186689</v>
      </c>
      <c r="I13" s="61">
        <v>1197346037</v>
      </c>
      <c r="J13" s="62">
        <v>3693999857</v>
      </c>
      <c r="K13" s="59">
        <v>1723889403</v>
      </c>
      <c r="L13" s="62">
        <v>309441000</v>
      </c>
      <c r="M13" s="93">
        <v>6924676297</v>
      </c>
    </row>
    <row r="14" spans="1:13" s="8" customFormat="1" ht="12.75">
      <c r="A14" s="24"/>
      <c r="B14" s="56" t="s">
        <v>40</v>
      </c>
      <c r="C14" s="57" t="s">
        <v>41</v>
      </c>
      <c r="D14" s="58">
        <v>139219500</v>
      </c>
      <c r="E14" s="59">
        <v>547406930</v>
      </c>
      <c r="F14" s="59">
        <v>397966351</v>
      </c>
      <c r="G14" s="59">
        <v>22774000</v>
      </c>
      <c r="H14" s="60">
        <v>1107366781</v>
      </c>
      <c r="I14" s="61">
        <v>115156446</v>
      </c>
      <c r="J14" s="62">
        <v>482492116</v>
      </c>
      <c r="K14" s="59">
        <v>132696781</v>
      </c>
      <c r="L14" s="62">
        <v>19805000</v>
      </c>
      <c r="M14" s="93">
        <v>750150343</v>
      </c>
    </row>
    <row r="15" spans="1:13" s="8" customFormat="1" ht="12.75">
      <c r="A15" s="24"/>
      <c r="B15" s="56" t="s">
        <v>42</v>
      </c>
      <c r="C15" s="57" t="s">
        <v>43</v>
      </c>
      <c r="D15" s="58">
        <v>258967965</v>
      </c>
      <c r="E15" s="59">
        <v>949537137</v>
      </c>
      <c r="F15" s="59">
        <v>474796866</v>
      </c>
      <c r="G15" s="59">
        <v>187203000</v>
      </c>
      <c r="H15" s="60">
        <v>1870504968</v>
      </c>
      <c r="I15" s="61">
        <v>234502878</v>
      </c>
      <c r="J15" s="62">
        <v>809840447</v>
      </c>
      <c r="K15" s="59">
        <v>392068676</v>
      </c>
      <c r="L15" s="62">
        <v>137612000</v>
      </c>
      <c r="M15" s="93">
        <v>1574024001</v>
      </c>
    </row>
    <row r="16" spans="1:13" s="8" customFormat="1" ht="12.75">
      <c r="A16" s="24"/>
      <c r="B16" s="56" t="s">
        <v>44</v>
      </c>
      <c r="C16" s="57" t="s">
        <v>45</v>
      </c>
      <c r="D16" s="58">
        <v>985664136</v>
      </c>
      <c r="E16" s="59">
        <v>2781984740</v>
      </c>
      <c r="F16" s="59">
        <v>563586434</v>
      </c>
      <c r="G16" s="59">
        <v>505498000</v>
      </c>
      <c r="H16" s="60">
        <v>4836733310</v>
      </c>
      <c r="I16" s="61">
        <v>849270916</v>
      </c>
      <c r="J16" s="62">
        <v>2510382144</v>
      </c>
      <c r="K16" s="59">
        <v>1737716963</v>
      </c>
      <c r="L16" s="62">
        <v>261467000</v>
      </c>
      <c r="M16" s="93">
        <v>5358837023</v>
      </c>
    </row>
    <row r="17" spans="1:13" s="8" customFormat="1" ht="12.75">
      <c r="A17" s="24"/>
      <c r="B17" s="94" t="s">
        <v>87</v>
      </c>
      <c r="C17" s="57"/>
      <c r="D17" s="66">
        <f aca="true" t="shared" si="0" ref="D17:M17">SUM(D9:D16)</f>
        <v>6208144720</v>
      </c>
      <c r="E17" s="67">
        <f t="shared" si="0"/>
        <v>18475918367</v>
      </c>
      <c r="F17" s="67">
        <f t="shared" si="0"/>
        <v>4633429523</v>
      </c>
      <c r="G17" s="67">
        <f t="shared" si="0"/>
        <v>2987060000</v>
      </c>
      <c r="H17" s="80">
        <f t="shared" si="0"/>
        <v>32304552610</v>
      </c>
      <c r="I17" s="81">
        <f t="shared" si="0"/>
        <v>5530610666</v>
      </c>
      <c r="J17" s="82">
        <f t="shared" si="0"/>
        <v>16331978528</v>
      </c>
      <c r="K17" s="67">
        <f t="shared" si="0"/>
        <v>8026618937</v>
      </c>
      <c r="L17" s="82">
        <f t="shared" si="0"/>
        <v>1029219000</v>
      </c>
      <c r="M17" s="95">
        <f t="shared" si="0"/>
        <v>30918427131</v>
      </c>
    </row>
    <row r="18" spans="1:13" s="8" customFormat="1" ht="12.75">
      <c r="A18" s="26"/>
      <c r="B18" s="96"/>
      <c r="C18" s="97"/>
      <c r="D18" s="98"/>
      <c r="E18" s="99"/>
      <c r="F18" s="99"/>
      <c r="G18" s="99"/>
      <c r="H18" s="100"/>
      <c r="I18" s="101"/>
      <c r="J18" s="102"/>
      <c r="K18" s="99"/>
      <c r="L18" s="102"/>
      <c r="M18" s="103"/>
    </row>
    <row r="19" spans="1:13" ht="12.75">
      <c r="A19" s="2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</row>
    <row r="20" spans="1:13" ht="12.75">
      <c r="A20" s="2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1:13" ht="12.75">
      <c r="A21" s="2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1:13" ht="12.75">
      <c r="A22" s="2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13" ht="12.75">
      <c r="A23" s="2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12.75">
      <c r="A24" s="2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13" ht="12.75">
      <c r="A25" s="2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ht="12.75">
      <c r="A26" s="2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19:M19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s="36" customFormat="1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10" t="s">
        <v>46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/>
      <c r="B9" s="56" t="s">
        <v>47</v>
      </c>
      <c r="C9" s="57" t="s">
        <v>48</v>
      </c>
      <c r="D9" s="58">
        <v>45826253</v>
      </c>
      <c r="E9" s="59">
        <v>229978777</v>
      </c>
      <c r="F9" s="59">
        <v>175581894</v>
      </c>
      <c r="G9" s="59">
        <v>3530000</v>
      </c>
      <c r="H9" s="60">
        <v>454916924</v>
      </c>
      <c r="I9" s="61">
        <v>36597988</v>
      </c>
      <c r="J9" s="62">
        <v>108054426</v>
      </c>
      <c r="K9" s="59">
        <v>157713157</v>
      </c>
      <c r="L9" s="62">
        <v>1594000</v>
      </c>
      <c r="M9" s="60">
        <v>303959571</v>
      </c>
    </row>
    <row r="10" spans="1:13" s="8" customFormat="1" ht="12.75" customHeight="1">
      <c r="A10" s="24"/>
      <c r="B10" s="56" t="s">
        <v>49</v>
      </c>
      <c r="C10" s="57" t="s">
        <v>50</v>
      </c>
      <c r="D10" s="58">
        <v>158078753</v>
      </c>
      <c r="E10" s="59">
        <v>538366650</v>
      </c>
      <c r="F10" s="59">
        <v>166177579</v>
      </c>
      <c r="G10" s="59">
        <v>23212000</v>
      </c>
      <c r="H10" s="60">
        <v>885834982</v>
      </c>
      <c r="I10" s="61">
        <v>135634778</v>
      </c>
      <c r="J10" s="62">
        <v>387420581</v>
      </c>
      <c r="K10" s="59">
        <v>151476300</v>
      </c>
      <c r="L10" s="62">
        <v>27900000</v>
      </c>
      <c r="M10" s="60">
        <v>702431659</v>
      </c>
    </row>
    <row r="11" spans="1:13" s="8" customFormat="1" ht="12.75" customHeight="1">
      <c r="A11" s="24"/>
      <c r="B11" s="56" t="s">
        <v>51</v>
      </c>
      <c r="C11" s="57" t="s">
        <v>52</v>
      </c>
      <c r="D11" s="58">
        <v>63245943</v>
      </c>
      <c r="E11" s="59">
        <v>261475986</v>
      </c>
      <c r="F11" s="59">
        <v>103856983</v>
      </c>
      <c r="G11" s="59">
        <v>2194000</v>
      </c>
      <c r="H11" s="60">
        <v>430772912</v>
      </c>
      <c r="I11" s="61">
        <v>62311583</v>
      </c>
      <c r="J11" s="62">
        <v>222034842</v>
      </c>
      <c r="K11" s="59">
        <v>71200542</v>
      </c>
      <c r="L11" s="62">
        <v>0</v>
      </c>
      <c r="M11" s="60">
        <v>355546967</v>
      </c>
    </row>
    <row r="12" spans="1:13" s="8" customFormat="1" ht="12.75" customHeight="1">
      <c r="A12" s="24"/>
      <c r="B12" s="56" t="s">
        <v>53</v>
      </c>
      <c r="C12" s="57" t="s">
        <v>54</v>
      </c>
      <c r="D12" s="58">
        <v>155981489</v>
      </c>
      <c r="E12" s="59">
        <v>459475022</v>
      </c>
      <c r="F12" s="59">
        <v>46618059</v>
      </c>
      <c r="G12" s="59">
        <v>30450000</v>
      </c>
      <c r="H12" s="60">
        <v>692524570</v>
      </c>
      <c r="I12" s="61">
        <v>131985577</v>
      </c>
      <c r="J12" s="62">
        <v>364284859</v>
      </c>
      <c r="K12" s="59">
        <v>43286604</v>
      </c>
      <c r="L12" s="62">
        <v>22685000</v>
      </c>
      <c r="M12" s="60">
        <v>562242040</v>
      </c>
    </row>
    <row r="13" spans="1:13" s="8" customFormat="1" ht="12.75" customHeight="1">
      <c r="A13" s="24"/>
      <c r="B13" s="56" t="s">
        <v>55</v>
      </c>
      <c r="C13" s="57" t="s">
        <v>56</v>
      </c>
      <c r="D13" s="58">
        <v>41692000</v>
      </c>
      <c r="E13" s="59">
        <v>178972000</v>
      </c>
      <c r="F13" s="59">
        <v>112530000</v>
      </c>
      <c r="G13" s="59">
        <v>6137000</v>
      </c>
      <c r="H13" s="60">
        <v>339331000</v>
      </c>
      <c r="I13" s="61">
        <v>38780842</v>
      </c>
      <c r="J13" s="62">
        <v>170732981</v>
      </c>
      <c r="K13" s="59">
        <v>72265208</v>
      </c>
      <c r="L13" s="62">
        <v>20489000</v>
      </c>
      <c r="M13" s="60">
        <v>302268031</v>
      </c>
    </row>
    <row r="14" spans="1:13" s="8" customFormat="1" ht="12.75" customHeight="1">
      <c r="A14" s="24"/>
      <c r="B14" s="56" t="s">
        <v>57</v>
      </c>
      <c r="C14" s="57" t="s">
        <v>58</v>
      </c>
      <c r="D14" s="58">
        <v>74797679</v>
      </c>
      <c r="E14" s="59">
        <v>274034582</v>
      </c>
      <c r="F14" s="59">
        <v>58124944</v>
      </c>
      <c r="G14" s="59">
        <v>4800000</v>
      </c>
      <c r="H14" s="60">
        <v>411757205</v>
      </c>
      <c r="I14" s="61">
        <v>48039028</v>
      </c>
      <c r="J14" s="62">
        <v>333305119</v>
      </c>
      <c r="K14" s="59">
        <v>67487106</v>
      </c>
      <c r="L14" s="62">
        <v>2702000</v>
      </c>
      <c r="M14" s="60">
        <v>451533253</v>
      </c>
    </row>
    <row r="15" spans="1:13" s="8" customFormat="1" ht="12.75" customHeight="1">
      <c r="A15" s="24"/>
      <c r="B15" s="56" t="s">
        <v>59</v>
      </c>
      <c r="C15" s="57" t="s">
        <v>60</v>
      </c>
      <c r="D15" s="58">
        <v>63823820</v>
      </c>
      <c r="E15" s="59">
        <v>277159024</v>
      </c>
      <c r="F15" s="59">
        <v>101307031</v>
      </c>
      <c r="G15" s="59">
        <v>17326000</v>
      </c>
      <c r="H15" s="60">
        <v>459615875</v>
      </c>
      <c r="I15" s="61">
        <v>58693999</v>
      </c>
      <c r="J15" s="62">
        <v>192308779</v>
      </c>
      <c r="K15" s="59">
        <v>72492247</v>
      </c>
      <c r="L15" s="62">
        <v>46620000</v>
      </c>
      <c r="M15" s="60">
        <v>370115025</v>
      </c>
    </row>
    <row r="16" spans="1:13" s="8" customFormat="1" ht="12.75" customHeight="1">
      <c r="A16" s="24"/>
      <c r="B16" s="56" t="s">
        <v>61</v>
      </c>
      <c r="C16" s="57" t="s">
        <v>62</v>
      </c>
      <c r="D16" s="58">
        <v>34253414</v>
      </c>
      <c r="E16" s="59">
        <v>100886896</v>
      </c>
      <c r="F16" s="59">
        <v>15698491</v>
      </c>
      <c r="G16" s="59">
        <v>587000</v>
      </c>
      <c r="H16" s="60">
        <v>151425801</v>
      </c>
      <c r="I16" s="61">
        <v>41781216</v>
      </c>
      <c r="J16" s="62">
        <v>148370860</v>
      </c>
      <c r="K16" s="59">
        <v>136441924</v>
      </c>
      <c r="L16" s="62">
        <v>3606000</v>
      </c>
      <c r="M16" s="60">
        <v>330200000</v>
      </c>
    </row>
    <row r="17" spans="1:13" s="8" customFormat="1" ht="12.75" customHeight="1">
      <c r="A17" s="24"/>
      <c r="B17" s="56" t="s">
        <v>63</v>
      </c>
      <c r="C17" s="57" t="s">
        <v>64</v>
      </c>
      <c r="D17" s="58">
        <v>64459358</v>
      </c>
      <c r="E17" s="59">
        <v>218043559</v>
      </c>
      <c r="F17" s="59">
        <v>63187341</v>
      </c>
      <c r="G17" s="59">
        <v>2881000</v>
      </c>
      <c r="H17" s="60">
        <v>348571258</v>
      </c>
      <c r="I17" s="61">
        <v>5875041</v>
      </c>
      <c r="J17" s="62">
        <v>235722492</v>
      </c>
      <c r="K17" s="59">
        <v>42819261</v>
      </c>
      <c r="L17" s="62">
        <v>12388000</v>
      </c>
      <c r="M17" s="60">
        <v>296804794</v>
      </c>
    </row>
    <row r="18" spans="1:13" s="8" customFormat="1" ht="12.75" customHeight="1">
      <c r="A18" s="24"/>
      <c r="B18" s="56" t="s">
        <v>65</v>
      </c>
      <c r="C18" s="57" t="s">
        <v>66</v>
      </c>
      <c r="D18" s="58">
        <v>58037248</v>
      </c>
      <c r="E18" s="59">
        <v>130482969</v>
      </c>
      <c r="F18" s="59">
        <v>44852772</v>
      </c>
      <c r="G18" s="59">
        <v>4280000</v>
      </c>
      <c r="H18" s="60">
        <v>237652989</v>
      </c>
      <c r="I18" s="61">
        <v>49685299</v>
      </c>
      <c r="J18" s="62">
        <v>112989190</v>
      </c>
      <c r="K18" s="59">
        <v>37347942</v>
      </c>
      <c r="L18" s="62">
        <v>10174000</v>
      </c>
      <c r="M18" s="60">
        <v>210196431</v>
      </c>
    </row>
    <row r="19" spans="1:13" s="8" customFormat="1" ht="12.75" customHeight="1">
      <c r="A19" s="24"/>
      <c r="B19" s="56" t="s">
        <v>67</v>
      </c>
      <c r="C19" s="57" t="s">
        <v>68</v>
      </c>
      <c r="D19" s="58">
        <v>101785359</v>
      </c>
      <c r="E19" s="59">
        <v>130247754</v>
      </c>
      <c r="F19" s="59">
        <v>110526803</v>
      </c>
      <c r="G19" s="59">
        <v>59092000</v>
      </c>
      <c r="H19" s="60">
        <v>401651916</v>
      </c>
      <c r="I19" s="61">
        <v>86833406</v>
      </c>
      <c r="J19" s="62">
        <v>121890849</v>
      </c>
      <c r="K19" s="59">
        <v>83578098</v>
      </c>
      <c r="L19" s="62">
        <v>12553000</v>
      </c>
      <c r="M19" s="60">
        <v>304855353</v>
      </c>
    </row>
    <row r="20" spans="1:13" s="8" customFormat="1" ht="12.75" customHeight="1">
      <c r="A20" s="24"/>
      <c r="B20" s="56" t="s">
        <v>69</v>
      </c>
      <c r="C20" s="57" t="s">
        <v>70</v>
      </c>
      <c r="D20" s="58">
        <v>49388411</v>
      </c>
      <c r="E20" s="59">
        <v>240472961</v>
      </c>
      <c r="F20" s="59">
        <v>68040690</v>
      </c>
      <c r="G20" s="59">
        <v>7420000</v>
      </c>
      <c r="H20" s="60">
        <v>365322062</v>
      </c>
      <c r="I20" s="61">
        <v>39779383</v>
      </c>
      <c r="J20" s="62">
        <v>206949854</v>
      </c>
      <c r="K20" s="59">
        <v>48807848</v>
      </c>
      <c r="L20" s="62">
        <v>8734000</v>
      </c>
      <c r="M20" s="60">
        <v>304271085</v>
      </c>
    </row>
    <row r="21" spans="1:13" s="8" customFormat="1" ht="12.75" customHeight="1">
      <c r="A21" s="24"/>
      <c r="B21" s="56" t="s">
        <v>71</v>
      </c>
      <c r="C21" s="57" t="s">
        <v>72</v>
      </c>
      <c r="D21" s="58">
        <v>83552416</v>
      </c>
      <c r="E21" s="59">
        <v>45762971</v>
      </c>
      <c r="F21" s="59">
        <v>102897580</v>
      </c>
      <c r="G21" s="59">
        <v>1739000</v>
      </c>
      <c r="H21" s="60">
        <v>233951967</v>
      </c>
      <c r="I21" s="61">
        <v>43408641</v>
      </c>
      <c r="J21" s="62">
        <v>86012344</v>
      </c>
      <c r="K21" s="59">
        <v>80785650</v>
      </c>
      <c r="L21" s="62">
        <v>3672000</v>
      </c>
      <c r="M21" s="60">
        <v>213878635</v>
      </c>
    </row>
    <row r="22" spans="1:13" s="8" customFormat="1" ht="12.75" customHeight="1">
      <c r="A22" s="24"/>
      <c r="B22" s="56" t="s">
        <v>73</v>
      </c>
      <c r="C22" s="57" t="s">
        <v>74</v>
      </c>
      <c r="D22" s="58">
        <v>46507364</v>
      </c>
      <c r="E22" s="59">
        <v>374899583</v>
      </c>
      <c r="F22" s="59">
        <v>-146867757</v>
      </c>
      <c r="G22" s="59">
        <v>272498000</v>
      </c>
      <c r="H22" s="60">
        <v>547037190</v>
      </c>
      <c r="I22" s="61">
        <v>43110707</v>
      </c>
      <c r="J22" s="62">
        <v>303392441</v>
      </c>
      <c r="K22" s="59">
        <v>17510918</v>
      </c>
      <c r="L22" s="62">
        <v>54257000</v>
      </c>
      <c r="M22" s="60">
        <v>418271066</v>
      </c>
    </row>
    <row r="23" spans="1:13" s="8" customFormat="1" ht="12.75" customHeight="1">
      <c r="A23" s="24"/>
      <c r="B23" s="56" t="s">
        <v>75</v>
      </c>
      <c r="C23" s="57" t="s">
        <v>76</v>
      </c>
      <c r="D23" s="58">
        <v>31519340</v>
      </c>
      <c r="E23" s="59">
        <v>143485706</v>
      </c>
      <c r="F23" s="59">
        <v>34564923</v>
      </c>
      <c r="G23" s="59">
        <v>8300000</v>
      </c>
      <c r="H23" s="60">
        <v>217869969</v>
      </c>
      <c r="I23" s="61">
        <v>22705871</v>
      </c>
      <c r="J23" s="62">
        <v>132075072</v>
      </c>
      <c r="K23" s="59">
        <v>56018781</v>
      </c>
      <c r="L23" s="62">
        <v>477000</v>
      </c>
      <c r="M23" s="60">
        <v>211276724</v>
      </c>
    </row>
    <row r="24" spans="1:13" s="8" customFormat="1" ht="12.75" customHeight="1">
      <c r="A24" s="24"/>
      <c r="B24" s="56" t="s">
        <v>77</v>
      </c>
      <c r="C24" s="57" t="s">
        <v>78</v>
      </c>
      <c r="D24" s="58">
        <v>48315194</v>
      </c>
      <c r="E24" s="59">
        <v>212616637</v>
      </c>
      <c r="F24" s="59">
        <v>156844182</v>
      </c>
      <c r="G24" s="59">
        <v>552000</v>
      </c>
      <c r="H24" s="60">
        <v>418328013</v>
      </c>
      <c r="I24" s="61">
        <v>45484698</v>
      </c>
      <c r="J24" s="62">
        <v>208462873</v>
      </c>
      <c r="K24" s="59">
        <v>39519021</v>
      </c>
      <c r="L24" s="62">
        <v>3007000</v>
      </c>
      <c r="M24" s="60">
        <v>296473592</v>
      </c>
    </row>
    <row r="25" spans="1:13" s="8" customFormat="1" ht="12.75" customHeight="1">
      <c r="A25" s="24"/>
      <c r="B25" s="56" t="s">
        <v>79</v>
      </c>
      <c r="C25" s="57" t="s">
        <v>80</v>
      </c>
      <c r="D25" s="58">
        <v>743104</v>
      </c>
      <c r="E25" s="59">
        <v>200873890</v>
      </c>
      <c r="F25" s="59">
        <v>57221920</v>
      </c>
      <c r="G25" s="59">
        <v>300000</v>
      </c>
      <c r="H25" s="60">
        <v>259138914</v>
      </c>
      <c r="I25" s="61">
        <v>52155843</v>
      </c>
      <c r="J25" s="62">
        <v>192656488</v>
      </c>
      <c r="K25" s="59">
        <v>58154588</v>
      </c>
      <c r="L25" s="62">
        <v>3673000</v>
      </c>
      <c r="M25" s="60">
        <v>306639919</v>
      </c>
    </row>
    <row r="26" spans="1:13" s="8" customFormat="1" ht="12.75" customHeight="1">
      <c r="A26" s="24"/>
      <c r="B26" s="56" t="s">
        <v>81</v>
      </c>
      <c r="C26" s="57" t="s">
        <v>82</v>
      </c>
      <c r="D26" s="58">
        <v>663017</v>
      </c>
      <c r="E26" s="59">
        <v>127857479</v>
      </c>
      <c r="F26" s="59">
        <v>69785762</v>
      </c>
      <c r="G26" s="59">
        <v>2312000</v>
      </c>
      <c r="H26" s="60">
        <v>200618258</v>
      </c>
      <c r="I26" s="61">
        <v>668876</v>
      </c>
      <c r="J26" s="62">
        <v>113097939</v>
      </c>
      <c r="K26" s="59">
        <v>38396729</v>
      </c>
      <c r="L26" s="62">
        <v>0</v>
      </c>
      <c r="M26" s="60">
        <v>152163544</v>
      </c>
    </row>
    <row r="27" spans="1:13" s="8" customFormat="1" ht="12.75" customHeight="1">
      <c r="A27" s="24"/>
      <c r="B27" s="63" t="s">
        <v>83</v>
      </c>
      <c r="C27" s="57" t="s">
        <v>84</v>
      </c>
      <c r="D27" s="58">
        <v>1529859</v>
      </c>
      <c r="E27" s="59">
        <v>120832987</v>
      </c>
      <c r="F27" s="59">
        <v>14772591</v>
      </c>
      <c r="G27" s="59">
        <v>4137000</v>
      </c>
      <c r="H27" s="60">
        <v>141272437</v>
      </c>
      <c r="I27" s="61">
        <v>-1769903</v>
      </c>
      <c r="J27" s="62">
        <v>111779919</v>
      </c>
      <c r="K27" s="59">
        <v>33635321</v>
      </c>
      <c r="L27" s="62">
        <v>107000</v>
      </c>
      <c r="M27" s="60">
        <v>143752337</v>
      </c>
    </row>
    <row r="28" spans="1:13" s="8" customFormat="1" ht="12.75" customHeight="1">
      <c r="A28" s="25"/>
      <c r="B28" s="64" t="s">
        <v>654</v>
      </c>
      <c r="C28" s="65"/>
      <c r="D28" s="66">
        <f aca="true" t="shared" si="0" ref="D28:M28">SUM(D9:D27)</f>
        <v>1124200021</v>
      </c>
      <c r="E28" s="67">
        <f t="shared" si="0"/>
        <v>4265925433</v>
      </c>
      <c r="F28" s="67">
        <f t="shared" si="0"/>
        <v>1355721788</v>
      </c>
      <c r="G28" s="67">
        <f t="shared" si="0"/>
        <v>451747000</v>
      </c>
      <c r="H28" s="68">
        <f t="shared" si="0"/>
        <v>7197594242</v>
      </c>
      <c r="I28" s="69">
        <f t="shared" si="0"/>
        <v>941762873</v>
      </c>
      <c r="J28" s="70">
        <f t="shared" si="0"/>
        <v>3751541908</v>
      </c>
      <c r="K28" s="67">
        <f t="shared" si="0"/>
        <v>1308937245</v>
      </c>
      <c r="L28" s="70">
        <f t="shared" si="0"/>
        <v>234638000</v>
      </c>
      <c r="M28" s="68">
        <f t="shared" si="0"/>
        <v>6236880026</v>
      </c>
    </row>
    <row r="29" spans="1:13" s="8" customFormat="1" ht="12.75" customHeight="1">
      <c r="A29" s="26"/>
      <c r="B29" s="71"/>
      <c r="C29" s="72"/>
      <c r="D29" s="73"/>
      <c r="E29" s="74"/>
      <c r="F29" s="74"/>
      <c r="G29" s="74"/>
      <c r="H29" s="75"/>
      <c r="I29" s="73"/>
      <c r="J29" s="74"/>
      <c r="K29" s="74"/>
      <c r="L29" s="74"/>
      <c r="M29" s="75"/>
    </row>
    <row r="30" spans="1:13" s="8" customFormat="1" ht="12.75" customHeight="1">
      <c r="A30" s="27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</sheetData>
  <sheetProtection password="F954" sheet="1" objects="1" scenarios="1"/>
  <mergeCells count="7">
    <mergeCell ref="B30:M3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39"/>
      <c r="E6" s="40"/>
      <c r="F6" s="40"/>
      <c r="G6" s="40"/>
      <c r="H6" s="41"/>
      <c r="I6" s="39"/>
      <c r="J6" s="40"/>
      <c r="K6" s="40"/>
      <c r="L6" s="40"/>
      <c r="M6" s="41"/>
    </row>
    <row r="7" spans="1:13" s="8" customFormat="1" ht="12.75">
      <c r="A7" s="9"/>
      <c r="B7" s="42" t="s">
        <v>85</v>
      </c>
      <c r="C7" s="16"/>
      <c r="D7" s="43"/>
      <c r="E7" s="44"/>
      <c r="F7" s="44"/>
      <c r="G7" s="44"/>
      <c r="H7" s="45"/>
      <c r="I7" s="43"/>
      <c r="J7" s="44"/>
      <c r="K7" s="44"/>
      <c r="L7" s="44"/>
      <c r="M7" s="45"/>
    </row>
    <row r="8" spans="1:13" s="8" customFormat="1" ht="12.75">
      <c r="A8" s="9"/>
      <c r="B8" s="16"/>
      <c r="C8" s="16"/>
      <c r="D8" s="43"/>
      <c r="E8" s="44"/>
      <c r="F8" s="44"/>
      <c r="G8" s="44"/>
      <c r="H8" s="45"/>
      <c r="I8" s="43"/>
      <c r="J8" s="44"/>
      <c r="K8" s="44"/>
      <c r="L8" s="44"/>
      <c r="M8" s="45"/>
    </row>
    <row r="9" spans="1:13" s="8" customFormat="1" ht="12.75">
      <c r="A9" s="24" t="s">
        <v>86</v>
      </c>
      <c r="B9" s="77" t="s">
        <v>30</v>
      </c>
      <c r="C9" s="57" t="s">
        <v>31</v>
      </c>
      <c r="D9" s="58">
        <v>-10035060</v>
      </c>
      <c r="E9" s="59">
        <v>476610753</v>
      </c>
      <c r="F9" s="59">
        <v>306717617</v>
      </c>
      <c r="G9" s="59">
        <v>6266000</v>
      </c>
      <c r="H9" s="60">
        <v>779559310</v>
      </c>
      <c r="I9" s="61">
        <v>582949</v>
      </c>
      <c r="J9" s="62">
        <v>381420683</v>
      </c>
      <c r="K9" s="59">
        <v>237761110</v>
      </c>
      <c r="L9" s="62">
        <v>68627000</v>
      </c>
      <c r="M9" s="60">
        <v>688391742</v>
      </c>
    </row>
    <row r="10" spans="1:13" s="8" customFormat="1" ht="12.75">
      <c r="A10" s="24" t="s">
        <v>86</v>
      </c>
      <c r="B10" s="77" t="s">
        <v>42</v>
      </c>
      <c r="C10" s="57" t="s">
        <v>43</v>
      </c>
      <c r="D10" s="58">
        <v>258967965</v>
      </c>
      <c r="E10" s="59">
        <v>949537137</v>
      </c>
      <c r="F10" s="59">
        <v>474796866</v>
      </c>
      <c r="G10" s="59">
        <v>187203000</v>
      </c>
      <c r="H10" s="60">
        <v>1870504968</v>
      </c>
      <c r="I10" s="61">
        <v>234502878</v>
      </c>
      <c r="J10" s="62">
        <v>809840447</v>
      </c>
      <c r="K10" s="59">
        <v>392068676</v>
      </c>
      <c r="L10" s="62">
        <v>137612000</v>
      </c>
      <c r="M10" s="60">
        <v>1574024001</v>
      </c>
    </row>
    <row r="11" spans="1:13" s="37" customFormat="1" ht="12.75">
      <c r="A11" s="46"/>
      <c r="B11" s="78" t="s">
        <v>87</v>
      </c>
      <c r="C11" s="79"/>
      <c r="D11" s="66">
        <f aca="true" t="shared" si="0" ref="D11:M11">SUM(D9:D10)</f>
        <v>248932905</v>
      </c>
      <c r="E11" s="67">
        <f t="shared" si="0"/>
        <v>1426147890</v>
      </c>
      <c r="F11" s="67">
        <f t="shared" si="0"/>
        <v>781514483</v>
      </c>
      <c r="G11" s="67">
        <f t="shared" si="0"/>
        <v>193469000</v>
      </c>
      <c r="H11" s="80">
        <f t="shared" si="0"/>
        <v>2650064278</v>
      </c>
      <c r="I11" s="81">
        <f t="shared" si="0"/>
        <v>235085827</v>
      </c>
      <c r="J11" s="82">
        <f t="shared" si="0"/>
        <v>1191261130</v>
      </c>
      <c r="K11" s="67">
        <f t="shared" si="0"/>
        <v>629829786</v>
      </c>
      <c r="L11" s="82">
        <f t="shared" si="0"/>
        <v>206239000</v>
      </c>
      <c r="M11" s="80">
        <f t="shared" si="0"/>
        <v>2262415743</v>
      </c>
    </row>
    <row r="12" spans="1:13" s="8" customFormat="1" ht="12.75">
      <c r="A12" s="24" t="s">
        <v>88</v>
      </c>
      <c r="B12" s="77" t="s">
        <v>89</v>
      </c>
      <c r="C12" s="57" t="s">
        <v>90</v>
      </c>
      <c r="D12" s="58">
        <v>426472</v>
      </c>
      <c r="E12" s="59">
        <v>24507416</v>
      </c>
      <c r="F12" s="59">
        <v>12007941</v>
      </c>
      <c r="G12" s="59">
        <v>300000</v>
      </c>
      <c r="H12" s="60">
        <v>37241829</v>
      </c>
      <c r="I12" s="61">
        <v>-203585</v>
      </c>
      <c r="J12" s="62">
        <v>21526465</v>
      </c>
      <c r="K12" s="59">
        <v>20226390</v>
      </c>
      <c r="L12" s="62">
        <v>10000</v>
      </c>
      <c r="M12" s="60">
        <v>41559270</v>
      </c>
    </row>
    <row r="13" spans="1:13" s="8" customFormat="1" ht="12.75">
      <c r="A13" s="24" t="s">
        <v>88</v>
      </c>
      <c r="B13" s="77" t="s">
        <v>91</v>
      </c>
      <c r="C13" s="57" t="s">
        <v>92</v>
      </c>
      <c r="D13" s="58">
        <v>-4505</v>
      </c>
      <c r="E13" s="59">
        <v>23179552</v>
      </c>
      <c r="F13" s="59">
        <v>17584534</v>
      </c>
      <c r="G13" s="59">
        <v>300000</v>
      </c>
      <c r="H13" s="60">
        <v>41059581</v>
      </c>
      <c r="I13" s="61">
        <v>1633</v>
      </c>
      <c r="J13" s="62">
        <v>21000694</v>
      </c>
      <c r="K13" s="59">
        <v>13514850</v>
      </c>
      <c r="L13" s="62">
        <v>0</v>
      </c>
      <c r="M13" s="60">
        <v>34517177</v>
      </c>
    </row>
    <row r="14" spans="1:13" s="8" customFormat="1" ht="12.75">
      <c r="A14" s="24" t="s">
        <v>88</v>
      </c>
      <c r="B14" s="77" t="s">
        <v>93</v>
      </c>
      <c r="C14" s="57" t="s">
        <v>94</v>
      </c>
      <c r="D14" s="58">
        <v>63180</v>
      </c>
      <c r="E14" s="59">
        <v>2438401</v>
      </c>
      <c r="F14" s="59">
        <v>28149</v>
      </c>
      <c r="G14" s="59">
        <v>300000</v>
      </c>
      <c r="H14" s="60">
        <v>2829730</v>
      </c>
      <c r="I14" s="61">
        <v>-229991</v>
      </c>
      <c r="J14" s="62">
        <v>631037</v>
      </c>
      <c r="K14" s="59">
        <v>19609801</v>
      </c>
      <c r="L14" s="62">
        <v>0</v>
      </c>
      <c r="M14" s="60">
        <v>20010847</v>
      </c>
    </row>
    <row r="15" spans="1:13" s="8" customFormat="1" ht="12.75">
      <c r="A15" s="24" t="s">
        <v>88</v>
      </c>
      <c r="B15" s="77" t="s">
        <v>95</v>
      </c>
      <c r="C15" s="57" t="s">
        <v>96</v>
      </c>
      <c r="D15" s="58">
        <v>7727838</v>
      </c>
      <c r="E15" s="59">
        <v>30385478</v>
      </c>
      <c r="F15" s="59">
        <v>16692690</v>
      </c>
      <c r="G15" s="59">
        <v>7088000</v>
      </c>
      <c r="H15" s="60">
        <v>61894006</v>
      </c>
      <c r="I15" s="61">
        <v>7681338</v>
      </c>
      <c r="J15" s="62">
        <v>49746967</v>
      </c>
      <c r="K15" s="59">
        <v>15367427</v>
      </c>
      <c r="L15" s="62">
        <v>6721000</v>
      </c>
      <c r="M15" s="60">
        <v>79516732</v>
      </c>
    </row>
    <row r="16" spans="1:13" s="8" customFormat="1" ht="12.75">
      <c r="A16" s="24" t="s">
        <v>88</v>
      </c>
      <c r="B16" s="77" t="s">
        <v>97</v>
      </c>
      <c r="C16" s="57" t="s">
        <v>98</v>
      </c>
      <c r="D16" s="58">
        <v>17789041</v>
      </c>
      <c r="E16" s="59">
        <v>12352730</v>
      </c>
      <c r="F16" s="59">
        <v>562229</v>
      </c>
      <c r="G16" s="59">
        <v>31060000</v>
      </c>
      <c r="H16" s="60">
        <v>61764000</v>
      </c>
      <c r="I16" s="61">
        <v>16415329</v>
      </c>
      <c r="J16" s="62">
        <v>20039397</v>
      </c>
      <c r="K16" s="59">
        <v>2560944</v>
      </c>
      <c r="L16" s="62">
        <v>5585000</v>
      </c>
      <c r="M16" s="60">
        <v>44600670</v>
      </c>
    </row>
    <row r="17" spans="1:13" s="8" customFormat="1" ht="12.75">
      <c r="A17" s="24" t="s">
        <v>88</v>
      </c>
      <c r="B17" s="77" t="s">
        <v>99</v>
      </c>
      <c r="C17" s="57" t="s">
        <v>100</v>
      </c>
      <c r="D17" s="58">
        <v>2466362</v>
      </c>
      <c r="E17" s="59">
        <v>6841876</v>
      </c>
      <c r="F17" s="59">
        <v>12220884</v>
      </c>
      <c r="G17" s="59">
        <v>533000</v>
      </c>
      <c r="H17" s="60">
        <v>22062122</v>
      </c>
      <c r="I17" s="61">
        <v>2226230</v>
      </c>
      <c r="J17" s="62">
        <v>8314893</v>
      </c>
      <c r="K17" s="59">
        <v>11418905</v>
      </c>
      <c r="L17" s="62">
        <v>262000</v>
      </c>
      <c r="M17" s="60">
        <v>22222028</v>
      </c>
    </row>
    <row r="18" spans="1:13" s="8" customFormat="1" ht="12.75">
      <c r="A18" s="24" t="s">
        <v>88</v>
      </c>
      <c r="B18" s="77" t="s">
        <v>101</v>
      </c>
      <c r="C18" s="57" t="s">
        <v>102</v>
      </c>
      <c r="D18" s="58">
        <v>-20382</v>
      </c>
      <c r="E18" s="59">
        <v>2675805</v>
      </c>
      <c r="F18" s="59">
        <v>6984486</v>
      </c>
      <c r="G18" s="59">
        <v>1537000</v>
      </c>
      <c r="H18" s="60">
        <v>11176909</v>
      </c>
      <c r="I18" s="61">
        <v>0</v>
      </c>
      <c r="J18" s="62">
        <v>3058917</v>
      </c>
      <c r="K18" s="59">
        <v>-11780</v>
      </c>
      <c r="L18" s="62">
        <v>0</v>
      </c>
      <c r="M18" s="60">
        <v>3047137</v>
      </c>
    </row>
    <row r="19" spans="1:13" s="8" customFormat="1" ht="12.75">
      <c r="A19" s="24" t="s">
        <v>88</v>
      </c>
      <c r="B19" s="77" t="s">
        <v>103</v>
      </c>
      <c r="C19" s="57" t="s">
        <v>104</v>
      </c>
      <c r="D19" s="58">
        <v>50319</v>
      </c>
      <c r="E19" s="59">
        <v>68445849</v>
      </c>
      <c r="F19" s="59">
        <v>22545720</v>
      </c>
      <c r="G19" s="59">
        <v>4758000</v>
      </c>
      <c r="H19" s="60">
        <v>95799888</v>
      </c>
      <c r="I19" s="61">
        <v>175660</v>
      </c>
      <c r="J19" s="62">
        <v>63190528</v>
      </c>
      <c r="K19" s="59">
        <v>19280956</v>
      </c>
      <c r="L19" s="62">
        <v>4500000</v>
      </c>
      <c r="M19" s="60">
        <v>87147144</v>
      </c>
    </row>
    <row r="20" spans="1:13" s="8" customFormat="1" ht="12.75">
      <c r="A20" s="24" t="s">
        <v>88</v>
      </c>
      <c r="B20" s="77" t="s">
        <v>105</v>
      </c>
      <c r="C20" s="57" t="s">
        <v>106</v>
      </c>
      <c r="D20" s="58">
        <v>-74778</v>
      </c>
      <c r="E20" s="59">
        <v>2942870</v>
      </c>
      <c r="F20" s="59">
        <v>4166801</v>
      </c>
      <c r="G20" s="59">
        <v>350000</v>
      </c>
      <c r="H20" s="60">
        <v>7384893</v>
      </c>
      <c r="I20" s="61">
        <v>174</v>
      </c>
      <c r="J20" s="62">
        <v>2699842</v>
      </c>
      <c r="K20" s="59">
        <v>24982311</v>
      </c>
      <c r="L20" s="62">
        <v>458000</v>
      </c>
      <c r="M20" s="60">
        <v>28140327</v>
      </c>
    </row>
    <row r="21" spans="1:13" s="8" customFormat="1" ht="12.75">
      <c r="A21" s="24" t="s">
        <v>107</v>
      </c>
      <c r="B21" s="77" t="s">
        <v>108</v>
      </c>
      <c r="C21" s="57" t="s">
        <v>109</v>
      </c>
      <c r="D21" s="58">
        <v>0</v>
      </c>
      <c r="E21" s="59">
        <v>0</v>
      </c>
      <c r="F21" s="59">
        <v>26144807</v>
      </c>
      <c r="G21" s="59">
        <v>300000</v>
      </c>
      <c r="H21" s="60">
        <v>26444807</v>
      </c>
      <c r="I21" s="61">
        <v>0</v>
      </c>
      <c r="J21" s="62">
        <v>0</v>
      </c>
      <c r="K21" s="59">
        <v>24130483</v>
      </c>
      <c r="L21" s="62">
        <v>0</v>
      </c>
      <c r="M21" s="60">
        <v>24130483</v>
      </c>
    </row>
    <row r="22" spans="1:13" s="37" customFormat="1" ht="12.75">
      <c r="A22" s="46"/>
      <c r="B22" s="78" t="s">
        <v>110</v>
      </c>
      <c r="C22" s="79"/>
      <c r="D22" s="66">
        <f aca="true" t="shared" si="1" ref="D22:M22">SUM(D12:D21)</f>
        <v>28423547</v>
      </c>
      <c r="E22" s="67">
        <f t="shared" si="1"/>
        <v>173769977</v>
      </c>
      <c r="F22" s="67">
        <f t="shared" si="1"/>
        <v>118938241</v>
      </c>
      <c r="G22" s="67">
        <f t="shared" si="1"/>
        <v>46526000</v>
      </c>
      <c r="H22" s="80">
        <f t="shared" si="1"/>
        <v>367657765</v>
      </c>
      <c r="I22" s="81">
        <f t="shared" si="1"/>
        <v>26066788</v>
      </c>
      <c r="J22" s="82">
        <f t="shared" si="1"/>
        <v>190208740</v>
      </c>
      <c r="K22" s="67">
        <f t="shared" si="1"/>
        <v>151080287</v>
      </c>
      <c r="L22" s="82">
        <f t="shared" si="1"/>
        <v>17536000</v>
      </c>
      <c r="M22" s="80">
        <f t="shared" si="1"/>
        <v>384891815</v>
      </c>
    </row>
    <row r="23" spans="1:13" s="8" customFormat="1" ht="12.75">
      <c r="A23" s="24" t="s">
        <v>88</v>
      </c>
      <c r="B23" s="77" t="s">
        <v>111</v>
      </c>
      <c r="C23" s="57" t="s">
        <v>112</v>
      </c>
      <c r="D23" s="58">
        <v>913508</v>
      </c>
      <c r="E23" s="59">
        <v>139262</v>
      </c>
      <c r="F23" s="59">
        <v>1148</v>
      </c>
      <c r="G23" s="59">
        <v>5300000</v>
      </c>
      <c r="H23" s="60">
        <v>6353918</v>
      </c>
      <c r="I23" s="61">
        <v>589832</v>
      </c>
      <c r="J23" s="62">
        <v>65659</v>
      </c>
      <c r="K23" s="59">
        <v>26610557</v>
      </c>
      <c r="L23" s="62">
        <v>734000</v>
      </c>
      <c r="M23" s="60">
        <v>28000048</v>
      </c>
    </row>
    <row r="24" spans="1:13" s="8" customFormat="1" ht="12.75">
      <c r="A24" s="24" t="s">
        <v>88</v>
      </c>
      <c r="B24" s="77" t="s">
        <v>113</v>
      </c>
      <c r="C24" s="57" t="s">
        <v>114</v>
      </c>
      <c r="D24" s="58">
        <v>187020</v>
      </c>
      <c r="E24" s="59">
        <v>860054</v>
      </c>
      <c r="F24" s="59">
        <v>36832570</v>
      </c>
      <c r="G24" s="59">
        <v>4852000</v>
      </c>
      <c r="H24" s="60">
        <v>42731644</v>
      </c>
      <c r="I24" s="61">
        <v>0</v>
      </c>
      <c r="J24" s="62">
        <v>284490</v>
      </c>
      <c r="K24" s="59">
        <v>31454227</v>
      </c>
      <c r="L24" s="62">
        <v>5681000</v>
      </c>
      <c r="M24" s="60">
        <v>37419717</v>
      </c>
    </row>
    <row r="25" spans="1:13" s="8" customFormat="1" ht="12.75">
      <c r="A25" s="24" t="s">
        <v>88</v>
      </c>
      <c r="B25" s="77" t="s">
        <v>115</v>
      </c>
      <c r="C25" s="57" t="s">
        <v>116</v>
      </c>
      <c r="D25" s="58">
        <v>3421424</v>
      </c>
      <c r="E25" s="59">
        <v>1542405</v>
      </c>
      <c r="F25" s="59">
        <v>9013663</v>
      </c>
      <c r="G25" s="59">
        <v>300000</v>
      </c>
      <c r="H25" s="60">
        <v>14277492</v>
      </c>
      <c r="I25" s="61">
        <v>3072686</v>
      </c>
      <c r="J25" s="62">
        <v>3767471</v>
      </c>
      <c r="K25" s="59">
        <v>-3531592</v>
      </c>
      <c r="L25" s="62">
        <v>3541000</v>
      </c>
      <c r="M25" s="60">
        <v>6849565</v>
      </c>
    </row>
    <row r="26" spans="1:13" s="8" customFormat="1" ht="12.75">
      <c r="A26" s="24" t="s">
        <v>88</v>
      </c>
      <c r="B26" s="77" t="s">
        <v>117</v>
      </c>
      <c r="C26" s="57" t="s">
        <v>118</v>
      </c>
      <c r="D26" s="58">
        <v>-20018</v>
      </c>
      <c r="E26" s="59">
        <v>7602479</v>
      </c>
      <c r="F26" s="59">
        <v>31401130</v>
      </c>
      <c r="G26" s="59">
        <v>300000</v>
      </c>
      <c r="H26" s="60">
        <v>39283591</v>
      </c>
      <c r="I26" s="61">
        <v>-31306</v>
      </c>
      <c r="J26" s="62">
        <v>7320285</v>
      </c>
      <c r="K26" s="59">
        <v>26206626</v>
      </c>
      <c r="L26" s="62">
        <v>248000</v>
      </c>
      <c r="M26" s="60">
        <v>33743605</v>
      </c>
    </row>
    <row r="27" spans="1:13" s="8" customFormat="1" ht="12.75">
      <c r="A27" s="24" t="s">
        <v>88</v>
      </c>
      <c r="B27" s="77" t="s">
        <v>119</v>
      </c>
      <c r="C27" s="57" t="s">
        <v>120</v>
      </c>
      <c r="D27" s="58">
        <v>344267</v>
      </c>
      <c r="E27" s="59">
        <v>1104</v>
      </c>
      <c r="F27" s="59">
        <v>17636763</v>
      </c>
      <c r="G27" s="59">
        <v>300000</v>
      </c>
      <c r="H27" s="60">
        <v>18282134</v>
      </c>
      <c r="I27" s="61">
        <v>336688</v>
      </c>
      <c r="J27" s="62">
        <v>29426</v>
      </c>
      <c r="K27" s="59">
        <v>15940991</v>
      </c>
      <c r="L27" s="62">
        <v>506000</v>
      </c>
      <c r="M27" s="60">
        <v>16813105</v>
      </c>
    </row>
    <row r="28" spans="1:13" s="8" customFormat="1" ht="12.75">
      <c r="A28" s="24" t="s">
        <v>88</v>
      </c>
      <c r="B28" s="77" t="s">
        <v>121</v>
      </c>
      <c r="C28" s="57" t="s">
        <v>122</v>
      </c>
      <c r="D28" s="58">
        <v>823016</v>
      </c>
      <c r="E28" s="59">
        <v>5044990</v>
      </c>
      <c r="F28" s="59">
        <v>23424453</v>
      </c>
      <c r="G28" s="59">
        <v>355000</v>
      </c>
      <c r="H28" s="60">
        <v>29647459</v>
      </c>
      <c r="I28" s="61">
        <v>1609083</v>
      </c>
      <c r="J28" s="62">
        <v>4727262</v>
      </c>
      <c r="K28" s="59">
        <v>-25000</v>
      </c>
      <c r="L28" s="62">
        <v>25000</v>
      </c>
      <c r="M28" s="60">
        <v>6336345</v>
      </c>
    </row>
    <row r="29" spans="1:13" s="8" customFormat="1" ht="12.75">
      <c r="A29" s="24" t="s">
        <v>88</v>
      </c>
      <c r="B29" s="77" t="s">
        <v>123</v>
      </c>
      <c r="C29" s="57" t="s">
        <v>124</v>
      </c>
      <c r="D29" s="58">
        <v>421444</v>
      </c>
      <c r="E29" s="59">
        <v>3354355</v>
      </c>
      <c r="F29" s="59">
        <v>8909523</v>
      </c>
      <c r="G29" s="59">
        <v>300000</v>
      </c>
      <c r="H29" s="60">
        <v>12985322</v>
      </c>
      <c r="I29" s="61">
        <v>1265600</v>
      </c>
      <c r="J29" s="62">
        <v>2445601</v>
      </c>
      <c r="K29" s="59">
        <v>4329293</v>
      </c>
      <c r="L29" s="62">
        <v>0</v>
      </c>
      <c r="M29" s="60">
        <v>8040494</v>
      </c>
    </row>
    <row r="30" spans="1:13" s="8" customFormat="1" ht="12.75">
      <c r="A30" s="24" t="s">
        <v>107</v>
      </c>
      <c r="B30" s="77" t="s">
        <v>125</v>
      </c>
      <c r="C30" s="57" t="s">
        <v>126</v>
      </c>
      <c r="D30" s="58">
        <v>0</v>
      </c>
      <c r="E30" s="59">
        <v>52007403</v>
      </c>
      <c r="F30" s="59">
        <v>209545313</v>
      </c>
      <c r="G30" s="59">
        <v>15317000</v>
      </c>
      <c r="H30" s="60">
        <v>276869716</v>
      </c>
      <c r="I30" s="61">
        <v>0</v>
      </c>
      <c r="J30" s="62">
        <v>37934623</v>
      </c>
      <c r="K30" s="59">
        <v>138650105</v>
      </c>
      <c r="L30" s="62">
        <v>59906000</v>
      </c>
      <c r="M30" s="60">
        <v>236490728</v>
      </c>
    </row>
    <row r="31" spans="1:13" s="37" customFormat="1" ht="12.75">
      <c r="A31" s="46"/>
      <c r="B31" s="78" t="s">
        <v>127</v>
      </c>
      <c r="C31" s="79"/>
      <c r="D31" s="66">
        <f aca="true" t="shared" si="2" ref="D31:M31">SUM(D23:D30)</f>
        <v>6090661</v>
      </c>
      <c r="E31" s="67">
        <f t="shared" si="2"/>
        <v>70552052</v>
      </c>
      <c r="F31" s="67">
        <f t="shared" si="2"/>
        <v>336764563</v>
      </c>
      <c r="G31" s="67">
        <f t="shared" si="2"/>
        <v>27024000</v>
      </c>
      <c r="H31" s="80">
        <f t="shared" si="2"/>
        <v>440431276</v>
      </c>
      <c r="I31" s="81">
        <f t="shared" si="2"/>
        <v>6842583</v>
      </c>
      <c r="J31" s="82">
        <f t="shared" si="2"/>
        <v>56574817</v>
      </c>
      <c r="K31" s="67">
        <f t="shared" si="2"/>
        <v>239635207</v>
      </c>
      <c r="L31" s="82">
        <f t="shared" si="2"/>
        <v>70641000</v>
      </c>
      <c r="M31" s="80">
        <f t="shared" si="2"/>
        <v>373693607</v>
      </c>
    </row>
    <row r="32" spans="1:13" s="8" customFormat="1" ht="12.75">
      <c r="A32" s="24" t="s">
        <v>88</v>
      </c>
      <c r="B32" s="77" t="s">
        <v>128</v>
      </c>
      <c r="C32" s="57" t="s">
        <v>129</v>
      </c>
      <c r="D32" s="58">
        <v>4949</v>
      </c>
      <c r="E32" s="59">
        <v>8038838</v>
      </c>
      <c r="F32" s="59">
        <v>-2124591</v>
      </c>
      <c r="G32" s="59">
        <v>2900000</v>
      </c>
      <c r="H32" s="60">
        <v>8819196</v>
      </c>
      <c r="I32" s="61">
        <v>-3820</v>
      </c>
      <c r="J32" s="62">
        <v>6249892</v>
      </c>
      <c r="K32" s="59">
        <v>2365666</v>
      </c>
      <c r="L32" s="62">
        <v>7035000</v>
      </c>
      <c r="M32" s="60">
        <v>15646738</v>
      </c>
    </row>
    <row r="33" spans="1:13" s="8" customFormat="1" ht="12.75">
      <c r="A33" s="24" t="s">
        <v>88</v>
      </c>
      <c r="B33" s="77" t="s">
        <v>130</v>
      </c>
      <c r="C33" s="57" t="s">
        <v>131</v>
      </c>
      <c r="D33" s="58">
        <v>-6473</v>
      </c>
      <c r="E33" s="59">
        <v>2182879</v>
      </c>
      <c r="F33" s="59">
        <v>11392078</v>
      </c>
      <c r="G33" s="59">
        <v>1300000</v>
      </c>
      <c r="H33" s="60">
        <v>14868484</v>
      </c>
      <c r="I33" s="61">
        <v>53523</v>
      </c>
      <c r="J33" s="62">
        <v>1646386</v>
      </c>
      <c r="K33" s="59">
        <v>6852158</v>
      </c>
      <c r="L33" s="62">
        <v>539000</v>
      </c>
      <c r="M33" s="60">
        <v>9091067</v>
      </c>
    </row>
    <row r="34" spans="1:13" s="8" customFormat="1" ht="12.75">
      <c r="A34" s="24" t="s">
        <v>88</v>
      </c>
      <c r="B34" s="77" t="s">
        <v>132</v>
      </c>
      <c r="C34" s="57" t="s">
        <v>133</v>
      </c>
      <c r="D34" s="58">
        <v>1072200</v>
      </c>
      <c r="E34" s="59">
        <v>1741948</v>
      </c>
      <c r="F34" s="59">
        <v>2420877</v>
      </c>
      <c r="G34" s="59">
        <v>300000</v>
      </c>
      <c r="H34" s="60">
        <v>5535025</v>
      </c>
      <c r="I34" s="61">
        <v>135291</v>
      </c>
      <c r="J34" s="62">
        <v>519445</v>
      </c>
      <c r="K34" s="59">
        <v>221667</v>
      </c>
      <c r="L34" s="62">
        <v>50000</v>
      </c>
      <c r="M34" s="60">
        <v>926403</v>
      </c>
    </row>
    <row r="35" spans="1:13" s="8" customFormat="1" ht="12.75">
      <c r="A35" s="24" t="s">
        <v>88</v>
      </c>
      <c r="B35" s="77" t="s">
        <v>134</v>
      </c>
      <c r="C35" s="57" t="s">
        <v>135</v>
      </c>
      <c r="D35" s="58">
        <v>-15776</v>
      </c>
      <c r="E35" s="59">
        <v>67786159</v>
      </c>
      <c r="F35" s="59">
        <v>23246558</v>
      </c>
      <c r="G35" s="59">
        <v>2353000</v>
      </c>
      <c r="H35" s="60">
        <v>93369941</v>
      </c>
      <c r="I35" s="61">
        <v>-1121546</v>
      </c>
      <c r="J35" s="62">
        <v>47537292</v>
      </c>
      <c r="K35" s="59">
        <v>56317316</v>
      </c>
      <c r="L35" s="62">
        <v>1031000</v>
      </c>
      <c r="M35" s="60">
        <v>103764062</v>
      </c>
    </row>
    <row r="36" spans="1:13" s="8" customFormat="1" ht="12.75">
      <c r="A36" s="24" t="s">
        <v>88</v>
      </c>
      <c r="B36" s="77" t="s">
        <v>136</v>
      </c>
      <c r="C36" s="57" t="s">
        <v>137</v>
      </c>
      <c r="D36" s="58">
        <v>1039185</v>
      </c>
      <c r="E36" s="59">
        <v>0</v>
      </c>
      <c r="F36" s="59">
        <v>-2168408</v>
      </c>
      <c r="G36" s="59">
        <v>4232000</v>
      </c>
      <c r="H36" s="60">
        <v>3102777</v>
      </c>
      <c r="I36" s="61">
        <v>2118164</v>
      </c>
      <c r="J36" s="62">
        <v>114897</v>
      </c>
      <c r="K36" s="59">
        <v>32590216</v>
      </c>
      <c r="L36" s="62">
        <v>1616000</v>
      </c>
      <c r="M36" s="60">
        <v>36439277</v>
      </c>
    </row>
    <row r="37" spans="1:13" s="8" customFormat="1" ht="12.75">
      <c r="A37" s="24" t="s">
        <v>88</v>
      </c>
      <c r="B37" s="77" t="s">
        <v>138</v>
      </c>
      <c r="C37" s="57" t="s">
        <v>139</v>
      </c>
      <c r="D37" s="58">
        <v>0</v>
      </c>
      <c r="E37" s="59">
        <v>3916597</v>
      </c>
      <c r="F37" s="59">
        <v>24218349</v>
      </c>
      <c r="G37" s="59">
        <v>6324000</v>
      </c>
      <c r="H37" s="60">
        <v>34458946</v>
      </c>
      <c r="I37" s="61">
        <v>0</v>
      </c>
      <c r="J37" s="62">
        <v>3383430</v>
      </c>
      <c r="K37" s="59">
        <v>26555609</v>
      </c>
      <c r="L37" s="62">
        <v>133000</v>
      </c>
      <c r="M37" s="60">
        <v>30072039</v>
      </c>
    </row>
    <row r="38" spans="1:13" s="8" customFormat="1" ht="12.75">
      <c r="A38" s="24" t="s">
        <v>88</v>
      </c>
      <c r="B38" s="77" t="s">
        <v>140</v>
      </c>
      <c r="C38" s="57" t="s">
        <v>141</v>
      </c>
      <c r="D38" s="58">
        <v>435515</v>
      </c>
      <c r="E38" s="59">
        <v>841700</v>
      </c>
      <c r="F38" s="59">
        <v>-2998010</v>
      </c>
      <c r="G38" s="59">
        <v>30243000</v>
      </c>
      <c r="H38" s="60">
        <v>28522205</v>
      </c>
      <c r="I38" s="61">
        <v>72848</v>
      </c>
      <c r="J38" s="62">
        <v>410922</v>
      </c>
      <c r="K38" s="59">
        <v>-2322580</v>
      </c>
      <c r="L38" s="62">
        <v>23750000</v>
      </c>
      <c r="M38" s="60">
        <v>21911190</v>
      </c>
    </row>
    <row r="39" spans="1:13" s="8" customFormat="1" ht="12.75">
      <c r="A39" s="24" t="s">
        <v>88</v>
      </c>
      <c r="B39" s="77" t="s">
        <v>142</v>
      </c>
      <c r="C39" s="57" t="s">
        <v>143</v>
      </c>
      <c r="D39" s="58">
        <v>620346</v>
      </c>
      <c r="E39" s="59">
        <v>3417799</v>
      </c>
      <c r="F39" s="59">
        <v>17545488</v>
      </c>
      <c r="G39" s="59">
        <v>300000</v>
      </c>
      <c r="H39" s="60">
        <v>21883633</v>
      </c>
      <c r="I39" s="61">
        <v>895441</v>
      </c>
      <c r="J39" s="62">
        <v>2354312</v>
      </c>
      <c r="K39" s="59">
        <v>12548885</v>
      </c>
      <c r="L39" s="62">
        <v>865000</v>
      </c>
      <c r="M39" s="60">
        <v>16663638</v>
      </c>
    </row>
    <row r="40" spans="1:13" s="8" customFormat="1" ht="12.75">
      <c r="A40" s="24" t="s">
        <v>107</v>
      </c>
      <c r="B40" s="77" t="s">
        <v>144</v>
      </c>
      <c r="C40" s="57" t="s">
        <v>145</v>
      </c>
      <c r="D40" s="58">
        <v>0</v>
      </c>
      <c r="E40" s="59">
        <v>0</v>
      </c>
      <c r="F40" s="59">
        <v>512956765</v>
      </c>
      <c r="G40" s="59">
        <v>7171000</v>
      </c>
      <c r="H40" s="60">
        <v>520127765</v>
      </c>
      <c r="I40" s="61">
        <v>0</v>
      </c>
      <c r="J40" s="62">
        <v>0</v>
      </c>
      <c r="K40" s="59">
        <v>225935663</v>
      </c>
      <c r="L40" s="62">
        <v>14812000</v>
      </c>
      <c r="M40" s="60">
        <v>240747663</v>
      </c>
    </row>
    <row r="41" spans="1:13" s="37" customFormat="1" ht="12.75">
      <c r="A41" s="46"/>
      <c r="B41" s="78" t="s">
        <v>146</v>
      </c>
      <c r="C41" s="79"/>
      <c r="D41" s="66">
        <f aca="true" t="shared" si="3" ref="D41:M41">SUM(D32:D40)</f>
        <v>3149946</v>
      </c>
      <c r="E41" s="67">
        <f t="shared" si="3"/>
        <v>87925920</v>
      </c>
      <c r="F41" s="67">
        <f t="shared" si="3"/>
        <v>584489106</v>
      </c>
      <c r="G41" s="67">
        <f t="shared" si="3"/>
        <v>55123000</v>
      </c>
      <c r="H41" s="80">
        <f t="shared" si="3"/>
        <v>730687972</v>
      </c>
      <c r="I41" s="81">
        <f t="shared" si="3"/>
        <v>2149901</v>
      </c>
      <c r="J41" s="82">
        <f t="shared" si="3"/>
        <v>62216576</v>
      </c>
      <c r="K41" s="67">
        <f t="shared" si="3"/>
        <v>361064600</v>
      </c>
      <c r="L41" s="82">
        <f t="shared" si="3"/>
        <v>49831000</v>
      </c>
      <c r="M41" s="80">
        <f t="shared" si="3"/>
        <v>475262077</v>
      </c>
    </row>
    <row r="42" spans="1:13" s="8" customFormat="1" ht="12.75">
      <c r="A42" s="24" t="s">
        <v>88</v>
      </c>
      <c r="B42" s="77" t="s">
        <v>147</v>
      </c>
      <c r="C42" s="57" t="s">
        <v>148</v>
      </c>
      <c r="D42" s="58">
        <v>6869</v>
      </c>
      <c r="E42" s="59">
        <v>2292200</v>
      </c>
      <c r="F42" s="59">
        <v>6045789</v>
      </c>
      <c r="G42" s="59">
        <v>1753000</v>
      </c>
      <c r="H42" s="60">
        <v>10097858</v>
      </c>
      <c r="I42" s="61">
        <v>-15704</v>
      </c>
      <c r="J42" s="62">
        <v>6139836</v>
      </c>
      <c r="K42" s="59">
        <v>38099811</v>
      </c>
      <c r="L42" s="62">
        <v>1791000</v>
      </c>
      <c r="M42" s="60">
        <v>46014943</v>
      </c>
    </row>
    <row r="43" spans="1:13" s="8" customFormat="1" ht="12.75">
      <c r="A43" s="24" t="s">
        <v>88</v>
      </c>
      <c r="B43" s="77" t="s">
        <v>149</v>
      </c>
      <c r="C43" s="57" t="s">
        <v>150</v>
      </c>
      <c r="D43" s="58">
        <v>465032</v>
      </c>
      <c r="E43" s="59">
        <v>5652046</v>
      </c>
      <c r="F43" s="59">
        <v>2473020</v>
      </c>
      <c r="G43" s="59">
        <v>8009000</v>
      </c>
      <c r="H43" s="60">
        <v>16599098</v>
      </c>
      <c r="I43" s="61">
        <v>1051478</v>
      </c>
      <c r="J43" s="62">
        <v>5582636</v>
      </c>
      <c r="K43" s="59">
        <v>25298564</v>
      </c>
      <c r="L43" s="62">
        <v>91000</v>
      </c>
      <c r="M43" s="60">
        <v>32023678</v>
      </c>
    </row>
    <row r="44" spans="1:13" s="8" customFormat="1" ht="12.75">
      <c r="A44" s="24" t="s">
        <v>88</v>
      </c>
      <c r="B44" s="77" t="s">
        <v>151</v>
      </c>
      <c r="C44" s="57" t="s">
        <v>152</v>
      </c>
      <c r="D44" s="58">
        <v>-1829</v>
      </c>
      <c r="E44" s="59">
        <v>16213513</v>
      </c>
      <c r="F44" s="59">
        <v>9834674</v>
      </c>
      <c r="G44" s="59">
        <v>229000</v>
      </c>
      <c r="H44" s="60">
        <v>26275358</v>
      </c>
      <c r="I44" s="61">
        <v>-84148</v>
      </c>
      <c r="J44" s="62">
        <v>19734939</v>
      </c>
      <c r="K44" s="59">
        <v>7985762</v>
      </c>
      <c r="L44" s="62">
        <v>0</v>
      </c>
      <c r="M44" s="60">
        <v>27636553</v>
      </c>
    </row>
    <row r="45" spans="1:13" s="8" customFormat="1" ht="12.75">
      <c r="A45" s="24" t="s">
        <v>88</v>
      </c>
      <c r="B45" s="77" t="s">
        <v>153</v>
      </c>
      <c r="C45" s="57" t="s">
        <v>154</v>
      </c>
      <c r="D45" s="58">
        <v>733133</v>
      </c>
      <c r="E45" s="59">
        <v>4058488</v>
      </c>
      <c r="F45" s="59">
        <v>7006231</v>
      </c>
      <c r="G45" s="59">
        <v>300000</v>
      </c>
      <c r="H45" s="60">
        <v>12097852</v>
      </c>
      <c r="I45" s="61">
        <v>0</v>
      </c>
      <c r="J45" s="62">
        <v>719485</v>
      </c>
      <c r="K45" s="59">
        <v>8960241</v>
      </c>
      <c r="L45" s="62">
        <v>30000</v>
      </c>
      <c r="M45" s="60">
        <v>9709726</v>
      </c>
    </row>
    <row r="46" spans="1:13" s="8" customFormat="1" ht="12.75">
      <c r="A46" s="24" t="s">
        <v>107</v>
      </c>
      <c r="B46" s="77" t="s">
        <v>155</v>
      </c>
      <c r="C46" s="57" t="s">
        <v>156</v>
      </c>
      <c r="D46" s="58">
        <v>0</v>
      </c>
      <c r="E46" s="59">
        <v>-1860373</v>
      </c>
      <c r="F46" s="59">
        <v>80362526</v>
      </c>
      <c r="G46" s="59">
        <v>3483000</v>
      </c>
      <c r="H46" s="60">
        <v>81985153</v>
      </c>
      <c r="I46" s="61">
        <v>0</v>
      </c>
      <c r="J46" s="62">
        <v>88</v>
      </c>
      <c r="K46" s="59">
        <v>47800820</v>
      </c>
      <c r="L46" s="62">
        <v>0</v>
      </c>
      <c r="M46" s="60">
        <v>47800908</v>
      </c>
    </row>
    <row r="47" spans="1:13" s="37" customFormat="1" ht="12.75">
      <c r="A47" s="46"/>
      <c r="B47" s="78" t="s">
        <v>157</v>
      </c>
      <c r="C47" s="79"/>
      <c r="D47" s="66">
        <f aca="true" t="shared" si="4" ref="D47:M47">SUM(D42:D46)</f>
        <v>1203205</v>
      </c>
      <c r="E47" s="67">
        <f t="shared" si="4"/>
        <v>26355874</v>
      </c>
      <c r="F47" s="67">
        <f t="shared" si="4"/>
        <v>105722240</v>
      </c>
      <c r="G47" s="67">
        <f t="shared" si="4"/>
        <v>13774000</v>
      </c>
      <c r="H47" s="80">
        <f t="shared" si="4"/>
        <v>147055319</v>
      </c>
      <c r="I47" s="81">
        <f t="shared" si="4"/>
        <v>951626</v>
      </c>
      <c r="J47" s="82">
        <f t="shared" si="4"/>
        <v>32176984</v>
      </c>
      <c r="K47" s="67">
        <f t="shared" si="4"/>
        <v>128145198</v>
      </c>
      <c r="L47" s="82">
        <f t="shared" si="4"/>
        <v>1912000</v>
      </c>
      <c r="M47" s="80">
        <f t="shared" si="4"/>
        <v>163185808</v>
      </c>
    </row>
    <row r="48" spans="1:13" s="8" customFormat="1" ht="12.75">
      <c r="A48" s="24" t="s">
        <v>88</v>
      </c>
      <c r="B48" s="77" t="s">
        <v>158</v>
      </c>
      <c r="C48" s="57" t="s">
        <v>159</v>
      </c>
      <c r="D48" s="58">
        <v>7112014</v>
      </c>
      <c r="E48" s="59">
        <v>669971</v>
      </c>
      <c r="F48" s="59">
        <v>86268337</v>
      </c>
      <c r="G48" s="59">
        <v>1530000</v>
      </c>
      <c r="H48" s="60">
        <v>95580322</v>
      </c>
      <c r="I48" s="61">
        <v>0</v>
      </c>
      <c r="J48" s="62">
        <v>0</v>
      </c>
      <c r="K48" s="59">
        <v>-3855000</v>
      </c>
      <c r="L48" s="62">
        <v>3855000</v>
      </c>
      <c r="M48" s="60">
        <v>0</v>
      </c>
    </row>
    <row r="49" spans="1:13" s="8" customFormat="1" ht="12.75">
      <c r="A49" s="24" t="s">
        <v>88</v>
      </c>
      <c r="B49" s="77" t="s">
        <v>160</v>
      </c>
      <c r="C49" s="57" t="s">
        <v>161</v>
      </c>
      <c r="D49" s="58">
        <v>173307</v>
      </c>
      <c r="E49" s="59">
        <v>29480</v>
      </c>
      <c r="F49" s="59">
        <v>454929</v>
      </c>
      <c r="G49" s="59">
        <v>300000</v>
      </c>
      <c r="H49" s="60">
        <v>957716</v>
      </c>
      <c r="I49" s="61">
        <v>338871</v>
      </c>
      <c r="J49" s="62">
        <v>56407</v>
      </c>
      <c r="K49" s="59">
        <v>24127800</v>
      </c>
      <c r="L49" s="62">
        <v>0</v>
      </c>
      <c r="M49" s="60">
        <v>24523078</v>
      </c>
    </row>
    <row r="50" spans="1:13" s="8" customFormat="1" ht="12.75">
      <c r="A50" s="24" t="s">
        <v>88</v>
      </c>
      <c r="B50" s="77" t="s">
        <v>162</v>
      </c>
      <c r="C50" s="57" t="s">
        <v>163</v>
      </c>
      <c r="D50" s="58">
        <v>0</v>
      </c>
      <c r="E50" s="59">
        <v>42507</v>
      </c>
      <c r="F50" s="59">
        <v>42786786</v>
      </c>
      <c r="G50" s="59">
        <v>720000</v>
      </c>
      <c r="H50" s="60">
        <v>43549293</v>
      </c>
      <c r="I50" s="61">
        <v>1723860</v>
      </c>
      <c r="J50" s="62">
        <v>5949</v>
      </c>
      <c r="K50" s="59">
        <v>24236045</v>
      </c>
      <c r="L50" s="62">
        <v>6681000</v>
      </c>
      <c r="M50" s="60">
        <v>32646854</v>
      </c>
    </row>
    <row r="51" spans="1:13" s="8" customFormat="1" ht="12.75">
      <c r="A51" s="24" t="s">
        <v>88</v>
      </c>
      <c r="B51" s="77" t="s">
        <v>164</v>
      </c>
      <c r="C51" s="57" t="s">
        <v>165</v>
      </c>
      <c r="D51" s="58">
        <v>150746</v>
      </c>
      <c r="E51" s="59">
        <v>47671</v>
      </c>
      <c r="F51" s="59">
        <v>26189878</v>
      </c>
      <c r="G51" s="59">
        <v>148000</v>
      </c>
      <c r="H51" s="60">
        <v>26536295</v>
      </c>
      <c r="I51" s="61">
        <v>0</v>
      </c>
      <c r="J51" s="62">
        <v>139643</v>
      </c>
      <c r="K51" s="59">
        <v>22704724</v>
      </c>
      <c r="L51" s="62">
        <v>744000</v>
      </c>
      <c r="M51" s="60">
        <v>23588367</v>
      </c>
    </row>
    <row r="52" spans="1:13" s="8" customFormat="1" ht="12.75">
      <c r="A52" s="24" t="s">
        <v>88</v>
      </c>
      <c r="B52" s="77" t="s">
        <v>166</v>
      </c>
      <c r="C52" s="57" t="s">
        <v>167</v>
      </c>
      <c r="D52" s="58">
        <v>-22083</v>
      </c>
      <c r="E52" s="59">
        <v>54954427</v>
      </c>
      <c r="F52" s="59">
        <v>53505832</v>
      </c>
      <c r="G52" s="59">
        <v>14220000</v>
      </c>
      <c r="H52" s="60">
        <v>122658176</v>
      </c>
      <c r="I52" s="61">
        <v>122397</v>
      </c>
      <c r="J52" s="62">
        <v>48831875</v>
      </c>
      <c r="K52" s="59">
        <v>71946109</v>
      </c>
      <c r="L52" s="62">
        <v>7750000</v>
      </c>
      <c r="M52" s="60">
        <v>128650381</v>
      </c>
    </row>
    <row r="53" spans="1:13" s="8" customFormat="1" ht="12.75">
      <c r="A53" s="24" t="s">
        <v>107</v>
      </c>
      <c r="B53" s="77" t="s">
        <v>168</v>
      </c>
      <c r="C53" s="57" t="s">
        <v>169</v>
      </c>
      <c r="D53" s="58">
        <v>0</v>
      </c>
      <c r="E53" s="59">
        <v>45171860</v>
      </c>
      <c r="F53" s="59">
        <v>143924407</v>
      </c>
      <c r="G53" s="59">
        <v>9139000</v>
      </c>
      <c r="H53" s="60">
        <v>198235267</v>
      </c>
      <c r="I53" s="61">
        <v>0</v>
      </c>
      <c r="J53" s="62">
        <v>29563951</v>
      </c>
      <c r="K53" s="59">
        <v>119981773</v>
      </c>
      <c r="L53" s="62">
        <v>8438000</v>
      </c>
      <c r="M53" s="60">
        <v>157983724</v>
      </c>
    </row>
    <row r="54" spans="1:13" s="37" customFormat="1" ht="12.75">
      <c r="A54" s="46"/>
      <c r="B54" s="78" t="s">
        <v>170</v>
      </c>
      <c r="C54" s="79"/>
      <c r="D54" s="66">
        <f aca="true" t="shared" si="5" ref="D54:M54">SUM(D48:D53)</f>
        <v>7413984</v>
      </c>
      <c r="E54" s="67">
        <f t="shared" si="5"/>
        <v>100915916</v>
      </c>
      <c r="F54" s="67">
        <f t="shared" si="5"/>
        <v>353130169</v>
      </c>
      <c r="G54" s="67">
        <f t="shared" si="5"/>
        <v>26057000</v>
      </c>
      <c r="H54" s="80">
        <f t="shared" si="5"/>
        <v>487517069</v>
      </c>
      <c r="I54" s="81">
        <f t="shared" si="5"/>
        <v>2185128</v>
      </c>
      <c r="J54" s="82">
        <f t="shared" si="5"/>
        <v>78597825</v>
      </c>
      <c r="K54" s="67">
        <f t="shared" si="5"/>
        <v>259141451</v>
      </c>
      <c r="L54" s="82">
        <f t="shared" si="5"/>
        <v>27468000</v>
      </c>
      <c r="M54" s="80">
        <f t="shared" si="5"/>
        <v>367392404</v>
      </c>
    </row>
    <row r="55" spans="1:13" s="8" customFormat="1" ht="12.75">
      <c r="A55" s="24" t="s">
        <v>88</v>
      </c>
      <c r="B55" s="77" t="s">
        <v>171</v>
      </c>
      <c r="C55" s="57" t="s">
        <v>172</v>
      </c>
      <c r="D55" s="58">
        <v>4887051</v>
      </c>
      <c r="E55" s="59">
        <v>9617972</v>
      </c>
      <c r="F55" s="59">
        <v>32157832</v>
      </c>
      <c r="G55" s="59">
        <v>2313000</v>
      </c>
      <c r="H55" s="60">
        <v>48975855</v>
      </c>
      <c r="I55" s="61">
        <v>5925310</v>
      </c>
      <c r="J55" s="62">
        <v>9376269</v>
      </c>
      <c r="K55" s="59">
        <v>26936238</v>
      </c>
      <c r="L55" s="62">
        <v>0</v>
      </c>
      <c r="M55" s="60">
        <v>42237817</v>
      </c>
    </row>
    <row r="56" spans="1:13" s="8" customFormat="1" ht="12.75">
      <c r="A56" s="24" t="s">
        <v>88</v>
      </c>
      <c r="B56" s="77" t="s">
        <v>173</v>
      </c>
      <c r="C56" s="57" t="s">
        <v>174</v>
      </c>
      <c r="D56" s="58">
        <v>8831856</v>
      </c>
      <c r="E56" s="59">
        <v>1588664</v>
      </c>
      <c r="F56" s="59">
        <v>90115252</v>
      </c>
      <c r="G56" s="59">
        <v>425000</v>
      </c>
      <c r="H56" s="60">
        <v>100960772</v>
      </c>
      <c r="I56" s="61">
        <v>644737</v>
      </c>
      <c r="J56" s="62">
        <v>62613</v>
      </c>
      <c r="K56" s="59">
        <v>-988205</v>
      </c>
      <c r="L56" s="62">
        <v>3041000</v>
      </c>
      <c r="M56" s="60">
        <v>2760145</v>
      </c>
    </row>
    <row r="57" spans="1:13" s="8" customFormat="1" ht="12.75">
      <c r="A57" s="24" t="s">
        <v>88</v>
      </c>
      <c r="B57" s="77" t="s">
        <v>175</v>
      </c>
      <c r="C57" s="57" t="s">
        <v>176</v>
      </c>
      <c r="D57" s="58">
        <v>1527689</v>
      </c>
      <c r="E57" s="59">
        <v>2167272</v>
      </c>
      <c r="F57" s="59">
        <v>192097545</v>
      </c>
      <c r="G57" s="59">
        <v>300000</v>
      </c>
      <c r="H57" s="60">
        <v>196092506</v>
      </c>
      <c r="I57" s="61">
        <v>1454388</v>
      </c>
      <c r="J57" s="62">
        <v>1813909</v>
      </c>
      <c r="K57" s="59">
        <v>31216025</v>
      </c>
      <c r="L57" s="62">
        <v>3917000</v>
      </c>
      <c r="M57" s="60">
        <v>38401322</v>
      </c>
    </row>
    <row r="58" spans="1:13" s="8" customFormat="1" ht="12.75">
      <c r="A58" s="24" t="s">
        <v>88</v>
      </c>
      <c r="B58" s="77" t="s">
        <v>177</v>
      </c>
      <c r="C58" s="57" t="s">
        <v>178</v>
      </c>
      <c r="D58" s="58">
        <v>172034</v>
      </c>
      <c r="E58" s="59">
        <v>11711</v>
      </c>
      <c r="F58" s="59">
        <v>18560314</v>
      </c>
      <c r="G58" s="59">
        <v>1000000</v>
      </c>
      <c r="H58" s="60">
        <v>19744059</v>
      </c>
      <c r="I58" s="61">
        <v>560532</v>
      </c>
      <c r="J58" s="62">
        <v>57723</v>
      </c>
      <c r="K58" s="59">
        <v>19439342</v>
      </c>
      <c r="L58" s="62">
        <v>0</v>
      </c>
      <c r="M58" s="60">
        <v>20057597</v>
      </c>
    </row>
    <row r="59" spans="1:13" s="8" customFormat="1" ht="12.75">
      <c r="A59" s="24" t="s">
        <v>107</v>
      </c>
      <c r="B59" s="77" t="s">
        <v>179</v>
      </c>
      <c r="C59" s="57" t="s">
        <v>180</v>
      </c>
      <c r="D59" s="58">
        <v>0</v>
      </c>
      <c r="E59" s="59">
        <v>-10419813</v>
      </c>
      <c r="F59" s="59">
        <v>74235516</v>
      </c>
      <c r="G59" s="59">
        <v>9879000</v>
      </c>
      <c r="H59" s="60">
        <v>73694703</v>
      </c>
      <c r="I59" s="61">
        <v>0</v>
      </c>
      <c r="J59" s="62">
        <v>3013782</v>
      </c>
      <c r="K59" s="59">
        <v>57982444</v>
      </c>
      <c r="L59" s="62">
        <v>20065000</v>
      </c>
      <c r="M59" s="60">
        <v>81061226</v>
      </c>
    </row>
    <row r="60" spans="1:13" s="37" customFormat="1" ht="12.75">
      <c r="A60" s="46"/>
      <c r="B60" s="78" t="s">
        <v>181</v>
      </c>
      <c r="C60" s="79"/>
      <c r="D60" s="66">
        <f aca="true" t="shared" si="6" ref="D60:M60">SUM(D55:D59)</f>
        <v>15418630</v>
      </c>
      <c r="E60" s="67">
        <f t="shared" si="6"/>
        <v>2965806</v>
      </c>
      <c r="F60" s="67">
        <f t="shared" si="6"/>
        <v>407166459</v>
      </c>
      <c r="G60" s="67">
        <f t="shared" si="6"/>
        <v>13917000</v>
      </c>
      <c r="H60" s="80">
        <f t="shared" si="6"/>
        <v>439467895</v>
      </c>
      <c r="I60" s="81">
        <f t="shared" si="6"/>
        <v>8584967</v>
      </c>
      <c r="J60" s="82">
        <f t="shared" si="6"/>
        <v>14324296</v>
      </c>
      <c r="K60" s="67">
        <f t="shared" si="6"/>
        <v>134585844</v>
      </c>
      <c r="L60" s="82">
        <f t="shared" si="6"/>
        <v>27023000</v>
      </c>
      <c r="M60" s="80">
        <f t="shared" si="6"/>
        <v>184518107</v>
      </c>
    </row>
    <row r="61" spans="1:13" s="37" customFormat="1" ht="12.75">
      <c r="A61" s="46"/>
      <c r="B61" s="78" t="s">
        <v>182</v>
      </c>
      <c r="C61" s="79"/>
      <c r="D61" s="66">
        <f aca="true" t="shared" si="7" ref="D61:M61">SUM(D9:D10,D12:D21,D23:D30,D32:D40,D42:D46,D48:D53,D55:D59)</f>
        <v>310632878</v>
      </c>
      <c r="E61" s="67">
        <f t="shared" si="7"/>
        <v>1888633435</v>
      </c>
      <c r="F61" s="67">
        <f t="shared" si="7"/>
        <v>2687725261</v>
      </c>
      <c r="G61" s="67">
        <f t="shared" si="7"/>
        <v>375890000</v>
      </c>
      <c r="H61" s="80">
        <f t="shared" si="7"/>
        <v>5262881574</v>
      </c>
      <c r="I61" s="81">
        <f t="shared" si="7"/>
        <v>281866820</v>
      </c>
      <c r="J61" s="82">
        <f t="shared" si="7"/>
        <v>1625360368</v>
      </c>
      <c r="K61" s="67">
        <f t="shared" si="7"/>
        <v>1903482373</v>
      </c>
      <c r="L61" s="82">
        <f t="shared" si="7"/>
        <v>400650000</v>
      </c>
      <c r="M61" s="80">
        <f t="shared" si="7"/>
        <v>4211359561</v>
      </c>
    </row>
    <row r="62" spans="1:13" s="8" customFormat="1" ht="12.75">
      <c r="A62" s="47"/>
      <c r="B62" s="83"/>
      <c r="C62" s="84"/>
      <c r="D62" s="85"/>
      <c r="E62" s="86"/>
      <c r="F62" s="86"/>
      <c r="G62" s="86"/>
      <c r="H62" s="87"/>
      <c r="I62" s="85"/>
      <c r="J62" s="86"/>
      <c r="K62" s="86"/>
      <c r="L62" s="86"/>
      <c r="M62" s="87"/>
    </row>
    <row r="63" spans="1:13" s="8" customFormat="1" ht="12.75" customHeight="1">
      <c r="A63" s="27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</row>
    <row r="64" spans="1:13" ht="12.75" customHeight="1">
      <c r="A64" s="2"/>
      <c r="B64" s="91"/>
      <c r="C64" s="91"/>
      <c r="D64" s="91"/>
      <c r="E64" s="91"/>
      <c r="F64" s="91"/>
      <c r="G64" s="91"/>
      <c r="H64" s="76"/>
      <c r="I64" s="76"/>
      <c r="J64" s="76"/>
      <c r="K64" s="76"/>
      <c r="L64" s="76"/>
      <c r="M64" s="76"/>
    </row>
    <row r="65" spans="1:13" ht="12.75">
      <c r="A65" s="2"/>
      <c r="B65" s="92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63:M63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183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86</v>
      </c>
      <c r="B9" s="77" t="s">
        <v>40</v>
      </c>
      <c r="C9" s="57" t="s">
        <v>41</v>
      </c>
      <c r="D9" s="58">
        <v>139219500</v>
      </c>
      <c r="E9" s="59">
        <v>547406930</v>
      </c>
      <c r="F9" s="59">
        <v>397966351</v>
      </c>
      <c r="G9" s="59">
        <v>22774000</v>
      </c>
      <c r="H9" s="60">
        <v>1107366781</v>
      </c>
      <c r="I9" s="61">
        <v>115156446</v>
      </c>
      <c r="J9" s="62">
        <v>482492116</v>
      </c>
      <c r="K9" s="59">
        <v>132696781</v>
      </c>
      <c r="L9" s="62">
        <v>19805000</v>
      </c>
      <c r="M9" s="60">
        <v>750150343</v>
      </c>
    </row>
    <row r="10" spans="1:13" s="37" customFormat="1" ht="12.75">
      <c r="A10" s="46"/>
      <c r="B10" s="78" t="s">
        <v>87</v>
      </c>
      <c r="C10" s="79"/>
      <c r="D10" s="66">
        <f aca="true" t="shared" si="0" ref="D10:M10">D9</f>
        <v>139219500</v>
      </c>
      <c r="E10" s="67">
        <f t="shared" si="0"/>
        <v>547406930</v>
      </c>
      <c r="F10" s="67">
        <f t="shared" si="0"/>
        <v>397966351</v>
      </c>
      <c r="G10" s="67">
        <f t="shared" si="0"/>
        <v>22774000</v>
      </c>
      <c r="H10" s="80">
        <f t="shared" si="0"/>
        <v>1107366781</v>
      </c>
      <c r="I10" s="81">
        <f t="shared" si="0"/>
        <v>115156446</v>
      </c>
      <c r="J10" s="82">
        <f t="shared" si="0"/>
        <v>482492116</v>
      </c>
      <c r="K10" s="67">
        <f t="shared" si="0"/>
        <v>132696781</v>
      </c>
      <c r="L10" s="82">
        <f t="shared" si="0"/>
        <v>19805000</v>
      </c>
      <c r="M10" s="80">
        <f t="shared" si="0"/>
        <v>750150343</v>
      </c>
    </row>
    <row r="11" spans="1:13" s="8" customFormat="1" ht="12.75">
      <c r="A11" s="24" t="s">
        <v>88</v>
      </c>
      <c r="B11" s="77" t="s">
        <v>184</v>
      </c>
      <c r="C11" s="57" t="s">
        <v>185</v>
      </c>
      <c r="D11" s="58">
        <v>1826921</v>
      </c>
      <c r="E11" s="59">
        <v>8942831</v>
      </c>
      <c r="F11" s="59">
        <v>12725777</v>
      </c>
      <c r="G11" s="59">
        <v>74000</v>
      </c>
      <c r="H11" s="60">
        <v>23569529</v>
      </c>
      <c r="I11" s="61">
        <v>510272</v>
      </c>
      <c r="J11" s="62">
        <v>9466918</v>
      </c>
      <c r="K11" s="59">
        <v>12282715</v>
      </c>
      <c r="L11" s="62">
        <v>0</v>
      </c>
      <c r="M11" s="60">
        <v>22259905</v>
      </c>
    </row>
    <row r="12" spans="1:13" s="8" customFormat="1" ht="12.75">
      <c r="A12" s="24" t="s">
        <v>88</v>
      </c>
      <c r="B12" s="77" t="s">
        <v>186</v>
      </c>
      <c r="C12" s="57" t="s">
        <v>187</v>
      </c>
      <c r="D12" s="58">
        <v>2779903</v>
      </c>
      <c r="E12" s="59">
        <v>3214979</v>
      </c>
      <c r="F12" s="59">
        <v>58344150</v>
      </c>
      <c r="G12" s="59">
        <v>1204000</v>
      </c>
      <c r="H12" s="60">
        <v>65543032</v>
      </c>
      <c r="I12" s="61">
        <v>2063144</v>
      </c>
      <c r="J12" s="62">
        <v>5495596</v>
      </c>
      <c r="K12" s="59">
        <v>44912112</v>
      </c>
      <c r="L12" s="62">
        <v>672000</v>
      </c>
      <c r="M12" s="60">
        <v>53142852</v>
      </c>
    </row>
    <row r="13" spans="1:13" s="8" customFormat="1" ht="12.75">
      <c r="A13" s="24" t="s">
        <v>88</v>
      </c>
      <c r="B13" s="77" t="s">
        <v>188</v>
      </c>
      <c r="C13" s="57" t="s">
        <v>189</v>
      </c>
      <c r="D13" s="58">
        <v>1253691</v>
      </c>
      <c r="E13" s="59">
        <v>22373226</v>
      </c>
      <c r="F13" s="59">
        <v>14007764</v>
      </c>
      <c r="G13" s="59">
        <v>300000</v>
      </c>
      <c r="H13" s="60">
        <v>37934681</v>
      </c>
      <c r="I13" s="61">
        <v>261367</v>
      </c>
      <c r="J13" s="62">
        <v>5393417</v>
      </c>
      <c r="K13" s="59">
        <v>16042514</v>
      </c>
      <c r="L13" s="62">
        <v>1598000</v>
      </c>
      <c r="M13" s="60">
        <v>23295298</v>
      </c>
    </row>
    <row r="14" spans="1:13" s="8" customFormat="1" ht="12.75">
      <c r="A14" s="24" t="s">
        <v>88</v>
      </c>
      <c r="B14" s="77" t="s">
        <v>190</v>
      </c>
      <c r="C14" s="57" t="s">
        <v>191</v>
      </c>
      <c r="D14" s="58">
        <v>194164</v>
      </c>
      <c r="E14" s="59">
        <v>942984</v>
      </c>
      <c r="F14" s="59">
        <v>2296682</v>
      </c>
      <c r="G14" s="59">
        <v>300000</v>
      </c>
      <c r="H14" s="60">
        <v>3733830</v>
      </c>
      <c r="I14" s="61">
        <v>710004</v>
      </c>
      <c r="J14" s="62">
        <v>3078188</v>
      </c>
      <c r="K14" s="59">
        <v>7067881</v>
      </c>
      <c r="L14" s="62">
        <v>0</v>
      </c>
      <c r="M14" s="60">
        <v>10856073</v>
      </c>
    </row>
    <row r="15" spans="1:13" s="8" customFormat="1" ht="12.75">
      <c r="A15" s="24" t="s">
        <v>107</v>
      </c>
      <c r="B15" s="77" t="s">
        <v>192</v>
      </c>
      <c r="C15" s="57" t="s">
        <v>193</v>
      </c>
      <c r="D15" s="58">
        <v>0</v>
      </c>
      <c r="E15" s="59">
        <v>0</v>
      </c>
      <c r="F15" s="59">
        <v>6894629</v>
      </c>
      <c r="G15" s="59">
        <v>345000</v>
      </c>
      <c r="H15" s="60">
        <v>7239629</v>
      </c>
      <c r="I15" s="61">
        <v>0</v>
      </c>
      <c r="J15" s="62">
        <v>0</v>
      </c>
      <c r="K15" s="59">
        <v>5511031</v>
      </c>
      <c r="L15" s="62">
        <v>0</v>
      </c>
      <c r="M15" s="60">
        <v>5511031</v>
      </c>
    </row>
    <row r="16" spans="1:13" s="37" customFormat="1" ht="12.75">
      <c r="A16" s="46"/>
      <c r="B16" s="78" t="s">
        <v>194</v>
      </c>
      <c r="C16" s="79"/>
      <c r="D16" s="66">
        <f aca="true" t="shared" si="1" ref="D16:M16">SUM(D11:D15)</f>
        <v>6054679</v>
      </c>
      <c r="E16" s="67">
        <f t="shared" si="1"/>
        <v>35474020</v>
      </c>
      <c r="F16" s="67">
        <f t="shared" si="1"/>
        <v>94269002</v>
      </c>
      <c r="G16" s="67">
        <f t="shared" si="1"/>
        <v>2223000</v>
      </c>
      <c r="H16" s="80">
        <f t="shared" si="1"/>
        <v>138020701</v>
      </c>
      <c r="I16" s="81">
        <f t="shared" si="1"/>
        <v>3544787</v>
      </c>
      <c r="J16" s="82">
        <f t="shared" si="1"/>
        <v>23434119</v>
      </c>
      <c r="K16" s="67">
        <f t="shared" si="1"/>
        <v>85816253</v>
      </c>
      <c r="L16" s="82">
        <f t="shared" si="1"/>
        <v>2270000</v>
      </c>
      <c r="M16" s="80">
        <f t="shared" si="1"/>
        <v>115065159</v>
      </c>
    </row>
    <row r="17" spans="1:13" s="8" customFormat="1" ht="12.75">
      <c r="A17" s="24" t="s">
        <v>88</v>
      </c>
      <c r="B17" s="77" t="s">
        <v>195</v>
      </c>
      <c r="C17" s="57" t="s">
        <v>196</v>
      </c>
      <c r="D17" s="58">
        <v>4250420</v>
      </c>
      <c r="E17" s="59">
        <v>10207136</v>
      </c>
      <c r="F17" s="59">
        <v>29596644</v>
      </c>
      <c r="G17" s="59">
        <v>351000</v>
      </c>
      <c r="H17" s="60">
        <v>44405200</v>
      </c>
      <c r="I17" s="61">
        <v>629339</v>
      </c>
      <c r="J17" s="62">
        <v>8557300</v>
      </c>
      <c r="K17" s="59">
        <v>9648017</v>
      </c>
      <c r="L17" s="62">
        <v>0</v>
      </c>
      <c r="M17" s="60">
        <v>18834656</v>
      </c>
    </row>
    <row r="18" spans="1:13" s="8" customFormat="1" ht="12.75">
      <c r="A18" s="24" t="s">
        <v>88</v>
      </c>
      <c r="B18" s="77" t="s">
        <v>197</v>
      </c>
      <c r="C18" s="57" t="s">
        <v>198</v>
      </c>
      <c r="D18" s="58">
        <v>3878</v>
      </c>
      <c r="E18" s="59">
        <v>5881312</v>
      </c>
      <c r="F18" s="59">
        <v>8807314</v>
      </c>
      <c r="G18" s="59">
        <v>433000</v>
      </c>
      <c r="H18" s="60">
        <v>15125504</v>
      </c>
      <c r="I18" s="61">
        <v>1586</v>
      </c>
      <c r="J18" s="62">
        <v>4289365</v>
      </c>
      <c r="K18" s="59">
        <v>-592181</v>
      </c>
      <c r="L18" s="62">
        <v>18837000</v>
      </c>
      <c r="M18" s="60">
        <v>22535770</v>
      </c>
    </row>
    <row r="19" spans="1:13" s="8" customFormat="1" ht="12.75">
      <c r="A19" s="24" t="s">
        <v>88</v>
      </c>
      <c r="B19" s="77" t="s">
        <v>199</v>
      </c>
      <c r="C19" s="57" t="s">
        <v>200</v>
      </c>
      <c r="D19" s="58">
        <v>92211</v>
      </c>
      <c r="E19" s="59">
        <v>4428293</v>
      </c>
      <c r="F19" s="59">
        <v>437005</v>
      </c>
      <c r="G19" s="59">
        <v>300000</v>
      </c>
      <c r="H19" s="60">
        <v>5257509</v>
      </c>
      <c r="I19" s="61">
        <v>64282</v>
      </c>
      <c r="J19" s="62">
        <v>4624333</v>
      </c>
      <c r="K19" s="59">
        <v>-759937</v>
      </c>
      <c r="L19" s="62">
        <v>1098000</v>
      </c>
      <c r="M19" s="60">
        <v>5026678</v>
      </c>
    </row>
    <row r="20" spans="1:13" s="8" customFormat="1" ht="12.75">
      <c r="A20" s="24" t="s">
        <v>88</v>
      </c>
      <c r="B20" s="77" t="s">
        <v>47</v>
      </c>
      <c r="C20" s="57" t="s">
        <v>48</v>
      </c>
      <c r="D20" s="58">
        <v>45826253</v>
      </c>
      <c r="E20" s="59">
        <v>229978777</v>
      </c>
      <c r="F20" s="59">
        <v>175581894</v>
      </c>
      <c r="G20" s="59">
        <v>3530000</v>
      </c>
      <c r="H20" s="60">
        <v>454916924</v>
      </c>
      <c r="I20" s="61">
        <v>36597988</v>
      </c>
      <c r="J20" s="62">
        <v>108054426</v>
      </c>
      <c r="K20" s="59">
        <v>157713157</v>
      </c>
      <c r="L20" s="62">
        <v>1594000</v>
      </c>
      <c r="M20" s="60">
        <v>303959571</v>
      </c>
    </row>
    <row r="21" spans="1:13" s="8" customFormat="1" ht="12.75">
      <c r="A21" s="24" t="s">
        <v>88</v>
      </c>
      <c r="B21" s="77" t="s">
        <v>201</v>
      </c>
      <c r="C21" s="57" t="s">
        <v>202</v>
      </c>
      <c r="D21" s="58">
        <v>997811</v>
      </c>
      <c r="E21" s="59">
        <v>12637624</v>
      </c>
      <c r="F21" s="59">
        <v>-293714</v>
      </c>
      <c r="G21" s="59">
        <v>350000</v>
      </c>
      <c r="H21" s="60">
        <v>13691721</v>
      </c>
      <c r="I21" s="61">
        <v>0</v>
      </c>
      <c r="J21" s="62">
        <v>10718548</v>
      </c>
      <c r="K21" s="59">
        <v>51341193</v>
      </c>
      <c r="L21" s="62">
        <v>2116000</v>
      </c>
      <c r="M21" s="60">
        <v>64175741</v>
      </c>
    </row>
    <row r="22" spans="1:13" s="8" customFormat="1" ht="12.75">
      <c r="A22" s="24" t="s">
        <v>107</v>
      </c>
      <c r="B22" s="77" t="s">
        <v>203</v>
      </c>
      <c r="C22" s="57" t="s">
        <v>204</v>
      </c>
      <c r="D22" s="58">
        <v>0</v>
      </c>
      <c r="E22" s="59">
        <v>0</v>
      </c>
      <c r="F22" s="59">
        <v>25420660</v>
      </c>
      <c r="G22" s="59">
        <v>300000</v>
      </c>
      <c r="H22" s="60">
        <v>25720660</v>
      </c>
      <c r="I22" s="61">
        <v>0</v>
      </c>
      <c r="J22" s="62">
        <v>0</v>
      </c>
      <c r="K22" s="59">
        <v>25223261</v>
      </c>
      <c r="L22" s="62">
        <v>0</v>
      </c>
      <c r="M22" s="60">
        <v>25223261</v>
      </c>
    </row>
    <row r="23" spans="1:13" s="37" customFormat="1" ht="12.75">
      <c r="A23" s="46"/>
      <c r="B23" s="78" t="s">
        <v>205</v>
      </c>
      <c r="C23" s="79"/>
      <c r="D23" s="66">
        <f aca="true" t="shared" si="2" ref="D23:M23">SUM(D17:D22)</f>
        <v>51170573</v>
      </c>
      <c r="E23" s="67">
        <f t="shared" si="2"/>
        <v>263133142</v>
      </c>
      <c r="F23" s="67">
        <f t="shared" si="2"/>
        <v>239549803</v>
      </c>
      <c r="G23" s="67">
        <f t="shared" si="2"/>
        <v>5264000</v>
      </c>
      <c r="H23" s="80">
        <f t="shared" si="2"/>
        <v>559117518</v>
      </c>
      <c r="I23" s="81">
        <f t="shared" si="2"/>
        <v>37293195</v>
      </c>
      <c r="J23" s="82">
        <f t="shared" si="2"/>
        <v>136243972</v>
      </c>
      <c r="K23" s="67">
        <f t="shared" si="2"/>
        <v>242573510</v>
      </c>
      <c r="L23" s="82">
        <f t="shared" si="2"/>
        <v>23645000</v>
      </c>
      <c r="M23" s="80">
        <f t="shared" si="2"/>
        <v>439755677</v>
      </c>
    </row>
    <row r="24" spans="1:13" s="8" customFormat="1" ht="12.75">
      <c r="A24" s="24" t="s">
        <v>88</v>
      </c>
      <c r="B24" s="77" t="s">
        <v>206</v>
      </c>
      <c r="C24" s="57" t="s">
        <v>207</v>
      </c>
      <c r="D24" s="58">
        <v>3730333</v>
      </c>
      <c r="E24" s="59">
        <v>22419303</v>
      </c>
      <c r="F24" s="59">
        <v>47203698</v>
      </c>
      <c r="G24" s="59">
        <v>327000</v>
      </c>
      <c r="H24" s="60">
        <v>73680334</v>
      </c>
      <c r="I24" s="61">
        <v>6872391</v>
      </c>
      <c r="J24" s="62">
        <v>71407702</v>
      </c>
      <c r="K24" s="59">
        <v>42505040</v>
      </c>
      <c r="L24" s="62">
        <v>2437000</v>
      </c>
      <c r="M24" s="60">
        <v>123222133</v>
      </c>
    </row>
    <row r="25" spans="1:13" s="8" customFormat="1" ht="12.75">
      <c r="A25" s="24" t="s">
        <v>88</v>
      </c>
      <c r="B25" s="77" t="s">
        <v>208</v>
      </c>
      <c r="C25" s="57" t="s">
        <v>209</v>
      </c>
      <c r="D25" s="58">
        <v>15220452</v>
      </c>
      <c r="E25" s="59">
        <v>65804742</v>
      </c>
      <c r="F25" s="59">
        <v>41503140</v>
      </c>
      <c r="G25" s="59">
        <v>1034000</v>
      </c>
      <c r="H25" s="60">
        <v>123562334</v>
      </c>
      <c r="I25" s="61">
        <v>15183928</v>
      </c>
      <c r="J25" s="62">
        <v>63331408</v>
      </c>
      <c r="K25" s="59">
        <v>67383142</v>
      </c>
      <c r="L25" s="62">
        <v>7880000</v>
      </c>
      <c r="M25" s="60">
        <v>153778478</v>
      </c>
    </row>
    <row r="26" spans="1:13" s="8" customFormat="1" ht="12.75">
      <c r="A26" s="24" t="s">
        <v>88</v>
      </c>
      <c r="B26" s="77" t="s">
        <v>210</v>
      </c>
      <c r="C26" s="57" t="s">
        <v>211</v>
      </c>
      <c r="D26" s="58">
        <v>1955127</v>
      </c>
      <c r="E26" s="59">
        <v>5641372</v>
      </c>
      <c r="F26" s="59">
        <v>21137579</v>
      </c>
      <c r="G26" s="59">
        <v>300000</v>
      </c>
      <c r="H26" s="60">
        <v>29034078</v>
      </c>
      <c r="I26" s="61">
        <v>929666</v>
      </c>
      <c r="J26" s="62">
        <v>6398074</v>
      </c>
      <c r="K26" s="59">
        <v>11958317</v>
      </c>
      <c r="L26" s="62">
        <v>0</v>
      </c>
      <c r="M26" s="60">
        <v>19286057</v>
      </c>
    </row>
    <row r="27" spans="1:13" s="8" customFormat="1" ht="12.75">
      <c r="A27" s="24" t="s">
        <v>88</v>
      </c>
      <c r="B27" s="77" t="s">
        <v>212</v>
      </c>
      <c r="C27" s="57" t="s">
        <v>213</v>
      </c>
      <c r="D27" s="58">
        <v>178540463</v>
      </c>
      <c r="E27" s="59">
        <v>-54854852</v>
      </c>
      <c r="F27" s="59">
        <v>89418595</v>
      </c>
      <c r="G27" s="59">
        <v>10875000</v>
      </c>
      <c r="H27" s="60">
        <v>223979206</v>
      </c>
      <c r="I27" s="61">
        <v>187694646</v>
      </c>
      <c r="J27" s="62">
        <v>-118163447</v>
      </c>
      <c r="K27" s="59">
        <v>73561305</v>
      </c>
      <c r="L27" s="62">
        <v>40157000</v>
      </c>
      <c r="M27" s="60">
        <v>183249504</v>
      </c>
    </row>
    <row r="28" spans="1:13" s="8" customFormat="1" ht="12.75">
      <c r="A28" s="24" t="s">
        <v>88</v>
      </c>
      <c r="B28" s="77" t="s">
        <v>214</v>
      </c>
      <c r="C28" s="57" t="s">
        <v>215</v>
      </c>
      <c r="D28" s="58">
        <v>710448</v>
      </c>
      <c r="E28" s="59">
        <v>5600291</v>
      </c>
      <c r="F28" s="59">
        <v>25865487</v>
      </c>
      <c r="G28" s="59">
        <v>0</v>
      </c>
      <c r="H28" s="60">
        <v>32176226</v>
      </c>
      <c r="I28" s="61">
        <v>603726</v>
      </c>
      <c r="J28" s="62">
        <v>3344223</v>
      </c>
      <c r="K28" s="59">
        <v>21242592</v>
      </c>
      <c r="L28" s="62">
        <v>824000</v>
      </c>
      <c r="M28" s="60">
        <v>26014541</v>
      </c>
    </row>
    <row r="29" spans="1:13" s="8" customFormat="1" ht="12.75">
      <c r="A29" s="24" t="s">
        <v>88</v>
      </c>
      <c r="B29" s="77" t="s">
        <v>216</v>
      </c>
      <c r="C29" s="57" t="s">
        <v>217</v>
      </c>
      <c r="D29" s="58">
        <v>2164749</v>
      </c>
      <c r="E29" s="59">
        <v>17495370</v>
      </c>
      <c r="F29" s="59">
        <v>-21827425</v>
      </c>
      <c r="G29" s="59">
        <v>4300000</v>
      </c>
      <c r="H29" s="60">
        <v>2132694</v>
      </c>
      <c r="I29" s="61">
        <v>2675267</v>
      </c>
      <c r="J29" s="62">
        <v>14653520</v>
      </c>
      <c r="K29" s="59">
        <v>26486923</v>
      </c>
      <c r="L29" s="62">
        <v>0</v>
      </c>
      <c r="M29" s="60">
        <v>43815710</v>
      </c>
    </row>
    <row r="30" spans="1:13" s="8" customFormat="1" ht="12.75">
      <c r="A30" s="24" t="s">
        <v>107</v>
      </c>
      <c r="B30" s="77" t="s">
        <v>218</v>
      </c>
      <c r="C30" s="57" t="s">
        <v>219</v>
      </c>
      <c r="D30" s="58">
        <v>0</v>
      </c>
      <c r="E30" s="59">
        <v>0</v>
      </c>
      <c r="F30" s="59">
        <v>20611327</v>
      </c>
      <c r="G30" s="59">
        <v>521000</v>
      </c>
      <c r="H30" s="60">
        <v>21132327</v>
      </c>
      <c r="I30" s="61">
        <v>0</v>
      </c>
      <c r="J30" s="62">
        <v>0</v>
      </c>
      <c r="K30" s="59">
        <v>20798224</v>
      </c>
      <c r="L30" s="62">
        <v>0</v>
      </c>
      <c r="M30" s="60">
        <v>20798224</v>
      </c>
    </row>
    <row r="31" spans="1:13" s="37" customFormat="1" ht="12.75">
      <c r="A31" s="46"/>
      <c r="B31" s="78" t="s">
        <v>220</v>
      </c>
      <c r="C31" s="79"/>
      <c r="D31" s="66">
        <f aca="true" t="shared" si="3" ref="D31:M31">SUM(D24:D30)</f>
        <v>202321572</v>
      </c>
      <c r="E31" s="67">
        <f t="shared" si="3"/>
        <v>62106226</v>
      </c>
      <c r="F31" s="67">
        <f t="shared" si="3"/>
        <v>223912401</v>
      </c>
      <c r="G31" s="67">
        <f t="shared" si="3"/>
        <v>17357000</v>
      </c>
      <c r="H31" s="80">
        <f t="shared" si="3"/>
        <v>505697199</v>
      </c>
      <c r="I31" s="81">
        <f t="shared" si="3"/>
        <v>213959624</v>
      </c>
      <c r="J31" s="82">
        <f t="shared" si="3"/>
        <v>40971480</v>
      </c>
      <c r="K31" s="67">
        <f t="shared" si="3"/>
        <v>263935543</v>
      </c>
      <c r="L31" s="82">
        <f t="shared" si="3"/>
        <v>51298000</v>
      </c>
      <c r="M31" s="80">
        <f t="shared" si="3"/>
        <v>570164647</v>
      </c>
    </row>
    <row r="32" spans="1:13" s="8" customFormat="1" ht="12.75">
      <c r="A32" s="24" t="s">
        <v>88</v>
      </c>
      <c r="B32" s="77" t="s">
        <v>221</v>
      </c>
      <c r="C32" s="57" t="s">
        <v>222</v>
      </c>
      <c r="D32" s="58">
        <v>9869956</v>
      </c>
      <c r="E32" s="59">
        <v>74380202</v>
      </c>
      <c r="F32" s="59">
        <v>49109798</v>
      </c>
      <c r="G32" s="59">
        <v>378000</v>
      </c>
      <c r="H32" s="60">
        <v>133737956</v>
      </c>
      <c r="I32" s="61">
        <v>8925665</v>
      </c>
      <c r="J32" s="62">
        <v>60367073</v>
      </c>
      <c r="K32" s="59">
        <v>31358058</v>
      </c>
      <c r="L32" s="62">
        <v>2618000</v>
      </c>
      <c r="M32" s="60">
        <v>103268796</v>
      </c>
    </row>
    <row r="33" spans="1:13" s="8" customFormat="1" ht="12.75">
      <c r="A33" s="24" t="s">
        <v>88</v>
      </c>
      <c r="B33" s="77" t="s">
        <v>223</v>
      </c>
      <c r="C33" s="57" t="s">
        <v>224</v>
      </c>
      <c r="D33" s="58">
        <v>17673490</v>
      </c>
      <c r="E33" s="59">
        <v>47130012</v>
      </c>
      <c r="F33" s="59">
        <v>80557570</v>
      </c>
      <c r="G33" s="59">
        <v>596000</v>
      </c>
      <c r="H33" s="60">
        <v>145957072</v>
      </c>
      <c r="I33" s="61">
        <v>17063258</v>
      </c>
      <c r="J33" s="62">
        <v>-5699382</v>
      </c>
      <c r="K33" s="59">
        <v>42435411</v>
      </c>
      <c r="L33" s="62">
        <v>0</v>
      </c>
      <c r="M33" s="60">
        <v>53799287</v>
      </c>
    </row>
    <row r="34" spans="1:13" s="8" customFormat="1" ht="12.75">
      <c r="A34" s="24" t="s">
        <v>88</v>
      </c>
      <c r="B34" s="77" t="s">
        <v>225</v>
      </c>
      <c r="C34" s="57" t="s">
        <v>226</v>
      </c>
      <c r="D34" s="58">
        <v>23010718</v>
      </c>
      <c r="E34" s="59">
        <v>82893633</v>
      </c>
      <c r="F34" s="59">
        <v>31452865</v>
      </c>
      <c r="G34" s="59">
        <v>2003000</v>
      </c>
      <c r="H34" s="60">
        <v>139360216</v>
      </c>
      <c r="I34" s="61">
        <v>22239213</v>
      </c>
      <c r="J34" s="62">
        <v>81090067</v>
      </c>
      <c r="K34" s="59">
        <v>17907004</v>
      </c>
      <c r="L34" s="62">
        <v>271000</v>
      </c>
      <c r="M34" s="60">
        <v>121507284</v>
      </c>
    </row>
    <row r="35" spans="1:13" s="8" customFormat="1" ht="12.75">
      <c r="A35" s="24" t="s">
        <v>88</v>
      </c>
      <c r="B35" s="77" t="s">
        <v>227</v>
      </c>
      <c r="C35" s="57" t="s">
        <v>228</v>
      </c>
      <c r="D35" s="58">
        <v>3226327</v>
      </c>
      <c r="E35" s="59">
        <v>5971480</v>
      </c>
      <c r="F35" s="59">
        <v>18680608</v>
      </c>
      <c r="G35" s="59">
        <v>614000</v>
      </c>
      <c r="H35" s="60">
        <v>28492415</v>
      </c>
      <c r="I35" s="61">
        <v>1413044</v>
      </c>
      <c r="J35" s="62">
        <v>9067967</v>
      </c>
      <c r="K35" s="59">
        <v>36401740</v>
      </c>
      <c r="L35" s="62">
        <v>0</v>
      </c>
      <c r="M35" s="60">
        <v>46882751</v>
      </c>
    </row>
    <row r="36" spans="1:13" s="8" customFormat="1" ht="12.75">
      <c r="A36" s="24" t="s">
        <v>107</v>
      </c>
      <c r="B36" s="77" t="s">
        <v>229</v>
      </c>
      <c r="C36" s="57" t="s">
        <v>230</v>
      </c>
      <c r="D36" s="58">
        <v>0</v>
      </c>
      <c r="E36" s="59">
        <v>0</v>
      </c>
      <c r="F36" s="59">
        <v>34736564</v>
      </c>
      <c r="G36" s="59">
        <v>300000</v>
      </c>
      <c r="H36" s="60">
        <v>35036564</v>
      </c>
      <c r="I36" s="61">
        <v>0</v>
      </c>
      <c r="J36" s="62">
        <v>0</v>
      </c>
      <c r="K36" s="59">
        <v>5898262</v>
      </c>
      <c r="L36" s="62">
        <v>0</v>
      </c>
      <c r="M36" s="60">
        <v>5898262</v>
      </c>
    </row>
    <row r="37" spans="1:13" s="37" customFormat="1" ht="12.75">
      <c r="A37" s="46"/>
      <c r="B37" s="78" t="s">
        <v>231</v>
      </c>
      <c r="C37" s="79"/>
      <c r="D37" s="66">
        <f aca="true" t="shared" si="4" ref="D37:M37">SUM(D32:D36)</f>
        <v>53780491</v>
      </c>
      <c r="E37" s="67">
        <f t="shared" si="4"/>
        <v>210375327</v>
      </c>
      <c r="F37" s="67">
        <f t="shared" si="4"/>
        <v>214537405</v>
      </c>
      <c r="G37" s="67">
        <f t="shared" si="4"/>
        <v>3891000</v>
      </c>
      <c r="H37" s="80">
        <f t="shared" si="4"/>
        <v>482584223</v>
      </c>
      <c r="I37" s="81">
        <f t="shared" si="4"/>
        <v>49641180</v>
      </c>
      <c r="J37" s="82">
        <f t="shared" si="4"/>
        <v>144825725</v>
      </c>
      <c r="K37" s="67">
        <f t="shared" si="4"/>
        <v>134000475</v>
      </c>
      <c r="L37" s="82">
        <f t="shared" si="4"/>
        <v>2889000</v>
      </c>
      <c r="M37" s="80">
        <f t="shared" si="4"/>
        <v>331356380</v>
      </c>
    </row>
    <row r="38" spans="1:13" s="37" customFormat="1" ht="12.75">
      <c r="A38" s="46"/>
      <c r="B38" s="78" t="s">
        <v>232</v>
      </c>
      <c r="C38" s="79"/>
      <c r="D38" s="66">
        <f aca="true" t="shared" si="5" ref="D38:M38">SUM(D9,D11:D15,D17:D22,D24:D30,D32:D36)</f>
        <v>452546815</v>
      </c>
      <c r="E38" s="67">
        <f t="shared" si="5"/>
        <v>1118495645</v>
      </c>
      <c r="F38" s="67">
        <f t="shared" si="5"/>
        <v>1170234962</v>
      </c>
      <c r="G38" s="67">
        <f t="shared" si="5"/>
        <v>51509000</v>
      </c>
      <c r="H38" s="80">
        <f t="shared" si="5"/>
        <v>2792786422</v>
      </c>
      <c r="I38" s="81">
        <f t="shared" si="5"/>
        <v>419595232</v>
      </c>
      <c r="J38" s="82">
        <f t="shared" si="5"/>
        <v>827967412</v>
      </c>
      <c r="K38" s="67">
        <f t="shared" si="5"/>
        <v>859022562</v>
      </c>
      <c r="L38" s="82">
        <f t="shared" si="5"/>
        <v>99907000</v>
      </c>
      <c r="M38" s="80">
        <f t="shared" si="5"/>
        <v>2206492206</v>
      </c>
    </row>
    <row r="39" spans="1:13" s="8" customFormat="1" ht="12.75">
      <c r="A39" s="47"/>
      <c r="B39" s="83"/>
      <c r="C39" s="84"/>
      <c r="D39" s="85"/>
      <c r="E39" s="86"/>
      <c r="F39" s="86"/>
      <c r="G39" s="86"/>
      <c r="H39" s="87"/>
      <c r="I39" s="85"/>
      <c r="J39" s="86"/>
      <c r="K39" s="86"/>
      <c r="L39" s="86"/>
      <c r="M39" s="87"/>
    </row>
    <row r="40" spans="1:13" s="8" customFormat="1" ht="12.75">
      <c r="A40" s="27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40:M4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233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86</v>
      </c>
      <c r="B9" s="77" t="s">
        <v>34</v>
      </c>
      <c r="C9" s="57" t="s">
        <v>35</v>
      </c>
      <c r="D9" s="58">
        <v>775140810</v>
      </c>
      <c r="E9" s="59">
        <v>3149315522</v>
      </c>
      <c r="F9" s="59">
        <v>526941639</v>
      </c>
      <c r="G9" s="59">
        <v>28315000</v>
      </c>
      <c r="H9" s="60">
        <v>4479712971</v>
      </c>
      <c r="I9" s="61">
        <v>835072777</v>
      </c>
      <c r="J9" s="62">
        <v>2670326377</v>
      </c>
      <c r="K9" s="59">
        <v>1059410760</v>
      </c>
      <c r="L9" s="62">
        <v>73186000</v>
      </c>
      <c r="M9" s="60">
        <v>4637995914</v>
      </c>
    </row>
    <row r="10" spans="1:13" s="8" customFormat="1" ht="12.75">
      <c r="A10" s="24" t="s">
        <v>86</v>
      </c>
      <c r="B10" s="77" t="s">
        <v>38</v>
      </c>
      <c r="C10" s="57" t="s">
        <v>39</v>
      </c>
      <c r="D10" s="58">
        <v>1434690728</v>
      </c>
      <c r="E10" s="59">
        <v>4198445835</v>
      </c>
      <c r="F10" s="59">
        <v>1555139126</v>
      </c>
      <c r="G10" s="59">
        <v>461911000</v>
      </c>
      <c r="H10" s="60">
        <v>7650186689</v>
      </c>
      <c r="I10" s="61">
        <v>1197346037</v>
      </c>
      <c r="J10" s="62">
        <v>3693999857</v>
      </c>
      <c r="K10" s="59">
        <v>1723889403</v>
      </c>
      <c r="L10" s="62">
        <v>309441000</v>
      </c>
      <c r="M10" s="60">
        <v>6924676297</v>
      </c>
    </row>
    <row r="11" spans="1:13" s="8" customFormat="1" ht="12.75">
      <c r="A11" s="24" t="s">
        <v>86</v>
      </c>
      <c r="B11" s="77" t="s">
        <v>44</v>
      </c>
      <c r="C11" s="57" t="s">
        <v>45</v>
      </c>
      <c r="D11" s="58">
        <v>985664136</v>
      </c>
      <c r="E11" s="59">
        <v>2781984740</v>
      </c>
      <c r="F11" s="59">
        <v>563586434</v>
      </c>
      <c r="G11" s="59">
        <v>505498000</v>
      </c>
      <c r="H11" s="60">
        <v>4836733310</v>
      </c>
      <c r="I11" s="61">
        <v>849270916</v>
      </c>
      <c r="J11" s="62">
        <v>2510382144</v>
      </c>
      <c r="K11" s="59">
        <v>1737716963</v>
      </c>
      <c r="L11" s="62">
        <v>261467000</v>
      </c>
      <c r="M11" s="60">
        <v>5358837023</v>
      </c>
    </row>
    <row r="12" spans="1:13" s="37" customFormat="1" ht="12.75">
      <c r="A12" s="46"/>
      <c r="B12" s="78" t="s">
        <v>87</v>
      </c>
      <c r="C12" s="79"/>
      <c r="D12" s="66">
        <f aca="true" t="shared" si="0" ref="D12:M12">SUM(D9:D11)</f>
        <v>3195495674</v>
      </c>
      <c r="E12" s="67">
        <f t="shared" si="0"/>
        <v>10129746097</v>
      </c>
      <c r="F12" s="67">
        <f t="shared" si="0"/>
        <v>2645667199</v>
      </c>
      <c r="G12" s="67">
        <f t="shared" si="0"/>
        <v>995724000</v>
      </c>
      <c r="H12" s="80">
        <f t="shared" si="0"/>
        <v>16966632970</v>
      </c>
      <c r="I12" s="81">
        <f t="shared" si="0"/>
        <v>2881689730</v>
      </c>
      <c r="J12" s="82">
        <f t="shared" si="0"/>
        <v>8874708378</v>
      </c>
      <c r="K12" s="67">
        <f t="shared" si="0"/>
        <v>4521017126</v>
      </c>
      <c r="L12" s="82">
        <f t="shared" si="0"/>
        <v>644094000</v>
      </c>
      <c r="M12" s="80">
        <f t="shared" si="0"/>
        <v>16921509234</v>
      </c>
    </row>
    <row r="13" spans="1:13" s="8" customFormat="1" ht="12.75">
      <c r="A13" s="24" t="s">
        <v>88</v>
      </c>
      <c r="B13" s="77" t="s">
        <v>49</v>
      </c>
      <c r="C13" s="57" t="s">
        <v>50</v>
      </c>
      <c r="D13" s="58">
        <v>158078753</v>
      </c>
      <c r="E13" s="59">
        <v>538366650</v>
      </c>
      <c r="F13" s="59">
        <v>166177579</v>
      </c>
      <c r="G13" s="59">
        <v>23212000</v>
      </c>
      <c r="H13" s="60">
        <v>885834982</v>
      </c>
      <c r="I13" s="61">
        <v>135634778</v>
      </c>
      <c r="J13" s="62">
        <v>387420581</v>
      </c>
      <c r="K13" s="59">
        <v>151476300</v>
      </c>
      <c r="L13" s="62">
        <v>27900000</v>
      </c>
      <c r="M13" s="60">
        <v>702431659</v>
      </c>
    </row>
    <row r="14" spans="1:13" s="8" customFormat="1" ht="12.75">
      <c r="A14" s="24" t="s">
        <v>88</v>
      </c>
      <c r="B14" s="77" t="s">
        <v>234</v>
      </c>
      <c r="C14" s="57" t="s">
        <v>235</v>
      </c>
      <c r="D14" s="58">
        <v>38678776</v>
      </c>
      <c r="E14" s="59">
        <v>80298830</v>
      </c>
      <c r="F14" s="59">
        <v>35541791</v>
      </c>
      <c r="G14" s="59">
        <v>300000</v>
      </c>
      <c r="H14" s="60">
        <v>154819397</v>
      </c>
      <c r="I14" s="61">
        <v>33834411</v>
      </c>
      <c r="J14" s="62">
        <v>69027141</v>
      </c>
      <c r="K14" s="59">
        <v>45604965</v>
      </c>
      <c r="L14" s="62">
        <v>4365000</v>
      </c>
      <c r="M14" s="60">
        <v>152831517</v>
      </c>
    </row>
    <row r="15" spans="1:13" s="8" customFormat="1" ht="12.75">
      <c r="A15" s="24" t="s">
        <v>88</v>
      </c>
      <c r="B15" s="77" t="s">
        <v>236</v>
      </c>
      <c r="C15" s="57" t="s">
        <v>237</v>
      </c>
      <c r="D15" s="58">
        <v>19297845</v>
      </c>
      <c r="E15" s="59">
        <v>67041174</v>
      </c>
      <c r="F15" s="59">
        <v>19921538</v>
      </c>
      <c r="G15" s="59">
        <v>300000</v>
      </c>
      <c r="H15" s="60">
        <v>106560557</v>
      </c>
      <c r="I15" s="61">
        <v>18669230</v>
      </c>
      <c r="J15" s="62">
        <v>57215957</v>
      </c>
      <c r="K15" s="59">
        <v>17495279</v>
      </c>
      <c r="L15" s="62">
        <v>0</v>
      </c>
      <c r="M15" s="60">
        <v>93380466</v>
      </c>
    </row>
    <row r="16" spans="1:13" s="8" customFormat="1" ht="12.75">
      <c r="A16" s="24" t="s">
        <v>107</v>
      </c>
      <c r="B16" s="77" t="s">
        <v>238</v>
      </c>
      <c r="C16" s="57" t="s">
        <v>239</v>
      </c>
      <c r="D16" s="58">
        <v>0</v>
      </c>
      <c r="E16" s="59">
        <v>0</v>
      </c>
      <c r="F16" s="59">
        <v>86608629</v>
      </c>
      <c r="G16" s="59">
        <v>339000</v>
      </c>
      <c r="H16" s="60">
        <v>86947629</v>
      </c>
      <c r="I16" s="61">
        <v>0</v>
      </c>
      <c r="J16" s="62">
        <v>0</v>
      </c>
      <c r="K16" s="59">
        <v>79875626</v>
      </c>
      <c r="L16" s="62">
        <v>3000000</v>
      </c>
      <c r="M16" s="60">
        <v>82875626</v>
      </c>
    </row>
    <row r="17" spans="1:13" s="37" customFormat="1" ht="12.75">
      <c r="A17" s="46"/>
      <c r="B17" s="78" t="s">
        <v>240</v>
      </c>
      <c r="C17" s="79"/>
      <c r="D17" s="66">
        <f aca="true" t="shared" si="1" ref="D17:M17">SUM(D13:D16)</f>
        <v>216055374</v>
      </c>
      <c r="E17" s="67">
        <f t="shared" si="1"/>
        <v>685706654</v>
      </c>
      <c r="F17" s="67">
        <f t="shared" si="1"/>
        <v>308249537</v>
      </c>
      <c r="G17" s="67">
        <f t="shared" si="1"/>
        <v>24151000</v>
      </c>
      <c r="H17" s="80">
        <f t="shared" si="1"/>
        <v>1234162565</v>
      </c>
      <c r="I17" s="81">
        <f t="shared" si="1"/>
        <v>188138419</v>
      </c>
      <c r="J17" s="82">
        <f t="shared" si="1"/>
        <v>513663679</v>
      </c>
      <c r="K17" s="67">
        <f t="shared" si="1"/>
        <v>294452170</v>
      </c>
      <c r="L17" s="82">
        <f t="shared" si="1"/>
        <v>35265000</v>
      </c>
      <c r="M17" s="80">
        <f t="shared" si="1"/>
        <v>1031519268</v>
      </c>
    </row>
    <row r="18" spans="1:13" s="8" customFormat="1" ht="12.75">
      <c r="A18" s="24" t="s">
        <v>88</v>
      </c>
      <c r="B18" s="77" t="s">
        <v>51</v>
      </c>
      <c r="C18" s="57" t="s">
        <v>52</v>
      </c>
      <c r="D18" s="58">
        <v>63245943</v>
      </c>
      <c r="E18" s="59">
        <v>261475986</v>
      </c>
      <c r="F18" s="59">
        <v>103856983</v>
      </c>
      <c r="G18" s="59">
        <v>2194000</v>
      </c>
      <c r="H18" s="60">
        <v>430772912</v>
      </c>
      <c r="I18" s="61">
        <v>62311583</v>
      </c>
      <c r="J18" s="62">
        <v>222034842</v>
      </c>
      <c r="K18" s="59">
        <v>71200542</v>
      </c>
      <c r="L18" s="62">
        <v>0</v>
      </c>
      <c r="M18" s="60">
        <v>355546967</v>
      </c>
    </row>
    <row r="19" spans="1:13" s="8" customFormat="1" ht="12.75">
      <c r="A19" s="24" t="s">
        <v>88</v>
      </c>
      <c r="B19" s="77" t="s">
        <v>241</v>
      </c>
      <c r="C19" s="57" t="s">
        <v>242</v>
      </c>
      <c r="D19" s="58">
        <v>17758433</v>
      </c>
      <c r="E19" s="59">
        <v>70957374</v>
      </c>
      <c r="F19" s="59">
        <v>11250981</v>
      </c>
      <c r="G19" s="59">
        <v>1700000</v>
      </c>
      <c r="H19" s="60">
        <v>101666788</v>
      </c>
      <c r="I19" s="61">
        <v>24830762</v>
      </c>
      <c r="J19" s="62">
        <v>89043286</v>
      </c>
      <c r="K19" s="59">
        <v>38099041</v>
      </c>
      <c r="L19" s="62">
        <v>0</v>
      </c>
      <c r="M19" s="60">
        <v>151973089</v>
      </c>
    </row>
    <row r="20" spans="1:13" s="8" customFormat="1" ht="12.75">
      <c r="A20" s="24" t="s">
        <v>88</v>
      </c>
      <c r="B20" s="77" t="s">
        <v>243</v>
      </c>
      <c r="C20" s="57" t="s">
        <v>244</v>
      </c>
      <c r="D20" s="58">
        <v>9831584</v>
      </c>
      <c r="E20" s="59">
        <v>22796045</v>
      </c>
      <c r="F20" s="59">
        <v>26898718</v>
      </c>
      <c r="G20" s="59">
        <v>1894000</v>
      </c>
      <c r="H20" s="60">
        <v>61420347</v>
      </c>
      <c r="I20" s="61">
        <v>6655448</v>
      </c>
      <c r="J20" s="62">
        <v>43086953</v>
      </c>
      <c r="K20" s="59">
        <v>44552703</v>
      </c>
      <c r="L20" s="62">
        <v>24606000</v>
      </c>
      <c r="M20" s="60">
        <v>118901104</v>
      </c>
    </row>
    <row r="21" spans="1:13" s="8" customFormat="1" ht="12.75">
      <c r="A21" s="24" t="s">
        <v>88</v>
      </c>
      <c r="B21" s="77" t="s">
        <v>245</v>
      </c>
      <c r="C21" s="57" t="s">
        <v>246</v>
      </c>
      <c r="D21" s="58">
        <v>63673293</v>
      </c>
      <c r="E21" s="59">
        <v>82981250</v>
      </c>
      <c r="F21" s="59">
        <v>40255924</v>
      </c>
      <c r="G21" s="59">
        <v>5094000</v>
      </c>
      <c r="H21" s="60">
        <v>192004467</v>
      </c>
      <c r="I21" s="61">
        <v>21780986</v>
      </c>
      <c r="J21" s="62">
        <v>102826923</v>
      </c>
      <c r="K21" s="59">
        <v>17499149</v>
      </c>
      <c r="L21" s="62">
        <v>0</v>
      </c>
      <c r="M21" s="60">
        <v>142107058</v>
      </c>
    </row>
    <row r="22" spans="1:13" s="8" customFormat="1" ht="12.75">
      <c r="A22" s="24" t="s">
        <v>107</v>
      </c>
      <c r="B22" s="77" t="s">
        <v>247</v>
      </c>
      <c r="C22" s="57" t="s">
        <v>248</v>
      </c>
      <c r="D22" s="58">
        <v>0</v>
      </c>
      <c r="E22" s="59">
        <v>0</v>
      </c>
      <c r="F22" s="59">
        <v>2032819</v>
      </c>
      <c r="G22" s="59">
        <v>300000</v>
      </c>
      <c r="H22" s="60">
        <v>2332819</v>
      </c>
      <c r="I22" s="61">
        <v>0</v>
      </c>
      <c r="J22" s="62">
        <v>347550</v>
      </c>
      <c r="K22" s="59">
        <v>43326945</v>
      </c>
      <c r="L22" s="62">
        <v>0</v>
      </c>
      <c r="M22" s="60">
        <v>43674495</v>
      </c>
    </row>
    <row r="23" spans="1:13" s="37" customFormat="1" ht="12.75">
      <c r="A23" s="46"/>
      <c r="B23" s="78" t="s">
        <v>249</v>
      </c>
      <c r="C23" s="79"/>
      <c r="D23" s="66">
        <f aca="true" t="shared" si="2" ref="D23:M23">SUM(D18:D22)</f>
        <v>154509253</v>
      </c>
      <c r="E23" s="67">
        <f t="shared" si="2"/>
        <v>438210655</v>
      </c>
      <c r="F23" s="67">
        <f t="shared" si="2"/>
        <v>184295425</v>
      </c>
      <c r="G23" s="67">
        <f t="shared" si="2"/>
        <v>11182000</v>
      </c>
      <c r="H23" s="80">
        <f t="shared" si="2"/>
        <v>788197333</v>
      </c>
      <c r="I23" s="81">
        <f t="shared" si="2"/>
        <v>115578779</v>
      </c>
      <c r="J23" s="82">
        <f t="shared" si="2"/>
        <v>457339554</v>
      </c>
      <c r="K23" s="67">
        <f t="shared" si="2"/>
        <v>214678380</v>
      </c>
      <c r="L23" s="82">
        <f t="shared" si="2"/>
        <v>24606000</v>
      </c>
      <c r="M23" s="80">
        <f t="shared" si="2"/>
        <v>812202713</v>
      </c>
    </row>
    <row r="24" spans="1:13" s="37" customFormat="1" ht="12.75">
      <c r="A24" s="46"/>
      <c r="B24" s="78" t="s">
        <v>250</v>
      </c>
      <c r="C24" s="79"/>
      <c r="D24" s="66">
        <f aca="true" t="shared" si="3" ref="D24:M24">SUM(D9:D11,D13:D16,D18:D22)</f>
        <v>3566060301</v>
      </c>
      <c r="E24" s="67">
        <f t="shared" si="3"/>
        <v>11253663406</v>
      </c>
      <c r="F24" s="67">
        <f t="shared" si="3"/>
        <v>3138212161</v>
      </c>
      <c r="G24" s="67">
        <f t="shared" si="3"/>
        <v>1031057000</v>
      </c>
      <c r="H24" s="80">
        <f t="shared" si="3"/>
        <v>18988992868</v>
      </c>
      <c r="I24" s="81">
        <f t="shared" si="3"/>
        <v>3185406928</v>
      </c>
      <c r="J24" s="82">
        <f t="shared" si="3"/>
        <v>9845711611</v>
      </c>
      <c r="K24" s="67">
        <f t="shared" si="3"/>
        <v>5030147676</v>
      </c>
      <c r="L24" s="82">
        <f t="shared" si="3"/>
        <v>703965000</v>
      </c>
      <c r="M24" s="80">
        <f t="shared" si="3"/>
        <v>18765231215</v>
      </c>
    </row>
    <row r="25" spans="1:13" s="8" customFormat="1" ht="12.75">
      <c r="A25" s="47"/>
      <c r="B25" s="83"/>
      <c r="C25" s="84"/>
      <c r="D25" s="85"/>
      <c r="E25" s="86"/>
      <c r="F25" s="86"/>
      <c r="G25" s="86"/>
      <c r="H25" s="87"/>
      <c r="I25" s="85"/>
      <c r="J25" s="86"/>
      <c r="K25" s="86"/>
      <c r="L25" s="86"/>
      <c r="M25" s="87"/>
    </row>
    <row r="26" spans="1:13" s="8" customFormat="1" ht="12.75">
      <c r="A26" s="27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</row>
    <row r="27" spans="1:13" ht="12.75">
      <c r="A27" s="2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1:13" ht="12.75">
      <c r="A28" s="2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2.75">
      <c r="A29" s="2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ht="12.75">
      <c r="A30" s="2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ht="12.75">
      <c r="A31" s="2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>
      <c r="A32" s="2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12.75">
      <c r="A33" s="2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1:13" ht="12.75">
      <c r="A34" s="2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1:13" ht="12.75">
      <c r="A35" s="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26:M26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251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 customHeight="1">
      <c r="A9" s="24" t="s">
        <v>86</v>
      </c>
      <c r="B9" s="77" t="s">
        <v>36</v>
      </c>
      <c r="C9" s="57" t="s">
        <v>37</v>
      </c>
      <c r="D9" s="58">
        <v>1109944053</v>
      </c>
      <c r="E9" s="59">
        <v>3275873408</v>
      </c>
      <c r="F9" s="59">
        <v>948121815</v>
      </c>
      <c r="G9" s="59">
        <v>505410000</v>
      </c>
      <c r="H9" s="60">
        <v>5839349276</v>
      </c>
      <c r="I9" s="61">
        <v>921624648</v>
      </c>
      <c r="J9" s="62">
        <v>2942132963</v>
      </c>
      <c r="K9" s="59">
        <v>1400513588</v>
      </c>
      <c r="L9" s="62">
        <v>76024000</v>
      </c>
      <c r="M9" s="60">
        <v>5340295199</v>
      </c>
    </row>
    <row r="10" spans="1:13" s="37" customFormat="1" ht="12.75" customHeight="1">
      <c r="A10" s="46"/>
      <c r="B10" s="78" t="s">
        <v>87</v>
      </c>
      <c r="C10" s="79"/>
      <c r="D10" s="66">
        <f aca="true" t="shared" si="0" ref="D10:M10">D9</f>
        <v>1109944053</v>
      </c>
      <c r="E10" s="67">
        <f t="shared" si="0"/>
        <v>3275873408</v>
      </c>
      <c r="F10" s="67">
        <f t="shared" si="0"/>
        <v>948121815</v>
      </c>
      <c r="G10" s="67">
        <f t="shared" si="0"/>
        <v>505410000</v>
      </c>
      <c r="H10" s="80">
        <f t="shared" si="0"/>
        <v>5839349276</v>
      </c>
      <c r="I10" s="81">
        <f t="shared" si="0"/>
        <v>921624648</v>
      </c>
      <c r="J10" s="82">
        <f t="shared" si="0"/>
        <v>2942132963</v>
      </c>
      <c r="K10" s="67">
        <f t="shared" si="0"/>
        <v>1400513588</v>
      </c>
      <c r="L10" s="82">
        <f t="shared" si="0"/>
        <v>76024000</v>
      </c>
      <c r="M10" s="80">
        <f t="shared" si="0"/>
        <v>5340295199</v>
      </c>
    </row>
    <row r="11" spans="1:13" s="8" customFormat="1" ht="12.75" customHeight="1">
      <c r="A11" s="24" t="s">
        <v>88</v>
      </c>
      <c r="B11" s="77" t="s">
        <v>252</v>
      </c>
      <c r="C11" s="57" t="s">
        <v>253</v>
      </c>
      <c r="D11" s="58">
        <v>315982</v>
      </c>
      <c r="E11" s="59">
        <v>-6642</v>
      </c>
      <c r="F11" s="59">
        <v>1546911</v>
      </c>
      <c r="G11" s="59">
        <v>1000000</v>
      </c>
      <c r="H11" s="60">
        <v>2856251</v>
      </c>
      <c r="I11" s="61">
        <v>389787</v>
      </c>
      <c r="J11" s="62">
        <v>0</v>
      </c>
      <c r="K11" s="59">
        <v>18017428</v>
      </c>
      <c r="L11" s="62">
        <v>0</v>
      </c>
      <c r="M11" s="60">
        <v>18407215</v>
      </c>
    </row>
    <row r="12" spans="1:13" s="8" customFormat="1" ht="12.75" customHeight="1">
      <c r="A12" s="24" t="s">
        <v>88</v>
      </c>
      <c r="B12" s="77" t="s">
        <v>254</v>
      </c>
      <c r="C12" s="57" t="s">
        <v>255</v>
      </c>
      <c r="D12" s="58">
        <v>-295223</v>
      </c>
      <c r="E12" s="59">
        <v>20481</v>
      </c>
      <c r="F12" s="59">
        <v>10931573</v>
      </c>
      <c r="G12" s="59">
        <v>300000</v>
      </c>
      <c r="H12" s="60">
        <v>10956831</v>
      </c>
      <c r="I12" s="61">
        <v>196232</v>
      </c>
      <c r="J12" s="62">
        <v>60505</v>
      </c>
      <c r="K12" s="59">
        <v>-230491</v>
      </c>
      <c r="L12" s="62">
        <v>4141000</v>
      </c>
      <c r="M12" s="60">
        <v>4167246</v>
      </c>
    </row>
    <row r="13" spans="1:13" s="8" customFormat="1" ht="12.75" customHeight="1">
      <c r="A13" s="24" t="s">
        <v>88</v>
      </c>
      <c r="B13" s="77" t="s">
        <v>256</v>
      </c>
      <c r="C13" s="57" t="s">
        <v>257</v>
      </c>
      <c r="D13" s="58">
        <v>0</v>
      </c>
      <c r="E13" s="59">
        <v>0</v>
      </c>
      <c r="F13" s="59">
        <v>15601352</v>
      </c>
      <c r="G13" s="59">
        <v>1000000</v>
      </c>
      <c r="H13" s="60">
        <v>16601352</v>
      </c>
      <c r="I13" s="61">
        <v>0</v>
      </c>
      <c r="J13" s="62">
        <v>0</v>
      </c>
      <c r="K13" s="59">
        <v>15541286</v>
      </c>
      <c r="L13" s="62">
        <v>713000</v>
      </c>
      <c r="M13" s="60">
        <v>16254286</v>
      </c>
    </row>
    <row r="14" spans="1:13" s="8" customFormat="1" ht="12.75" customHeight="1">
      <c r="A14" s="24" t="s">
        <v>88</v>
      </c>
      <c r="B14" s="77" t="s">
        <v>258</v>
      </c>
      <c r="C14" s="57" t="s">
        <v>259</v>
      </c>
      <c r="D14" s="58">
        <v>2044296</v>
      </c>
      <c r="E14" s="59">
        <v>5069898</v>
      </c>
      <c r="F14" s="59">
        <v>23431235</v>
      </c>
      <c r="G14" s="59">
        <v>0</v>
      </c>
      <c r="H14" s="60">
        <v>30545429</v>
      </c>
      <c r="I14" s="61">
        <v>2334251</v>
      </c>
      <c r="J14" s="62">
        <v>4682487</v>
      </c>
      <c r="K14" s="59">
        <v>13573758</v>
      </c>
      <c r="L14" s="62">
        <v>221000</v>
      </c>
      <c r="M14" s="60">
        <v>20811496</v>
      </c>
    </row>
    <row r="15" spans="1:13" s="8" customFormat="1" ht="12.75" customHeight="1">
      <c r="A15" s="24" t="s">
        <v>88</v>
      </c>
      <c r="B15" s="77" t="s">
        <v>260</v>
      </c>
      <c r="C15" s="57" t="s">
        <v>261</v>
      </c>
      <c r="D15" s="58">
        <v>164241</v>
      </c>
      <c r="E15" s="59">
        <v>0</v>
      </c>
      <c r="F15" s="59">
        <v>12355362</v>
      </c>
      <c r="G15" s="59">
        <v>0</v>
      </c>
      <c r="H15" s="60">
        <v>12519603</v>
      </c>
      <c r="I15" s="61">
        <v>154954</v>
      </c>
      <c r="J15" s="62">
        <v>0</v>
      </c>
      <c r="K15" s="59">
        <v>8375531</v>
      </c>
      <c r="L15" s="62">
        <v>2298000</v>
      </c>
      <c r="M15" s="60">
        <v>10828485</v>
      </c>
    </row>
    <row r="16" spans="1:13" s="8" customFormat="1" ht="12.75" customHeight="1">
      <c r="A16" s="24" t="s">
        <v>88</v>
      </c>
      <c r="B16" s="77" t="s">
        <v>262</v>
      </c>
      <c r="C16" s="57" t="s">
        <v>263</v>
      </c>
      <c r="D16" s="58">
        <v>79870286</v>
      </c>
      <c r="E16" s="59">
        <v>32370738</v>
      </c>
      <c r="F16" s="59">
        <v>37603653</v>
      </c>
      <c r="G16" s="59">
        <v>300000</v>
      </c>
      <c r="H16" s="60">
        <v>150144677</v>
      </c>
      <c r="I16" s="61">
        <v>79271920</v>
      </c>
      <c r="J16" s="62">
        <v>32196968</v>
      </c>
      <c r="K16" s="59">
        <v>6585993</v>
      </c>
      <c r="L16" s="62">
        <v>3710000</v>
      </c>
      <c r="M16" s="60">
        <v>121764881</v>
      </c>
    </row>
    <row r="17" spans="1:13" s="8" customFormat="1" ht="12.75" customHeight="1">
      <c r="A17" s="24" t="s">
        <v>107</v>
      </c>
      <c r="B17" s="77" t="s">
        <v>264</v>
      </c>
      <c r="C17" s="57" t="s">
        <v>265</v>
      </c>
      <c r="D17" s="58">
        <v>0</v>
      </c>
      <c r="E17" s="59">
        <v>73129637</v>
      </c>
      <c r="F17" s="59">
        <v>73232928</v>
      </c>
      <c r="G17" s="59">
        <v>4820000</v>
      </c>
      <c r="H17" s="60">
        <v>151182565</v>
      </c>
      <c r="I17" s="61">
        <v>0</v>
      </c>
      <c r="J17" s="62">
        <v>83420662</v>
      </c>
      <c r="K17" s="59">
        <v>62545583</v>
      </c>
      <c r="L17" s="62">
        <v>40240000</v>
      </c>
      <c r="M17" s="60">
        <v>186206245</v>
      </c>
    </row>
    <row r="18" spans="1:13" s="37" customFormat="1" ht="12.75" customHeight="1">
      <c r="A18" s="46"/>
      <c r="B18" s="78" t="s">
        <v>266</v>
      </c>
      <c r="C18" s="79"/>
      <c r="D18" s="66">
        <f aca="true" t="shared" si="1" ref="D18:M18">SUM(D11:D17)</f>
        <v>82099582</v>
      </c>
      <c r="E18" s="67">
        <f t="shared" si="1"/>
        <v>110584112</v>
      </c>
      <c r="F18" s="67">
        <f t="shared" si="1"/>
        <v>174703014</v>
      </c>
      <c r="G18" s="67">
        <f t="shared" si="1"/>
        <v>7420000</v>
      </c>
      <c r="H18" s="80">
        <f t="shared" si="1"/>
        <v>374806708</v>
      </c>
      <c r="I18" s="81">
        <f t="shared" si="1"/>
        <v>82347144</v>
      </c>
      <c r="J18" s="82">
        <f t="shared" si="1"/>
        <v>120360622</v>
      </c>
      <c r="K18" s="67">
        <f t="shared" si="1"/>
        <v>124409088</v>
      </c>
      <c r="L18" s="82">
        <f t="shared" si="1"/>
        <v>51323000</v>
      </c>
      <c r="M18" s="80">
        <f t="shared" si="1"/>
        <v>378439854</v>
      </c>
    </row>
    <row r="19" spans="1:13" s="8" customFormat="1" ht="12.75" customHeight="1">
      <c r="A19" s="24" t="s">
        <v>88</v>
      </c>
      <c r="B19" s="77" t="s">
        <v>267</v>
      </c>
      <c r="C19" s="57" t="s">
        <v>268</v>
      </c>
      <c r="D19" s="58">
        <v>16164355</v>
      </c>
      <c r="E19" s="59">
        <v>364217</v>
      </c>
      <c r="F19" s="59">
        <v>20725519</v>
      </c>
      <c r="G19" s="59">
        <v>0</v>
      </c>
      <c r="H19" s="60">
        <v>37254091</v>
      </c>
      <c r="I19" s="61">
        <v>8013453</v>
      </c>
      <c r="J19" s="62">
        <v>373413</v>
      </c>
      <c r="K19" s="59">
        <v>1710800</v>
      </c>
      <c r="L19" s="62">
        <v>16350000</v>
      </c>
      <c r="M19" s="60">
        <v>26447666</v>
      </c>
    </row>
    <row r="20" spans="1:13" s="8" customFormat="1" ht="12.75" customHeight="1">
      <c r="A20" s="24" t="s">
        <v>88</v>
      </c>
      <c r="B20" s="77" t="s">
        <v>269</v>
      </c>
      <c r="C20" s="57" t="s">
        <v>270</v>
      </c>
      <c r="D20" s="58">
        <v>36250472</v>
      </c>
      <c r="E20" s="59">
        <v>2645858</v>
      </c>
      <c r="F20" s="59">
        <v>18267868</v>
      </c>
      <c r="G20" s="59">
        <v>0</v>
      </c>
      <c r="H20" s="60">
        <v>57164198</v>
      </c>
      <c r="I20" s="61">
        <v>23862320</v>
      </c>
      <c r="J20" s="62">
        <v>12914702</v>
      </c>
      <c r="K20" s="59">
        <v>12133392</v>
      </c>
      <c r="L20" s="62">
        <v>0</v>
      </c>
      <c r="M20" s="60">
        <v>48910414</v>
      </c>
    </row>
    <row r="21" spans="1:13" s="8" customFormat="1" ht="12.75" customHeight="1">
      <c r="A21" s="24" t="s">
        <v>88</v>
      </c>
      <c r="B21" s="77" t="s">
        <v>271</v>
      </c>
      <c r="C21" s="57" t="s">
        <v>272</v>
      </c>
      <c r="D21" s="58">
        <v>4456698</v>
      </c>
      <c r="E21" s="59">
        <v>4682188</v>
      </c>
      <c r="F21" s="59">
        <v>14470117</v>
      </c>
      <c r="G21" s="59">
        <v>0</v>
      </c>
      <c r="H21" s="60">
        <v>23609003</v>
      </c>
      <c r="I21" s="61">
        <v>2808127</v>
      </c>
      <c r="J21" s="62">
        <v>10628559</v>
      </c>
      <c r="K21" s="59">
        <v>12245897</v>
      </c>
      <c r="L21" s="62">
        <v>0</v>
      </c>
      <c r="M21" s="60">
        <v>25682583</v>
      </c>
    </row>
    <row r="22" spans="1:13" s="8" customFormat="1" ht="12.75" customHeight="1">
      <c r="A22" s="24" t="s">
        <v>88</v>
      </c>
      <c r="B22" s="77" t="s">
        <v>273</v>
      </c>
      <c r="C22" s="57" t="s">
        <v>274</v>
      </c>
      <c r="D22" s="58">
        <v>303364</v>
      </c>
      <c r="E22" s="59">
        <v>7231</v>
      </c>
      <c r="F22" s="59">
        <v>5921604</v>
      </c>
      <c r="G22" s="59">
        <v>300000</v>
      </c>
      <c r="H22" s="60">
        <v>6532199</v>
      </c>
      <c r="I22" s="61">
        <v>127914</v>
      </c>
      <c r="J22" s="62">
        <v>32092</v>
      </c>
      <c r="K22" s="59">
        <v>8426511</v>
      </c>
      <c r="L22" s="62">
        <v>1553000</v>
      </c>
      <c r="M22" s="60">
        <v>10139517</v>
      </c>
    </row>
    <row r="23" spans="1:13" s="8" customFormat="1" ht="12.75" customHeight="1">
      <c r="A23" s="24" t="s">
        <v>88</v>
      </c>
      <c r="B23" s="77" t="s">
        <v>53</v>
      </c>
      <c r="C23" s="57" t="s">
        <v>54</v>
      </c>
      <c r="D23" s="58">
        <v>155981489</v>
      </c>
      <c r="E23" s="59">
        <v>459475022</v>
      </c>
      <c r="F23" s="59">
        <v>46618059</v>
      </c>
      <c r="G23" s="59">
        <v>30450000</v>
      </c>
      <c r="H23" s="60">
        <v>692524570</v>
      </c>
      <c r="I23" s="61">
        <v>131985577</v>
      </c>
      <c r="J23" s="62">
        <v>364284859</v>
      </c>
      <c r="K23" s="59">
        <v>43286604</v>
      </c>
      <c r="L23" s="62">
        <v>22685000</v>
      </c>
      <c r="M23" s="60">
        <v>562242040</v>
      </c>
    </row>
    <row r="24" spans="1:13" s="8" customFormat="1" ht="12.75" customHeight="1">
      <c r="A24" s="24" t="s">
        <v>88</v>
      </c>
      <c r="B24" s="77" t="s">
        <v>275</v>
      </c>
      <c r="C24" s="57" t="s">
        <v>276</v>
      </c>
      <c r="D24" s="58">
        <v>1769877</v>
      </c>
      <c r="E24" s="59">
        <v>0</v>
      </c>
      <c r="F24" s="59">
        <v>12664564</v>
      </c>
      <c r="G24" s="59">
        <v>3000000</v>
      </c>
      <c r="H24" s="60">
        <v>17434441</v>
      </c>
      <c r="I24" s="61">
        <v>1213339</v>
      </c>
      <c r="J24" s="62">
        <v>0</v>
      </c>
      <c r="K24" s="59">
        <v>3740351</v>
      </c>
      <c r="L24" s="62">
        <v>5716000</v>
      </c>
      <c r="M24" s="60">
        <v>10669690</v>
      </c>
    </row>
    <row r="25" spans="1:13" s="8" customFormat="1" ht="12.75" customHeight="1">
      <c r="A25" s="24" t="s">
        <v>88</v>
      </c>
      <c r="B25" s="77" t="s">
        <v>277</v>
      </c>
      <c r="C25" s="57" t="s">
        <v>278</v>
      </c>
      <c r="D25" s="58">
        <v>1276563</v>
      </c>
      <c r="E25" s="59">
        <v>75526</v>
      </c>
      <c r="F25" s="59">
        <v>10359149</v>
      </c>
      <c r="G25" s="59">
        <v>0</v>
      </c>
      <c r="H25" s="60">
        <v>11711238</v>
      </c>
      <c r="I25" s="61">
        <v>1011371</v>
      </c>
      <c r="J25" s="62">
        <v>70260</v>
      </c>
      <c r="K25" s="59">
        <v>8096260</v>
      </c>
      <c r="L25" s="62">
        <v>2000000</v>
      </c>
      <c r="M25" s="60">
        <v>11177891</v>
      </c>
    </row>
    <row r="26" spans="1:13" s="8" customFormat="1" ht="12.75" customHeight="1">
      <c r="A26" s="24" t="s">
        <v>107</v>
      </c>
      <c r="B26" s="77" t="s">
        <v>279</v>
      </c>
      <c r="C26" s="57" t="s">
        <v>280</v>
      </c>
      <c r="D26" s="58">
        <v>0</v>
      </c>
      <c r="E26" s="59">
        <v>45176728</v>
      </c>
      <c r="F26" s="59">
        <v>95403280</v>
      </c>
      <c r="G26" s="59">
        <v>300000</v>
      </c>
      <c r="H26" s="60">
        <v>140880008</v>
      </c>
      <c r="I26" s="61">
        <v>0</v>
      </c>
      <c r="J26" s="62">
        <v>5982752</v>
      </c>
      <c r="K26" s="59">
        <v>1038161</v>
      </c>
      <c r="L26" s="62">
        <v>1116000</v>
      </c>
      <c r="M26" s="60">
        <v>8136913</v>
      </c>
    </row>
    <row r="27" spans="1:13" s="37" customFormat="1" ht="12.75" customHeight="1">
      <c r="A27" s="46"/>
      <c r="B27" s="78" t="s">
        <v>281</v>
      </c>
      <c r="C27" s="79"/>
      <c r="D27" s="66">
        <f aca="true" t="shared" si="2" ref="D27:M27">SUM(D19:D26)</f>
        <v>216202818</v>
      </c>
      <c r="E27" s="67">
        <f t="shared" si="2"/>
        <v>512426770</v>
      </c>
      <c r="F27" s="67">
        <f t="shared" si="2"/>
        <v>224430160</v>
      </c>
      <c r="G27" s="67">
        <f t="shared" si="2"/>
        <v>34050000</v>
      </c>
      <c r="H27" s="80">
        <f t="shared" si="2"/>
        <v>987109748</v>
      </c>
      <c r="I27" s="81">
        <f t="shared" si="2"/>
        <v>169022101</v>
      </c>
      <c r="J27" s="82">
        <f t="shared" si="2"/>
        <v>394286637</v>
      </c>
      <c r="K27" s="67">
        <f t="shared" si="2"/>
        <v>90677976</v>
      </c>
      <c r="L27" s="82">
        <f t="shared" si="2"/>
        <v>49420000</v>
      </c>
      <c r="M27" s="80">
        <f t="shared" si="2"/>
        <v>703406714</v>
      </c>
    </row>
    <row r="28" spans="1:13" s="8" customFormat="1" ht="12.75" customHeight="1">
      <c r="A28" s="24" t="s">
        <v>88</v>
      </c>
      <c r="B28" s="77" t="s">
        <v>282</v>
      </c>
      <c r="C28" s="57" t="s">
        <v>283</v>
      </c>
      <c r="D28" s="58">
        <v>1027186</v>
      </c>
      <c r="E28" s="59">
        <v>49289556</v>
      </c>
      <c r="F28" s="59">
        <v>59275711</v>
      </c>
      <c r="G28" s="59">
        <v>8173000</v>
      </c>
      <c r="H28" s="60">
        <v>117765453</v>
      </c>
      <c r="I28" s="61">
        <v>1934832</v>
      </c>
      <c r="J28" s="62">
        <v>45750161</v>
      </c>
      <c r="K28" s="59">
        <v>20856260</v>
      </c>
      <c r="L28" s="62">
        <v>12868000</v>
      </c>
      <c r="M28" s="60">
        <v>81409253</v>
      </c>
    </row>
    <row r="29" spans="1:13" s="8" customFormat="1" ht="12.75" customHeight="1">
      <c r="A29" s="24" t="s">
        <v>88</v>
      </c>
      <c r="B29" s="77" t="s">
        <v>284</v>
      </c>
      <c r="C29" s="57" t="s">
        <v>285</v>
      </c>
      <c r="D29" s="58">
        <v>200432</v>
      </c>
      <c r="E29" s="59">
        <v>44703</v>
      </c>
      <c r="F29" s="59">
        <v>15494660</v>
      </c>
      <c r="G29" s="59">
        <v>2000000</v>
      </c>
      <c r="H29" s="60">
        <v>17739795</v>
      </c>
      <c r="I29" s="61">
        <v>1188631</v>
      </c>
      <c r="J29" s="62">
        <v>67781</v>
      </c>
      <c r="K29" s="59">
        <v>13076188</v>
      </c>
      <c r="L29" s="62">
        <v>3790000</v>
      </c>
      <c r="M29" s="60">
        <v>18122600</v>
      </c>
    </row>
    <row r="30" spans="1:13" s="8" customFormat="1" ht="12.75" customHeight="1">
      <c r="A30" s="24" t="s">
        <v>88</v>
      </c>
      <c r="B30" s="77" t="s">
        <v>286</v>
      </c>
      <c r="C30" s="57" t="s">
        <v>287</v>
      </c>
      <c r="D30" s="58">
        <v>18773362</v>
      </c>
      <c r="E30" s="59">
        <v>19508633</v>
      </c>
      <c r="F30" s="59">
        <v>2108355</v>
      </c>
      <c r="G30" s="59">
        <v>11113000</v>
      </c>
      <c r="H30" s="60">
        <v>51503350</v>
      </c>
      <c r="I30" s="61">
        <v>18601406</v>
      </c>
      <c r="J30" s="62">
        <v>32590525</v>
      </c>
      <c r="K30" s="59">
        <v>1154628</v>
      </c>
      <c r="L30" s="62">
        <v>9100000</v>
      </c>
      <c r="M30" s="60">
        <v>61446559</v>
      </c>
    </row>
    <row r="31" spans="1:13" s="8" customFormat="1" ht="12.75" customHeight="1">
      <c r="A31" s="24" t="s">
        <v>88</v>
      </c>
      <c r="B31" s="77" t="s">
        <v>288</v>
      </c>
      <c r="C31" s="57" t="s">
        <v>289</v>
      </c>
      <c r="D31" s="58">
        <v>6206311</v>
      </c>
      <c r="E31" s="59">
        <v>87678</v>
      </c>
      <c r="F31" s="59">
        <v>23541774</v>
      </c>
      <c r="G31" s="59">
        <v>0</v>
      </c>
      <c r="H31" s="60">
        <v>29835763</v>
      </c>
      <c r="I31" s="61">
        <v>3239229</v>
      </c>
      <c r="J31" s="62">
        <v>135141</v>
      </c>
      <c r="K31" s="59">
        <v>11869088</v>
      </c>
      <c r="L31" s="62">
        <v>6810000</v>
      </c>
      <c r="M31" s="60">
        <v>22053458</v>
      </c>
    </row>
    <row r="32" spans="1:13" s="8" customFormat="1" ht="12.75" customHeight="1">
      <c r="A32" s="24" t="s">
        <v>88</v>
      </c>
      <c r="B32" s="77" t="s">
        <v>290</v>
      </c>
      <c r="C32" s="57" t="s">
        <v>291</v>
      </c>
      <c r="D32" s="58">
        <v>54893</v>
      </c>
      <c r="E32" s="59">
        <v>0</v>
      </c>
      <c r="F32" s="59">
        <v>2700055</v>
      </c>
      <c r="G32" s="59">
        <v>0</v>
      </c>
      <c r="H32" s="60">
        <v>2754948</v>
      </c>
      <c r="I32" s="61">
        <v>84396</v>
      </c>
      <c r="J32" s="62">
        <v>0</v>
      </c>
      <c r="K32" s="59">
        <v>9870100</v>
      </c>
      <c r="L32" s="62">
        <v>14454000</v>
      </c>
      <c r="M32" s="60">
        <v>24408496</v>
      </c>
    </row>
    <row r="33" spans="1:13" s="8" customFormat="1" ht="12.75" customHeight="1">
      <c r="A33" s="24" t="s">
        <v>107</v>
      </c>
      <c r="B33" s="77" t="s">
        <v>292</v>
      </c>
      <c r="C33" s="57" t="s">
        <v>293</v>
      </c>
      <c r="D33" s="58">
        <v>0</v>
      </c>
      <c r="E33" s="59">
        <v>32054655</v>
      </c>
      <c r="F33" s="59">
        <v>70974151</v>
      </c>
      <c r="G33" s="59">
        <v>3739000</v>
      </c>
      <c r="H33" s="60">
        <v>106767806</v>
      </c>
      <c r="I33" s="61">
        <v>0</v>
      </c>
      <c r="J33" s="62">
        <v>29091475</v>
      </c>
      <c r="K33" s="59">
        <v>42814425</v>
      </c>
      <c r="L33" s="62">
        <v>22302000</v>
      </c>
      <c r="M33" s="60">
        <v>94207900</v>
      </c>
    </row>
    <row r="34" spans="1:13" s="37" customFormat="1" ht="12.75" customHeight="1">
      <c r="A34" s="46"/>
      <c r="B34" s="78" t="s">
        <v>294</v>
      </c>
      <c r="C34" s="79"/>
      <c r="D34" s="66">
        <f aca="true" t="shared" si="3" ref="D34:M34">SUM(D28:D33)</f>
        <v>26262184</v>
      </c>
      <c r="E34" s="67">
        <f t="shared" si="3"/>
        <v>100985225</v>
      </c>
      <c r="F34" s="67">
        <f t="shared" si="3"/>
        <v>174094706</v>
      </c>
      <c r="G34" s="67">
        <f t="shared" si="3"/>
        <v>25025000</v>
      </c>
      <c r="H34" s="80">
        <f t="shared" si="3"/>
        <v>326367115</v>
      </c>
      <c r="I34" s="81">
        <f t="shared" si="3"/>
        <v>25048494</v>
      </c>
      <c r="J34" s="82">
        <f t="shared" si="3"/>
        <v>107635083</v>
      </c>
      <c r="K34" s="67">
        <f t="shared" si="3"/>
        <v>99640689</v>
      </c>
      <c r="L34" s="82">
        <f t="shared" si="3"/>
        <v>69324000</v>
      </c>
      <c r="M34" s="80">
        <f t="shared" si="3"/>
        <v>301648266</v>
      </c>
    </row>
    <row r="35" spans="1:13" s="8" customFormat="1" ht="12.75" customHeight="1">
      <c r="A35" s="24" t="s">
        <v>88</v>
      </c>
      <c r="B35" s="77" t="s">
        <v>295</v>
      </c>
      <c r="C35" s="57" t="s">
        <v>296</v>
      </c>
      <c r="D35" s="58">
        <v>11208526</v>
      </c>
      <c r="E35" s="59">
        <v>22557279</v>
      </c>
      <c r="F35" s="59">
        <v>12080660</v>
      </c>
      <c r="G35" s="59">
        <v>2000000</v>
      </c>
      <c r="H35" s="60">
        <v>47846465</v>
      </c>
      <c r="I35" s="61">
        <v>11140931</v>
      </c>
      <c r="J35" s="62">
        <v>19933366</v>
      </c>
      <c r="K35" s="59">
        <v>7970507</v>
      </c>
      <c r="L35" s="62">
        <v>2926000</v>
      </c>
      <c r="M35" s="60">
        <v>41970804</v>
      </c>
    </row>
    <row r="36" spans="1:13" s="8" customFormat="1" ht="12.75" customHeight="1">
      <c r="A36" s="24" t="s">
        <v>88</v>
      </c>
      <c r="B36" s="77" t="s">
        <v>297</v>
      </c>
      <c r="C36" s="57" t="s">
        <v>298</v>
      </c>
      <c r="D36" s="58">
        <v>10314055</v>
      </c>
      <c r="E36" s="59">
        <v>4990680</v>
      </c>
      <c r="F36" s="59">
        <v>31673481</v>
      </c>
      <c r="G36" s="59">
        <v>300000</v>
      </c>
      <c r="H36" s="60">
        <v>47278216</v>
      </c>
      <c r="I36" s="61">
        <v>1171934</v>
      </c>
      <c r="J36" s="62">
        <v>2233586</v>
      </c>
      <c r="K36" s="59">
        <v>15693880</v>
      </c>
      <c r="L36" s="62">
        <v>1610000</v>
      </c>
      <c r="M36" s="60">
        <v>20709400</v>
      </c>
    </row>
    <row r="37" spans="1:13" s="8" customFormat="1" ht="12.75" customHeight="1">
      <c r="A37" s="24" t="s">
        <v>88</v>
      </c>
      <c r="B37" s="77" t="s">
        <v>299</v>
      </c>
      <c r="C37" s="57" t="s">
        <v>300</v>
      </c>
      <c r="D37" s="58">
        <v>0</v>
      </c>
      <c r="E37" s="59">
        <v>0</v>
      </c>
      <c r="F37" s="59">
        <v>-300000</v>
      </c>
      <c r="G37" s="59">
        <v>300000</v>
      </c>
      <c r="H37" s="60">
        <v>0</v>
      </c>
      <c r="I37" s="61">
        <v>110262</v>
      </c>
      <c r="J37" s="62">
        <v>5235</v>
      </c>
      <c r="K37" s="59">
        <v>-8033991</v>
      </c>
      <c r="L37" s="62">
        <v>8059000</v>
      </c>
      <c r="M37" s="60">
        <v>140506</v>
      </c>
    </row>
    <row r="38" spans="1:13" s="8" customFormat="1" ht="12.75" customHeight="1">
      <c r="A38" s="24" t="s">
        <v>88</v>
      </c>
      <c r="B38" s="77" t="s">
        <v>301</v>
      </c>
      <c r="C38" s="57" t="s">
        <v>302</v>
      </c>
      <c r="D38" s="58">
        <v>4993593</v>
      </c>
      <c r="E38" s="59">
        <v>13146520</v>
      </c>
      <c r="F38" s="59">
        <v>14873972</v>
      </c>
      <c r="G38" s="59">
        <v>0</v>
      </c>
      <c r="H38" s="60">
        <v>33014085</v>
      </c>
      <c r="I38" s="61">
        <v>3885519</v>
      </c>
      <c r="J38" s="62">
        <v>11468523</v>
      </c>
      <c r="K38" s="59">
        <v>16197335</v>
      </c>
      <c r="L38" s="62">
        <v>1200000</v>
      </c>
      <c r="M38" s="60">
        <v>32751377</v>
      </c>
    </row>
    <row r="39" spans="1:13" s="8" customFormat="1" ht="12.75" customHeight="1">
      <c r="A39" s="24" t="s">
        <v>107</v>
      </c>
      <c r="B39" s="77" t="s">
        <v>303</v>
      </c>
      <c r="C39" s="57" t="s">
        <v>304</v>
      </c>
      <c r="D39" s="58">
        <v>0</v>
      </c>
      <c r="E39" s="59">
        <v>12377371</v>
      </c>
      <c r="F39" s="59">
        <v>176035328</v>
      </c>
      <c r="G39" s="59">
        <v>530000</v>
      </c>
      <c r="H39" s="60">
        <v>188942699</v>
      </c>
      <c r="I39" s="61">
        <v>0</v>
      </c>
      <c r="J39" s="62">
        <v>0</v>
      </c>
      <c r="K39" s="59">
        <v>147954532</v>
      </c>
      <c r="L39" s="62">
        <v>0</v>
      </c>
      <c r="M39" s="60">
        <v>147954532</v>
      </c>
    </row>
    <row r="40" spans="1:13" s="37" customFormat="1" ht="12.75" customHeight="1">
      <c r="A40" s="46"/>
      <c r="B40" s="78" t="s">
        <v>305</v>
      </c>
      <c r="C40" s="79"/>
      <c r="D40" s="66">
        <f aca="true" t="shared" si="4" ref="D40:M40">SUM(D35:D39)</f>
        <v>26516174</v>
      </c>
      <c r="E40" s="67">
        <f t="shared" si="4"/>
        <v>53071850</v>
      </c>
      <c r="F40" s="67">
        <f t="shared" si="4"/>
        <v>234363441</v>
      </c>
      <c r="G40" s="67">
        <f t="shared" si="4"/>
        <v>3130000</v>
      </c>
      <c r="H40" s="80">
        <f t="shared" si="4"/>
        <v>317081465</v>
      </c>
      <c r="I40" s="81">
        <f t="shared" si="4"/>
        <v>16308646</v>
      </c>
      <c r="J40" s="82">
        <f t="shared" si="4"/>
        <v>33640710</v>
      </c>
      <c r="K40" s="67">
        <f t="shared" si="4"/>
        <v>179782263</v>
      </c>
      <c r="L40" s="82">
        <f t="shared" si="4"/>
        <v>13795000</v>
      </c>
      <c r="M40" s="80">
        <f t="shared" si="4"/>
        <v>243526619</v>
      </c>
    </row>
    <row r="41" spans="1:13" s="8" customFormat="1" ht="12.75" customHeight="1">
      <c r="A41" s="24" t="s">
        <v>88</v>
      </c>
      <c r="B41" s="77" t="s">
        <v>55</v>
      </c>
      <c r="C41" s="57" t="s">
        <v>56</v>
      </c>
      <c r="D41" s="58">
        <v>41692000</v>
      </c>
      <c r="E41" s="59">
        <v>178972000</v>
      </c>
      <c r="F41" s="59">
        <v>112530000</v>
      </c>
      <c r="G41" s="59">
        <v>6137000</v>
      </c>
      <c r="H41" s="60">
        <v>339331000</v>
      </c>
      <c r="I41" s="61">
        <v>38780842</v>
      </c>
      <c r="J41" s="62">
        <v>170732981</v>
      </c>
      <c r="K41" s="59">
        <v>72265208</v>
      </c>
      <c r="L41" s="62">
        <v>20489000</v>
      </c>
      <c r="M41" s="60">
        <v>302268031</v>
      </c>
    </row>
    <row r="42" spans="1:13" s="8" customFormat="1" ht="12.75" customHeight="1">
      <c r="A42" s="24" t="s">
        <v>88</v>
      </c>
      <c r="B42" s="77" t="s">
        <v>306</v>
      </c>
      <c r="C42" s="57" t="s">
        <v>307</v>
      </c>
      <c r="D42" s="58">
        <v>2833095</v>
      </c>
      <c r="E42" s="59">
        <v>2685507</v>
      </c>
      <c r="F42" s="59">
        <v>4466882</v>
      </c>
      <c r="G42" s="59">
        <v>0</v>
      </c>
      <c r="H42" s="60">
        <v>9985484</v>
      </c>
      <c r="I42" s="61">
        <v>999431</v>
      </c>
      <c r="J42" s="62">
        <v>1707577</v>
      </c>
      <c r="K42" s="59">
        <v>650637</v>
      </c>
      <c r="L42" s="62">
        <v>0</v>
      </c>
      <c r="M42" s="60">
        <v>3357645</v>
      </c>
    </row>
    <row r="43" spans="1:13" s="8" customFormat="1" ht="12.75" customHeight="1">
      <c r="A43" s="24" t="s">
        <v>88</v>
      </c>
      <c r="B43" s="77" t="s">
        <v>308</v>
      </c>
      <c r="C43" s="57" t="s">
        <v>309</v>
      </c>
      <c r="D43" s="58">
        <v>1414829</v>
      </c>
      <c r="E43" s="59">
        <v>14872</v>
      </c>
      <c r="F43" s="59">
        <v>32108894</v>
      </c>
      <c r="G43" s="59">
        <v>0</v>
      </c>
      <c r="H43" s="60">
        <v>33538595</v>
      </c>
      <c r="I43" s="61">
        <v>1570946</v>
      </c>
      <c r="J43" s="62">
        <v>32597</v>
      </c>
      <c r="K43" s="59">
        <v>6829340</v>
      </c>
      <c r="L43" s="62">
        <v>6063000</v>
      </c>
      <c r="M43" s="60">
        <v>14495883</v>
      </c>
    </row>
    <row r="44" spans="1:13" s="8" customFormat="1" ht="12.75" customHeight="1">
      <c r="A44" s="24" t="s">
        <v>107</v>
      </c>
      <c r="B44" s="77" t="s">
        <v>310</v>
      </c>
      <c r="C44" s="57" t="s">
        <v>311</v>
      </c>
      <c r="D44" s="58">
        <v>0</v>
      </c>
      <c r="E44" s="59">
        <v>0</v>
      </c>
      <c r="F44" s="59">
        <v>26656326</v>
      </c>
      <c r="G44" s="59">
        <v>3644000</v>
      </c>
      <c r="H44" s="60">
        <v>30300326</v>
      </c>
      <c r="I44" s="61">
        <v>0</v>
      </c>
      <c r="J44" s="62">
        <v>0</v>
      </c>
      <c r="K44" s="59">
        <v>3193011</v>
      </c>
      <c r="L44" s="62">
        <v>2800000</v>
      </c>
      <c r="M44" s="60">
        <v>5993011</v>
      </c>
    </row>
    <row r="45" spans="1:13" s="37" customFormat="1" ht="12.75" customHeight="1">
      <c r="A45" s="46"/>
      <c r="B45" s="78" t="s">
        <v>312</v>
      </c>
      <c r="C45" s="79"/>
      <c r="D45" s="66">
        <f aca="true" t="shared" si="5" ref="D45:M45">SUM(D41:D44)</f>
        <v>45939924</v>
      </c>
      <c r="E45" s="67">
        <f t="shared" si="5"/>
        <v>181672379</v>
      </c>
      <c r="F45" s="67">
        <f t="shared" si="5"/>
        <v>175762102</v>
      </c>
      <c r="G45" s="67">
        <f t="shared" si="5"/>
        <v>9781000</v>
      </c>
      <c r="H45" s="80">
        <f t="shared" si="5"/>
        <v>413155405</v>
      </c>
      <c r="I45" s="81">
        <f t="shared" si="5"/>
        <v>41351219</v>
      </c>
      <c r="J45" s="82">
        <f t="shared" si="5"/>
        <v>172473155</v>
      </c>
      <c r="K45" s="67">
        <f t="shared" si="5"/>
        <v>82938196</v>
      </c>
      <c r="L45" s="82">
        <f t="shared" si="5"/>
        <v>29352000</v>
      </c>
      <c r="M45" s="80">
        <f t="shared" si="5"/>
        <v>326114570</v>
      </c>
    </row>
    <row r="46" spans="1:13" s="8" customFormat="1" ht="12.75" customHeight="1">
      <c r="A46" s="24" t="s">
        <v>88</v>
      </c>
      <c r="B46" s="77" t="s">
        <v>313</v>
      </c>
      <c r="C46" s="57" t="s">
        <v>314</v>
      </c>
      <c r="D46" s="58">
        <v>1497331</v>
      </c>
      <c r="E46" s="59">
        <v>24170757</v>
      </c>
      <c r="F46" s="59">
        <v>7800713</v>
      </c>
      <c r="G46" s="59">
        <v>300000</v>
      </c>
      <c r="H46" s="60">
        <v>33768801</v>
      </c>
      <c r="I46" s="61">
        <v>1407667</v>
      </c>
      <c r="J46" s="62">
        <v>2727443</v>
      </c>
      <c r="K46" s="59">
        <v>16432083</v>
      </c>
      <c r="L46" s="62">
        <v>135000</v>
      </c>
      <c r="M46" s="60">
        <v>20702193</v>
      </c>
    </row>
    <row r="47" spans="1:13" s="8" customFormat="1" ht="12.75" customHeight="1">
      <c r="A47" s="24" t="s">
        <v>88</v>
      </c>
      <c r="B47" s="77" t="s">
        <v>315</v>
      </c>
      <c r="C47" s="57" t="s">
        <v>316</v>
      </c>
      <c r="D47" s="58">
        <v>4450769</v>
      </c>
      <c r="E47" s="59">
        <v>7533649</v>
      </c>
      <c r="F47" s="59">
        <v>17689605</v>
      </c>
      <c r="G47" s="59">
        <v>300000</v>
      </c>
      <c r="H47" s="60">
        <v>29974023</v>
      </c>
      <c r="I47" s="61">
        <v>3596956</v>
      </c>
      <c r="J47" s="62">
        <v>6683451</v>
      </c>
      <c r="K47" s="59">
        <v>17935110</v>
      </c>
      <c r="L47" s="62">
        <v>51000</v>
      </c>
      <c r="M47" s="60">
        <v>28266517</v>
      </c>
    </row>
    <row r="48" spans="1:13" s="8" customFormat="1" ht="12.75" customHeight="1">
      <c r="A48" s="24" t="s">
        <v>88</v>
      </c>
      <c r="B48" s="77" t="s">
        <v>317</v>
      </c>
      <c r="C48" s="57" t="s">
        <v>318</v>
      </c>
      <c r="D48" s="58">
        <v>10978511</v>
      </c>
      <c r="E48" s="59">
        <v>45295631</v>
      </c>
      <c r="F48" s="59">
        <v>29486751</v>
      </c>
      <c r="G48" s="59">
        <v>300000</v>
      </c>
      <c r="H48" s="60">
        <v>86060893</v>
      </c>
      <c r="I48" s="61">
        <v>9311272</v>
      </c>
      <c r="J48" s="62">
        <v>40597878</v>
      </c>
      <c r="K48" s="59">
        <v>15720205</v>
      </c>
      <c r="L48" s="62">
        <v>11201000</v>
      </c>
      <c r="M48" s="60">
        <v>76830355</v>
      </c>
    </row>
    <row r="49" spans="1:13" s="8" customFormat="1" ht="12.75" customHeight="1">
      <c r="A49" s="24" t="s">
        <v>88</v>
      </c>
      <c r="B49" s="77" t="s">
        <v>319</v>
      </c>
      <c r="C49" s="57" t="s">
        <v>320</v>
      </c>
      <c r="D49" s="58">
        <v>3653235</v>
      </c>
      <c r="E49" s="59">
        <v>371406</v>
      </c>
      <c r="F49" s="59">
        <v>9352290</v>
      </c>
      <c r="G49" s="59">
        <v>14467000</v>
      </c>
      <c r="H49" s="60">
        <v>27843931</v>
      </c>
      <c r="I49" s="61">
        <v>1237854</v>
      </c>
      <c r="J49" s="62">
        <v>365709</v>
      </c>
      <c r="K49" s="59">
        <v>23162350</v>
      </c>
      <c r="L49" s="62">
        <v>38608000</v>
      </c>
      <c r="M49" s="60">
        <v>63373913</v>
      </c>
    </row>
    <row r="50" spans="1:13" s="8" customFormat="1" ht="12.75" customHeight="1">
      <c r="A50" s="24" t="s">
        <v>88</v>
      </c>
      <c r="B50" s="77" t="s">
        <v>321</v>
      </c>
      <c r="C50" s="57" t="s">
        <v>322</v>
      </c>
      <c r="D50" s="58">
        <v>4348981</v>
      </c>
      <c r="E50" s="59">
        <v>-259151</v>
      </c>
      <c r="F50" s="59">
        <v>1635235</v>
      </c>
      <c r="G50" s="59">
        <v>4300000</v>
      </c>
      <c r="H50" s="60">
        <v>10025065</v>
      </c>
      <c r="I50" s="61">
        <v>9189001</v>
      </c>
      <c r="J50" s="62">
        <v>58173905</v>
      </c>
      <c r="K50" s="59">
        <v>-1378135</v>
      </c>
      <c r="L50" s="62">
        <v>2798000</v>
      </c>
      <c r="M50" s="60">
        <v>68782771</v>
      </c>
    </row>
    <row r="51" spans="1:13" s="8" customFormat="1" ht="12.75" customHeight="1">
      <c r="A51" s="24" t="s">
        <v>107</v>
      </c>
      <c r="B51" s="77" t="s">
        <v>323</v>
      </c>
      <c r="C51" s="57" t="s">
        <v>324</v>
      </c>
      <c r="D51" s="58">
        <v>0</v>
      </c>
      <c r="E51" s="59">
        <v>8468783</v>
      </c>
      <c r="F51" s="59">
        <v>85274498</v>
      </c>
      <c r="G51" s="59">
        <v>7514000</v>
      </c>
      <c r="H51" s="60">
        <v>101257281</v>
      </c>
      <c r="I51" s="61">
        <v>0</v>
      </c>
      <c r="J51" s="62">
        <v>4004155</v>
      </c>
      <c r="K51" s="59">
        <v>78601847</v>
      </c>
      <c r="L51" s="62">
        <v>4543000</v>
      </c>
      <c r="M51" s="60">
        <v>87149002</v>
      </c>
    </row>
    <row r="52" spans="1:13" s="37" customFormat="1" ht="12.75" customHeight="1">
      <c r="A52" s="46"/>
      <c r="B52" s="78" t="s">
        <v>325</v>
      </c>
      <c r="C52" s="79"/>
      <c r="D52" s="66">
        <f aca="true" t="shared" si="6" ref="D52:M52">SUM(D46:D51)</f>
        <v>24928827</v>
      </c>
      <c r="E52" s="67">
        <f t="shared" si="6"/>
        <v>85581075</v>
      </c>
      <c r="F52" s="67">
        <f t="shared" si="6"/>
        <v>151239092</v>
      </c>
      <c r="G52" s="67">
        <f t="shared" si="6"/>
        <v>27181000</v>
      </c>
      <c r="H52" s="80">
        <f t="shared" si="6"/>
        <v>288929994</v>
      </c>
      <c r="I52" s="81">
        <f t="shared" si="6"/>
        <v>24742750</v>
      </c>
      <c r="J52" s="82">
        <f t="shared" si="6"/>
        <v>112552541</v>
      </c>
      <c r="K52" s="67">
        <f t="shared" si="6"/>
        <v>150473460</v>
      </c>
      <c r="L52" s="82">
        <f t="shared" si="6"/>
        <v>57336000</v>
      </c>
      <c r="M52" s="80">
        <f t="shared" si="6"/>
        <v>345104751</v>
      </c>
    </row>
    <row r="53" spans="1:13" s="8" customFormat="1" ht="12.75" customHeight="1">
      <c r="A53" s="24" t="s">
        <v>88</v>
      </c>
      <c r="B53" s="77" t="s">
        <v>326</v>
      </c>
      <c r="C53" s="57" t="s">
        <v>327</v>
      </c>
      <c r="D53" s="58">
        <v>1847482</v>
      </c>
      <c r="E53" s="59">
        <v>37889</v>
      </c>
      <c r="F53" s="59">
        <v>15737698</v>
      </c>
      <c r="G53" s="59">
        <v>300000</v>
      </c>
      <c r="H53" s="60">
        <v>17923069</v>
      </c>
      <c r="I53" s="61">
        <v>826488</v>
      </c>
      <c r="J53" s="62">
        <v>0</v>
      </c>
      <c r="K53" s="59">
        <v>15158116</v>
      </c>
      <c r="L53" s="62">
        <v>586000</v>
      </c>
      <c r="M53" s="60">
        <v>16570604</v>
      </c>
    </row>
    <row r="54" spans="1:13" s="8" customFormat="1" ht="12.75" customHeight="1">
      <c r="A54" s="24" t="s">
        <v>88</v>
      </c>
      <c r="B54" s="77" t="s">
        <v>328</v>
      </c>
      <c r="C54" s="57" t="s">
        <v>329</v>
      </c>
      <c r="D54" s="58">
        <v>2263446</v>
      </c>
      <c r="E54" s="59">
        <v>168307</v>
      </c>
      <c r="F54" s="59">
        <v>17545735</v>
      </c>
      <c r="G54" s="59">
        <v>2000000</v>
      </c>
      <c r="H54" s="60">
        <v>21977488</v>
      </c>
      <c r="I54" s="61">
        <v>2103773</v>
      </c>
      <c r="J54" s="62">
        <v>-172676</v>
      </c>
      <c r="K54" s="59">
        <v>13560990</v>
      </c>
      <c r="L54" s="62">
        <v>6726000</v>
      </c>
      <c r="M54" s="60">
        <v>22218087</v>
      </c>
    </row>
    <row r="55" spans="1:13" s="8" customFormat="1" ht="12.75" customHeight="1">
      <c r="A55" s="24" t="s">
        <v>88</v>
      </c>
      <c r="B55" s="77" t="s">
        <v>330</v>
      </c>
      <c r="C55" s="57" t="s">
        <v>331</v>
      </c>
      <c r="D55" s="58">
        <v>1539336</v>
      </c>
      <c r="E55" s="59">
        <v>210643</v>
      </c>
      <c r="F55" s="59">
        <v>3611868</v>
      </c>
      <c r="G55" s="59">
        <v>0</v>
      </c>
      <c r="H55" s="60">
        <v>5361847</v>
      </c>
      <c r="I55" s="61">
        <v>1506252</v>
      </c>
      <c r="J55" s="62">
        <v>0</v>
      </c>
      <c r="K55" s="59">
        <v>-1235034</v>
      </c>
      <c r="L55" s="62">
        <v>4425000</v>
      </c>
      <c r="M55" s="60">
        <v>4696218</v>
      </c>
    </row>
    <row r="56" spans="1:13" s="8" customFormat="1" ht="12.75" customHeight="1">
      <c r="A56" s="24" t="s">
        <v>88</v>
      </c>
      <c r="B56" s="77" t="s">
        <v>332</v>
      </c>
      <c r="C56" s="57" t="s">
        <v>333</v>
      </c>
      <c r="D56" s="58">
        <v>170979</v>
      </c>
      <c r="E56" s="59">
        <v>70082</v>
      </c>
      <c r="F56" s="59">
        <v>3721184</v>
      </c>
      <c r="G56" s="59">
        <v>3000000</v>
      </c>
      <c r="H56" s="60">
        <v>6962245</v>
      </c>
      <c r="I56" s="61">
        <v>131272</v>
      </c>
      <c r="J56" s="62">
        <v>39815</v>
      </c>
      <c r="K56" s="59">
        <v>4177008</v>
      </c>
      <c r="L56" s="62">
        <v>7000000</v>
      </c>
      <c r="M56" s="60">
        <v>11348095</v>
      </c>
    </row>
    <row r="57" spans="1:13" s="8" customFormat="1" ht="12.75" customHeight="1">
      <c r="A57" s="24" t="s">
        <v>88</v>
      </c>
      <c r="B57" s="77" t="s">
        <v>334</v>
      </c>
      <c r="C57" s="57" t="s">
        <v>335</v>
      </c>
      <c r="D57" s="58">
        <v>4503313</v>
      </c>
      <c r="E57" s="59">
        <v>1438240</v>
      </c>
      <c r="F57" s="59">
        <v>18022169</v>
      </c>
      <c r="G57" s="59">
        <v>2000000</v>
      </c>
      <c r="H57" s="60">
        <v>25963722</v>
      </c>
      <c r="I57" s="61">
        <v>3867922</v>
      </c>
      <c r="J57" s="62">
        <v>1210053</v>
      </c>
      <c r="K57" s="59">
        <v>10513869</v>
      </c>
      <c r="L57" s="62">
        <v>5608000</v>
      </c>
      <c r="M57" s="60">
        <v>21199844</v>
      </c>
    </row>
    <row r="58" spans="1:13" s="8" customFormat="1" ht="12.75" customHeight="1">
      <c r="A58" s="24" t="s">
        <v>107</v>
      </c>
      <c r="B58" s="77" t="s">
        <v>336</v>
      </c>
      <c r="C58" s="57" t="s">
        <v>337</v>
      </c>
      <c r="D58" s="58">
        <v>0</v>
      </c>
      <c r="E58" s="59">
        <v>3362740</v>
      </c>
      <c r="F58" s="59">
        <v>59254898</v>
      </c>
      <c r="G58" s="59">
        <v>82000</v>
      </c>
      <c r="H58" s="60">
        <v>62699638</v>
      </c>
      <c r="I58" s="61">
        <v>333643</v>
      </c>
      <c r="J58" s="62">
        <v>15336713</v>
      </c>
      <c r="K58" s="59">
        <v>60567736</v>
      </c>
      <c r="L58" s="62">
        <v>14619000</v>
      </c>
      <c r="M58" s="60">
        <v>90857092</v>
      </c>
    </row>
    <row r="59" spans="1:13" s="37" customFormat="1" ht="12.75" customHeight="1">
      <c r="A59" s="46"/>
      <c r="B59" s="78" t="s">
        <v>338</v>
      </c>
      <c r="C59" s="79"/>
      <c r="D59" s="66">
        <f aca="true" t="shared" si="7" ref="D59:M59">SUM(D53:D58)</f>
        <v>10324556</v>
      </c>
      <c r="E59" s="67">
        <f t="shared" si="7"/>
        <v>5287901</v>
      </c>
      <c r="F59" s="67">
        <f t="shared" si="7"/>
        <v>117893552</v>
      </c>
      <c r="G59" s="67">
        <f t="shared" si="7"/>
        <v>7382000</v>
      </c>
      <c r="H59" s="80">
        <f t="shared" si="7"/>
        <v>140888009</v>
      </c>
      <c r="I59" s="81">
        <f t="shared" si="7"/>
        <v>8769350</v>
      </c>
      <c r="J59" s="82">
        <f t="shared" si="7"/>
        <v>16413905</v>
      </c>
      <c r="K59" s="67">
        <f t="shared" si="7"/>
        <v>102742685</v>
      </c>
      <c r="L59" s="82">
        <f t="shared" si="7"/>
        <v>38964000</v>
      </c>
      <c r="M59" s="80">
        <f t="shared" si="7"/>
        <v>166889940</v>
      </c>
    </row>
    <row r="60" spans="1:13" s="8" customFormat="1" ht="12.75" customHeight="1">
      <c r="A60" s="24" t="s">
        <v>88</v>
      </c>
      <c r="B60" s="77" t="s">
        <v>339</v>
      </c>
      <c r="C60" s="57" t="s">
        <v>340</v>
      </c>
      <c r="D60" s="58">
        <v>1425729</v>
      </c>
      <c r="E60" s="59">
        <v>65637</v>
      </c>
      <c r="F60" s="59">
        <v>459494</v>
      </c>
      <c r="G60" s="59">
        <v>0</v>
      </c>
      <c r="H60" s="60">
        <v>1950860</v>
      </c>
      <c r="I60" s="61">
        <v>1516953</v>
      </c>
      <c r="J60" s="62">
        <v>62385</v>
      </c>
      <c r="K60" s="59">
        <v>11190246</v>
      </c>
      <c r="L60" s="62">
        <v>0</v>
      </c>
      <c r="M60" s="60">
        <v>12769584</v>
      </c>
    </row>
    <row r="61" spans="1:13" s="8" customFormat="1" ht="12.75" customHeight="1">
      <c r="A61" s="24" t="s">
        <v>88</v>
      </c>
      <c r="B61" s="77" t="s">
        <v>57</v>
      </c>
      <c r="C61" s="57" t="s">
        <v>58</v>
      </c>
      <c r="D61" s="58">
        <v>74797679</v>
      </c>
      <c r="E61" s="59">
        <v>274034582</v>
      </c>
      <c r="F61" s="59">
        <v>58124944</v>
      </c>
      <c r="G61" s="59">
        <v>4800000</v>
      </c>
      <c r="H61" s="60">
        <v>411757205</v>
      </c>
      <c r="I61" s="61">
        <v>48039028</v>
      </c>
      <c r="J61" s="62">
        <v>333305119</v>
      </c>
      <c r="K61" s="59">
        <v>67487106</v>
      </c>
      <c r="L61" s="62">
        <v>2702000</v>
      </c>
      <c r="M61" s="60">
        <v>451533253</v>
      </c>
    </row>
    <row r="62" spans="1:13" s="8" customFormat="1" ht="12.75" customHeight="1">
      <c r="A62" s="24" t="s">
        <v>88</v>
      </c>
      <c r="B62" s="77" t="s">
        <v>341</v>
      </c>
      <c r="C62" s="57" t="s">
        <v>342</v>
      </c>
      <c r="D62" s="58">
        <v>96455</v>
      </c>
      <c r="E62" s="59">
        <v>0</v>
      </c>
      <c r="F62" s="59">
        <v>9857629</v>
      </c>
      <c r="G62" s="59">
        <v>2300000</v>
      </c>
      <c r="H62" s="60">
        <v>12254084</v>
      </c>
      <c r="I62" s="61">
        <v>60235</v>
      </c>
      <c r="J62" s="62">
        <v>0</v>
      </c>
      <c r="K62" s="59">
        <v>-2985012</v>
      </c>
      <c r="L62" s="62">
        <v>3000000</v>
      </c>
      <c r="M62" s="60">
        <v>75223</v>
      </c>
    </row>
    <row r="63" spans="1:13" s="8" customFormat="1" ht="12.75" customHeight="1">
      <c r="A63" s="24" t="s">
        <v>88</v>
      </c>
      <c r="B63" s="77" t="s">
        <v>343</v>
      </c>
      <c r="C63" s="57" t="s">
        <v>344</v>
      </c>
      <c r="D63" s="58">
        <v>6058144</v>
      </c>
      <c r="E63" s="59">
        <v>14027606</v>
      </c>
      <c r="F63" s="59">
        <v>184663</v>
      </c>
      <c r="G63" s="59">
        <v>3300000</v>
      </c>
      <c r="H63" s="60">
        <v>23570413</v>
      </c>
      <c r="I63" s="61">
        <v>6520106</v>
      </c>
      <c r="J63" s="62">
        <v>12919325</v>
      </c>
      <c r="K63" s="59">
        <v>4481261</v>
      </c>
      <c r="L63" s="62">
        <v>10005000</v>
      </c>
      <c r="M63" s="60">
        <v>33925692</v>
      </c>
    </row>
    <row r="64" spans="1:13" s="8" customFormat="1" ht="12.75" customHeight="1">
      <c r="A64" s="24" t="s">
        <v>88</v>
      </c>
      <c r="B64" s="77" t="s">
        <v>345</v>
      </c>
      <c r="C64" s="57" t="s">
        <v>346</v>
      </c>
      <c r="D64" s="58">
        <v>2115988</v>
      </c>
      <c r="E64" s="59">
        <v>5275946</v>
      </c>
      <c r="F64" s="59">
        <v>7351179</v>
      </c>
      <c r="G64" s="59">
        <v>3300000</v>
      </c>
      <c r="H64" s="60">
        <v>18043113</v>
      </c>
      <c r="I64" s="61">
        <v>1764181</v>
      </c>
      <c r="J64" s="62">
        <v>3452882</v>
      </c>
      <c r="K64" s="59">
        <v>-840993</v>
      </c>
      <c r="L64" s="62">
        <v>9800000</v>
      </c>
      <c r="M64" s="60">
        <v>14176070</v>
      </c>
    </row>
    <row r="65" spans="1:13" s="8" customFormat="1" ht="12.75" customHeight="1">
      <c r="A65" s="24" t="s">
        <v>88</v>
      </c>
      <c r="B65" s="77" t="s">
        <v>347</v>
      </c>
      <c r="C65" s="57" t="s">
        <v>348</v>
      </c>
      <c r="D65" s="58">
        <v>948</v>
      </c>
      <c r="E65" s="59">
        <v>610726</v>
      </c>
      <c r="F65" s="59">
        <v>19160678</v>
      </c>
      <c r="G65" s="59">
        <v>20300000</v>
      </c>
      <c r="H65" s="60">
        <v>40072352</v>
      </c>
      <c r="I65" s="61">
        <v>103474</v>
      </c>
      <c r="J65" s="62">
        <v>735643</v>
      </c>
      <c r="K65" s="59">
        <v>10989675</v>
      </c>
      <c r="L65" s="62">
        <v>12000000</v>
      </c>
      <c r="M65" s="60">
        <v>23828792</v>
      </c>
    </row>
    <row r="66" spans="1:13" s="8" customFormat="1" ht="12.75" customHeight="1">
      <c r="A66" s="24" t="s">
        <v>107</v>
      </c>
      <c r="B66" s="77" t="s">
        <v>349</v>
      </c>
      <c r="C66" s="57" t="s">
        <v>350</v>
      </c>
      <c r="D66" s="58">
        <v>0</v>
      </c>
      <c r="E66" s="59">
        <v>12247882</v>
      </c>
      <c r="F66" s="59">
        <v>135792407</v>
      </c>
      <c r="G66" s="59">
        <v>1304000</v>
      </c>
      <c r="H66" s="60">
        <v>149344289</v>
      </c>
      <c r="I66" s="61">
        <v>0</v>
      </c>
      <c r="J66" s="62">
        <v>12126876</v>
      </c>
      <c r="K66" s="59">
        <v>80993196</v>
      </c>
      <c r="L66" s="62">
        <v>6751000</v>
      </c>
      <c r="M66" s="60">
        <v>99871072</v>
      </c>
    </row>
    <row r="67" spans="1:13" s="37" customFormat="1" ht="12.75" customHeight="1">
      <c r="A67" s="46"/>
      <c r="B67" s="78" t="s">
        <v>351</v>
      </c>
      <c r="C67" s="79"/>
      <c r="D67" s="66">
        <f aca="true" t="shared" si="8" ref="D67:M67">SUM(D60:D66)</f>
        <v>84494943</v>
      </c>
      <c r="E67" s="67">
        <f t="shared" si="8"/>
        <v>306262379</v>
      </c>
      <c r="F67" s="67">
        <f t="shared" si="8"/>
        <v>230930994</v>
      </c>
      <c r="G67" s="67">
        <f t="shared" si="8"/>
        <v>35304000</v>
      </c>
      <c r="H67" s="80">
        <f t="shared" si="8"/>
        <v>656992316</v>
      </c>
      <c r="I67" s="81">
        <f t="shared" si="8"/>
        <v>58003977</v>
      </c>
      <c r="J67" s="82">
        <f t="shared" si="8"/>
        <v>362602230</v>
      </c>
      <c r="K67" s="67">
        <f t="shared" si="8"/>
        <v>171315479</v>
      </c>
      <c r="L67" s="82">
        <f t="shared" si="8"/>
        <v>44258000</v>
      </c>
      <c r="M67" s="80">
        <f t="shared" si="8"/>
        <v>636179686</v>
      </c>
    </row>
    <row r="68" spans="1:13" s="8" customFormat="1" ht="12.75" customHeight="1">
      <c r="A68" s="24" t="s">
        <v>88</v>
      </c>
      <c r="B68" s="77" t="s">
        <v>352</v>
      </c>
      <c r="C68" s="57" t="s">
        <v>353</v>
      </c>
      <c r="D68" s="58">
        <v>11491683</v>
      </c>
      <c r="E68" s="59">
        <v>4186352</v>
      </c>
      <c r="F68" s="59">
        <v>33172152</v>
      </c>
      <c r="G68" s="59">
        <v>0</v>
      </c>
      <c r="H68" s="60">
        <v>48850187</v>
      </c>
      <c r="I68" s="61">
        <v>4490282</v>
      </c>
      <c r="J68" s="62">
        <v>4166573</v>
      </c>
      <c r="K68" s="59">
        <v>14225274</v>
      </c>
      <c r="L68" s="62">
        <v>15114000</v>
      </c>
      <c r="M68" s="60">
        <v>37996129</v>
      </c>
    </row>
    <row r="69" spans="1:13" s="8" customFormat="1" ht="12.75" customHeight="1">
      <c r="A69" s="24" t="s">
        <v>88</v>
      </c>
      <c r="B69" s="77" t="s">
        <v>354</v>
      </c>
      <c r="C69" s="57" t="s">
        <v>355</v>
      </c>
      <c r="D69" s="58">
        <v>64661893</v>
      </c>
      <c r="E69" s="59">
        <v>128715835</v>
      </c>
      <c r="F69" s="59">
        <v>30933104</v>
      </c>
      <c r="G69" s="59">
        <v>2300000</v>
      </c>
      <c r="H69" s="60">
        <v>226610832</v>
      </c>
      <c r="I69" s="61">
        <v>53130091</v>
      </c>
      <c r="J69" s="62">
        <v>114739469</v>
      </c>
      <c r="K69" s="59">
        <v>29735461</v>
      </c>
      <c r="L69" s="62">
        <v>2000000</v>
      </c>
      <c r="M69" s="60">
        <v>199605021</v>
      </c>
    </row>
    <row r="70" spans="1:13" s="8" customFormat="1" ht="12.75" customHeight="1">
      <c r="A70" s="24" t="s">
        <v>88</v>
      </c>
      <c r="B70" s="77" t="s">
        <v>356</v>
      </c>
      <c r="C70" s="57" t="s">
        <v>357</v>
      </c>
      <c r="D70" s="58">
        <v>658026</v>
      </c>
      <c r="E70" s="59">
        <v>0</v>
      </c>
      <c r="F70" s="59">
        <v>12750918</v>
      </c>
      <c r="G70" s="59">
        <v>3000000</v>
      </c>
      <c r="H70" s="60">
        <v>16408944</v>
      </c>
      <c r="I70" s="61">
        <v>945561</v>
      </c>
      <c r="J70" s="62">
        <v>0</v>
      </c>
      <c r="K70" s="59">
        <v>185610</v>
      </c>
      <c r="L70" s="62">
        <v>2728000</v>
      </c>
      <c r="M70" s="60">
        <v>3859171</v>
      </c>
    </row>
    <row r="71" spans="1:13" s="8" customFormat="1" ht="12.75" customHeight="1">
      <c r="A71" s="24" t="s">
        <v>88</v>
      </c>
      <c r="B71" s="77" t="s">
        <v>358</v>
      </c>
      <c r="C71" s="57" t="s">
        <v>359</v>
      </c>
      <c r="D71" s="58">
        <v>1536356</v>
      </c>
      <c r="E71" s="59">
        <v>-1544451</v>
      </c>
      <c r="F71" s="59">
        <v>13414147</v>
      </c>
      <c r="G71" s="59">
        <v>4000000</v>
      </c>
      <c r="H71" s="60">
        <v>17406052</v>
      </c>
      <c r="I71" s="61">
        <v>4589982</v>
      </c>
      <c r="J71" s="62">
        <v>-2296917</v>
      </c>
      <c r="K71" s="59">
        <v>2255057</v>
      </c>
      <c r="L71" s="62">
        <v>8346000</v>
      </c>
      <c r="M71" s="60">
        <v>12894122</v>
      </c>
    </row>
    <row r="72" spans="1:13" s="8" customFormat="1" ht="12.75" customHeight="1">
      <c r="A72" s="24" t="s">
        <v>107</v>
      </c>
      <c r="B72" s="77" t="s">
        <v>360</v>
      </c>
      <c r="C72" s="57" t="s">
        <v>361</v>
      </c>
      <c r="D72" s="58">
        <v>0</v>
      </c>
      <c r="E72" s="59">
        <v>26307563</v>
      </c>
      <c r="F72" s="59">
        <v>76863346</v>
      </c>
      <c r="G72" s="59">
        <v>3225000</v>
      </c>
      <c r="H72" s="60">
        <v>106395909</v>
      </c>
      <c r="I72" s="61">
        <v>0</v>
      </c>
      <c r="J72" s="62">
        <v>26400608</v>
      </c>
      <c r="K72" s="59">
        <v>89081603</v>
      </c>
      <c r="L72" s="62">
        <v>20107000</v>
      </c>
      <c r="M72" s="60">
        <v>135589211</v>
      </c>
    </row>
    <row r="73" spans="1:13" s="37" customFormat="1" ht="12.75" customHeight="1">
      <c r="A73" s="46"/>
      <c r="B73" s="78" t="s">
        <v>362</v>
      </c>
      <c r="C73" s="79"/>
      <c r="D73" s="66">
        <f aca="true" t="shared" si="9" ref="D73:M73">SUM(D68:D72)</f>
        <v>78347958</v>
      </c>
      <c r="E73" s="67">
        <f t="shared" si="9"/>
        <v>157665299</v>
      </c>
      <c r="F73" s="67">
        <f t="shared" si="9"/>
        <v>167133667</v>
      </c>
      <c r="G73" s="67">
        <f t="shared" si="9"/>
        <v>12525000</v>
      </c>
      <c r="H73" s="80">
        <f t="shared" si="9"/>
        <v>415671924</v>
      </c>
      <c r="I73" s="81">
        <f t="shared" si="9"/>
        <v>63155916</v>
      </c>
      <c r="J73" s="82">
        <f t="shared" si="9"/>
        <v>143009733</v>
      </c>
      <c r="K73" s="67">
        <f t="shared" si="9"/>
        <v>135483005</v>
      </c>
      <c r="L73" s="82">
        <f t="shared" si="9"/>
        <v>48295000</v>
      </c>
      <c r="M73" s="80">
        <f t="shared" si="9"/>
        <v>389943654</v>
      </c>
    </row>
    <row r="74" spans="1:13" s="8" customFormat="1" ht="12.75" customHeight="1">
      <c r="A74" s="24" t="s">
        <v>88</v>
      </c>
      <c r="B74" s="77" t="s">
        <v>363</v>
      </c>
      <c r="C74" s="57" t="s">
        <v>364</v>
      </c>
      <c r="D74" s="58">
        <v>796797</v>
      </c>
      <c r="E74" s="59">
        <v>163486</v>
      </c>
      <c r="F74" s="59">
        <v>9529410</v>
      </c>
      <c r="G74" s="59">
        <v>5000000</v>
      </c>
      <c r="H74" s="60">
        <v>15489693</v>
      </c>
      <c r="I74" s="61">
        <v>420406</v>
      </c>
      <c r="J74" s="62">
        <v>128852</v>
      </c>
      <c r="K74" s="59">
        <v>8350273</v>
      </c>
      <c r="L74" s="62">
        <v>6894000</v>
      </c>
      <c r="M74" s="60">
        <v>15793531</v>
      </c>
    </row>
    <row r="75" spans="1:13" s="8" customFormat="1" ht="12.75" customHeight="1">
      <c r="A75" s="24" t="s">
        <v>88</v>
      </c>
      <c r="B75" s="77" t="s">
        <v>365</v>
      </c>
      <c r="C75" s="57" t="s">
        <v>366</v>
      </c>
      <c r="D75" s="58">
        <v>3304463</v>
      </c>
      <c r="E75" s="59">
        <v>645167</v>
      </c>
      <c r="F75" s="59">
        <v>3979011</v>
      </c>
      <c r="G75" s="59">
        <v>300000</v>
      </c>
      <c r="H75" s="60">
        <v>8228641</v>
      </c>
      <c r="I75" s="61">
        <v>4112870</v>
      </c>
      <c r="J75" s="62">
        <v>-6281</v>
      </c>
      <c r="K75" s="59">
        <v>7882139</v>
      </c>
      <c r="L75" s="62">
        <v>103000</v>
      </c>
      <c r="M75" s="60">
        <v>12091728</v>
      </c>
    </row>
    <row r="76" spans="1:13" s="8" customFormat="1" ht="12.75" customHeight="1">
      <c r="A76" s="24" t="s">
        <v>88</v>
      </c>
      <c r="B76" s="77" t="s">
        <v>367</v>
      </c>
      <c r="C76" s="57" t="s">
        <v>368</v>
      </c>
      <c r="D76" s="58">
        <v>14217139</v>
      </c>
      <c r="E76" s="59">
        <v>19867511</v>
      </c>
      <c r="F76" s="59">
        <v>18709974</v>
      </c>
      <c r="G76" s="59">
        <v>300000</v>
      </c>
      <c r="H76" s="60">
        <v>53094624</v>
      </c>
      <c r="I76" s="61">
        <v>67760691</v>
      </c>
      <c r="J76" s="62">
        <v>19090458</v>
      </c>
      <c r="K76" s="59">
        <v>2052971</v>
      </c>
      <c r="L76" s="62">
        <v>329000</v>
      </c>
      <c r="M76" s="60">
        <v>89233120</v>
      </c>
    </row>
    <row r="77" spans="1:13" s="8" customFormat="1" ht="12.75" customHeight="1">
      <c r="A77" s="24" t="s">
        <v>88</v>
      </c>
      <c r="B77" s="77" t="s">
        <v>369</v>
      </c>
      <c r="C77" s="57" t="s">
        <v>370</v>
      </c>
      <c r="D77" s="58">
        <v>2922906</v>
      </c>
      <c r="E77" s="59">
        <v>-1125669</v>
      </c>
      <c r="F77" s="59">
        <v>14532921</v>
      </c>
      <c r="G77" s="59">
        <v>300000</v>
      </c>
      <c r="H77" s="60">
        <v>16630158</v>
      </c>
      <c r="I77" s="61">
        <v>1484062</v>
      </c>
      <c r="J77" s="62">
        <v>117978</v>
      </c>
      <c r="K77" s="59">
        <v>5033161</v>
      </c>
      <c r="L77" s="62">
        <v>10635000</v>
      </c>
      <c r="M77" s="60">
        <v>17270201</v>
      </c>
    </row>
    <row r="78" spans="1:13" s="8" customFormat="1" ht="12.75" customHeight="1">
      <c r="A78" s="24" t="s">
        <v>88</v>
      </c>
      <c r="B78" s="77" t="s">
        <v>371</v>
      </c>
      <c r="C78" s="57" t="s">
        <v>372</v>
      </c>
      <c r="D78" s="58">
        <v>604770</v>
      </c>
      <c r="E78" s="59">
        <v>205403</v>
      </c>
      <c r="F78" s="59">
        <v>18452186</v>
      </c>
      <c r="G78" s="59">
        <v>14653000</v>
      </c>
      <c r="H78" s="60">
        <v>33915359</v>
      </c>
      <c r="I78" s="61">
        <v>1230869</v>
      </c>
      <c r="J78" s="62">
        <v>159077</v>
      </c>
      <c r="K78" s="59">
        <v>-988869</v>
      </c>
      <c r="L78" s="62">
        <v>24229000</v>
      </c>
      <c r="M78" s="60">
        <v>24630077</v>
      </c>
    </row>
    <row r="79" spans="1:13" s="8" customFormat="1" ht="12.75" customHeight="1">
      <c r="A79" s="24" t="s">
        <v>107</v>
      </c>
      <c r="B79" s="77" t="s">
        <v>373</v>
      </c>
      <c r="C79" s="57" t="s">
        <v>374</v>
      </c>
      <c r="D79" s="58">
        <v>0</v>
      </c>
      <c r="E79" s="59">
        <v>8483119</v>
      </c>
      <c r="F79" s="59">
        <v>47190834</v>
      </c>
      <c r="G79" s="59">
        <v>5413000</v>
      </c>
      <c r="H79" s="60">
        <v>61086953</v>
      </c>
      <c r="I79" s="61">
        <v>0</v>
      </c>
      <c r="J79" s="62">
        <v>8814318</v>
      </c>
      <c r="K79" s="59">
        <v>53429982</v>
      </c>
      <c r="L79" s="62">
        <v>4062000</v>
      </c>
      <c r="M79" s="60">
        <v>66306300</v>
      </c>
    </row>
    <row r="80" spans="1:13" s="37" customFormat="1" ht="12.75" customHeight="1">
      <c r="A80" s="46"/>
      <c r="B80" s="78" t="s">
        <v>375</v>
      </c>
      <c r="C80" s="79"/>
      <c r="D80" s="66">
        <f aca="true" t="shared" si="10" ref="D80:M80">SUM(D74:D79)</f>
        <v>21846075</v>
      </c>
      <c r="E80" s="67">
        <f t="shared" si="10"/>
        <v>28239017</v>
      </c>
      <c r="F80" s="67">
        <f t="shared" si="10"/>
        <v>112394336</v>
      </c>
      <c r="G80" s="67">
        <f t="shared" si="10"/>
        <v>25966000</v>
      </c>
      <c r="H80" s="80">
        <f t="shared" si="10"/>
        <v>188445428</v>
      </c>
      <c r="I80" s="81">
        <f t="shared" si="10"/>
        <v>75008898</v>
      </c>
      <c r="J80" s="82">
        <f t="shared" si="10"/>
        <v>28304402</v>
      </c>
      <c r="K80" s="67">
        <f t="shared" si="10"/>
        <v>75759657</v>
      </c>
      <c r="L80" s="82">
        <f t="shared" si="10"/>
        <v>46252000</v>
      </c>
      <c r="M80" s="80">
        <f t="shared" si="10"/>
        <v>225324957</v>
      </c>
    </row>
    <row r="81" spans="1:13" s="37" customFormat="1" ht="12.75" customHeight="1">
      <c r="A81" s="46"/>
      <c r="B81" s="78" t="s">
        <v>376</v>
      </c>
      <c r="C81" s="79"/>
      <c r="D81" s="66">
        <f aca="true" t="shared" si="11" ref="D81:M81">SUM(D9,D11:D17,D19:D26,D28:D33,D35:D39,D41:D44,D46:D51,D53:D58,D60:D66,D68:D72,D74:D79)</f>
        <v>1726907094</v>
      </c>
      <c r="E81" s="67">
        <f t="shared" si="11"/>
        <v>4817649415</v>
      </c>
      <c r="F81" s="67">
        <f t="shared" si="11"/>
        <v>2711066879</v>
      </c>
      <c r="G81" s="67">
        <f t="shared" si="11"/>
        <v>693174000</v>
      </c>
      <c r="H81" s="80">
        <f t="shared" si="11"/>
        <v>9948797388</v>
      </c>
      <c r="I81" s="81">
        <f t="shared" si="11"/>
        <v>1485383143</v>
      </c>
      <c r="J81" s="82">
        <f t="shared" si="11"/>
        <v>4433411981</v>
      </c>
      <c r="K81" s="67">
        <f t="shared" si="11"/>
        <v>2613736086</v>
      </c>
      <c r="L81" s="82">
        <f t="shared" si="11"/>
        <v>524343000</v>
      </c>
      <c r="M81" s="80">
        <f t="shared" si="11"/>
        <v>9056874210</v>
      </c>
    </row>
    <row r="82" spans="1:13" s="8" customFormat="1" ht="12.75" customHeight="1">
      <c r="A82" s="47"/>
      <c r="B82" s="48"/>
      <c r="C82" s="49"/>
      <c r="D82" s="50"/>
      <c r="E82" s="51"/>
      <c r="F82" s="51"/>
      <c r="G82" s="51"/>
      <c r="H82" s="52"/>
      <c r="I82" s="50"/>
      <c r="J82" s="51"/>
      <c r="K82" s="51"/>
      <c r="L82" s="51"/>
      <c r="M82" s="52"/>
    </row>
    <row r="83" spans="1:13" s="8" customFormat="1" ht="12.75" customHeight="1">
      <c r="A83" s="27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</row>
    <row r="84" s="8" customFormat="1" ht="12.75" customHeight="1"/>
  </sheetData>
  <sheetProtection password="F954" sheet="1" objects="1" scenarios="1"/>
  <mergeCells count="7">
    <mergeCell ref="B83:M83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377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378</v>
      </c>
      <c r="C9" s="57" t="s">
        <v>379</v>
      </c>
      <c r="D9" s="58">
        <v>7119369</v>
      </c>
      <c r="E9" s="59">
        <v>1003106</v>
      </c>
      <c r="F9" s="59">
        <v>40034275</v>
      </c>
      <c r="G9" s="59">
        <v>300000</v>
      </c>
      <c r="H9" s="60">
        <v>48456750</v>
      </c>
      <c r="I9" s="61">
        <v>4736407</v>
      </c>
      <c r="J9" s="62">
        <v>3485991</v>
      </c>
      <c r="K9" s="59">
        <v>32782191</v>
      </c>
      <c r="L9" s="62">
        <v>1035000</v>
      </c>
      <c r="M9" s="60">
        <v>42039589</v>
      </c>
    </row>
    <row r="10" spans="1:13" s="8" customFormat="1" ht="12.75">
      <c r="A10" s="24" t="s">
        <v>88</v>
      </c>
      <c r="B10" s="77" t="s">
        <v>380</v>
      </c>
      <c r="C10" s="57" t="s">
        <v>381</v>
      </c>
      <c r="D10" s="58">
        <v>220056</v>
      </c>
      <c r="E10" s="59">
        <v>2668857</v>
      </c>
      <c r="F10" s="59">
        <v>37014692</v>
      </c>
      <c r="G10" s="59">
        <v>177000</v>
      </c>
      <c r="H10" s="60">
        <v>40080605</v>
      </c>
      <c r="I10" s="61">
        <v>-9329</v>
      </c>
      <c r="J10" s="62">
        <v>2762001</v>
      </c>
      <c r="K10" s="59">
        <v>31571901</v>
      </c>
      <c r="L10" s="62">
        <v>4732000</v>
      </c>
      <c r="M10" s="60">
        <v>39056573</v>
      </c>
    </row>
    <row r="11" spans="1:13" s="8" customFormat="1" ht="12.75">
      <c r="A11" s="24" t="s">
        <v>88</v>
      </c>
      <c r="B11" s="77" t="s">
        <v>382</v>
      </c>
      <c r="C11" s="57" t="s">
        <v>383</v>
      </c>
      <c r="D11" s="58">
        <v>16124597</v>
      </c>
      <c r="E11" s="59">
        <v>77453131</v>
      </c>
      <c r="F11" s="59">
        <v>17713446</v>
      </c>
      <c r="G11" s="59">
        <v>8144000</v>
      </c>
      <c r="H11" s="60">
        <v>119435174</v>
      </c>
      <c r="I11" s="61">
        <v>5635577</v>
      </c>
      <c r="J11" s="62">
        <v>21555169</v>
      </c>
      <c r="K11" s="59">
        <v>136779427</v>
      </c>
      <c r="L11" s="62">
        <v>1964000</v>
      </c>
      <c r="M11" s="60">
        <v>165934173</v>
      </c>
    </row>
    <row r="12" spans="1:13" s="8" customFormat="1" ht="12.75">
      <c r="A12" s="24" t="s">
        <v>88</v>
      </c>
      <c r="B12" s="77" t="s">
        <v>384</v>
      </c>
      <c r="C12" s="57" t="s">
        <v>385</v>
      </c>
      <c r="D12" s="58">
        <v>14858886</v>
      </c>
      <c r="E12" s="59">
        <v>23210385</v>
      </c>
      <c r="F12" s="59">
        <v>19202110</v>
      </c>
      <c r="G12" s="59">
        <v>8205000</v>
      </c>
      <c r="H12" s="60">
        <v>65476381</v>
      </c>
      <c r="I12" s="61">
        <v>11204237</v>
      </c>
      <c r="J12" s="62">
        <v>43575349</v>
      </c>
      <c r="K12" s="59">
        <v>25952524</v>
      </c>
      <c r="L12" s="62">
        <v>3367000</v>
      </c>
      <c r="M12" s="60">
        <v>84099110</v>
      </c>
    </row>
    <row r="13" spans="1:13" s="8" customFormat="1" ht="12.75">
      <c r="A13" s="24" t="s">
        <v>88</v>
      </c>
      <c r="B13" s="77" t="s">
        <v>386</v>
      </c>
      <c r="C13" s="57" t="s">
        <v>387</v>
      </c>
      <c r="D13" s="58">
        <v>2903985</v>
      </c>
      <c r="E13" s="59">
        <v>659562</v>
      </c>
      <c r="F13" s="59">
        <v>14545817</v>
      </c>
      <c r="G13" s="59">
        <v>1300000</v>
      </c>
      <c r="H13" s="60">
        <v>19409364</v>
      </c>
      <c r="I13" s="61">
        <v>2589511</v>
      </c>
      <c r="J13" s="62">
        <v>542491</v>
      </c>
      <c r="K13" s="59">
        <v>16021212</v>
      </c>
      <c r="L13" s="62">
        <v>942000</v>
      </c>
      <c r="M13" s="60">
        <v>20095214</v>
      </c>
    </row>
    <row r="14" spans="1:13" s="8" customFormat="1" ht="12.75">
      <c r="A14" s="24" t="s">
        <v>107</v>
      </c>
      <c r="B14" s="77" t="s">
        <v>388</v>
      </c>
      <c r="C14" s="57" t="s">
        <v>389</v>
      </c>
      <c r="D14" s="58">
        <v>0</v>
      </c>
      <c r="E14" s="59">
        <v>91080489</v>
      </c>
      <c r="F14" s="59">
        <v>128352160</v>
      </c>
      <c r="G14" s="59">
        <v>1143000</v>
      </c>
      <c r="H14" s="60">
        <v>220575649</v>
      </c>
      <c r="I14" s="61">
        <v>0</v>
      </c>
      <c r="J14" s="62">
        <v>36387980</v>
      </c>
      <c r="K14" s="59">
        <v>99008821</v>
      </c>
      <c r="L14" s="62">
        <v>30592000</v>
      </c>
      <c r="M14" s="60">
        <v>165988801</v>
      </c>
    </row>
    <row r="15" spans="1:13" s="37" customFormat="1" ht="12.75">
      <c r="A15" s="46"/>
      <c r="B15" s="78" t="s">
        <v>390</v>
      </c>
      <c r="C15" s="79"/>
      <c r="D15" s="66">
        <f aca="true" t="shared" si="0" ref="D15:M15">SUM(D9:D14)</f>
        <v>41226893</v>
      </c>
      <c r="E15" s="67">
        <f t="shared" si="0"/>
        <v>196075530</v>
      </c>
      <c r="F15" s="67">
        <f t="shared" si="0"/>
        <v>256862500</v>
      </c>
      <c r="G15" s="67">
        <f t="shared" si="0"/>
        <v>19269000</v>
      </c>
      <c r="H15" s="80">
        <f t="shared" si="0"/>
        <v>513433923</v>
      </c>
      <c r="I15" s="81">
        <f t="shared" si="0"/>
        <v>24156403</v>
      </c>
      <c r="J15" s="82">
        <f t="shared" si="0"/>
        <v>108308981</v>
      </c>
      <c r="K15" s="67">
        <f t="shared" si="0"/>
        <v>342116076</v>
      </c>
      <c r="L15" s="82">
        <f t="shared" si="0"/>
        <v>42632000</v>
      </c>
      <c r="M15" s="80">
        <f t="shared" si="0"/>
        <v>517213460</v>
      </c>
    </row>
    <row r="16" spans="1:13" s="8" customFormat="1" ht="12.75">
      <c r="A16" s="24" t="s">
        <v>88</v>
      </c>
      <c r="B16" s="77" t="s">
        <v>391</v>
      </c>
      <c r="C16" s="57" t="s">
        <v>392</v>
      </c>
      <c r="D16" s="58">
        <v>2408368</v>
      </c>
      <c r="E16" s="59">
        <v>16863423</v>
      </c>
      <c r="F16" s="59">
        <v>13741763</v>
      </c>
      <c r="G16" s="59">
        <v>300000</v>
      </c>
      <c r="H16" s="60">
        <v>33313554</v>
      </c>
      <c r="I16" s="61">
        <v>2312809</v>
      </c>
      <c r="J16" s="62">
        <v>22274066</v>
      </c>
      <c r="K16" s="59">
        <v>-2834261</v>
      </c>
      <c r="L16" s="62">
        <v>14400000</v>
      </c>
      <c r="M16" s="60">
        <v>36152614</v>
      </c>
    </row>
    <row r="17" spans="1:13" s="8" customFormat="1" ht="12.75">
      <c r="A17" s="24" t="s">
        <v>88</v>
      </c>
      <c r="B17" s="77" t="s">
        <v>393</v>
      </c>
      <c r="C17" s="57" t="s">
        <v>394</v>
      </c>
      <c r="D17" s="58">
        <v>405643</v>
      </c>
      <c r="E17" s="59">
        <v>6508</v>
      </c>
      <c r="F17" s="59">
        <v>11279019</v>
      </c>
      <c r="G17" s="59">
        <v>300000</v>
      </c>
      <c r="H17" s="60">
        <v>11991170</v>
      </c>
      <c r="I17" s="61">
        <v>904252</v>
      </c>
      <c r="J17" s="62">
        <v>746070</v>
      </c>
      <c r="K17" s="59">
        <v>9572272</v>
      </c>
      <c r="L17" s="62">
        <v>1818000</v>
      </c>
      <c r="M17" s="60">
        <v>13040594</v>
      </c>
    </row>
    <row r="18" spans="1:13" s="8" customFormat="1" ht="12.75">
      <c r="A18" s="24" t="s">
        <v>88</v>
      </c>
      <c r="B18" s="77" t="s">
        <v>395</v>
      </c>
      <c r="C18" s="57" t="s">
        <v>396</v>
      </c>
      <c r="D18" s="58">
        <v>7568178</v>
      </c>
      <c r="E18" s="59">
        <v>8626651</v>
      </c>
      <c r="F18" s="59">
        <v>67480007</v>
      </c>
      <c r="G18" s="59">
        <v>17093000</v>
      </c>
      <c r="H18" s="60">
        <v>100767836</v>
      </c>
      <c r="I18" s="61">
        <v>6085057</v>
      </c>
      <c r="J18" s="62">
        <v>8997901</v>
      </c>
      <c r="K18" s="59">
        <v>-34985152</v>
      </c>
      <c r="L18" s="62">
        <v>107742000</v>
      </c>
      <c r="M18" s="60">
        <v>87839806</v>
      </c>
    </row>
    <row r="19" spans="1:13" s="8" customFormat="1" ht="12.75">
      <c r="A19" s="24" t="s">
        <v>88</v>
      </c>
      <c r="B19" s="77" t="s">
        <v>397</v>
      </c>
      <c r="C19" s="57" t="s">
        <v>398</v>
      </c>
      <c r="D19" s="58">
        <v>5542643</v>
      </c>
      <c r="E19" s="59">
        <v>60247897</v>
      </c>
      <c r="F19" s="59">
        <v>64476037</v>
      </c>
      <c r="G19" s="59">
        <v>2078000</v>
      </c>
      <c r="H19" s="60">
        <v>132344577</v>
      </c>
      <c r="I19" s="61">
        <v>6300051</v>
      </c>
      <c r="J19" s="62">
        <v>61628703</v>
      </c>
      <c r="K19" s="59">
        <v>61932353</v>
      </c>
      <c r="L19" s="62">
        <v>561000</v>
      </c>
      <c r="M19" s="60">
        <v>130422107</v>
      </c>
    </row>
    <row r="20" spans="1:13" s="8" customFormat="1" ht="12.75">
      <c r="A20" s="24" t="s">
        <v>107</v>
      </c>
      <c r="B20" s="77" t="s">
        <v>399</v>
      </c>
      <c r="C20" s="57" t="s">
        <v>400</v>
      </c>
      <c r="D20" s="58">
        <v>0</v>
      </c>
      <c r="E20" s="59">
        <v>27766338</v>
      </c>
      <c r="F20" s="59">
        <v>48360756</v>
      </c>
      <c r="G20" s="59">
        <v>41538000</v>
      </c>
      <c r="H20" s="60">
        <v>117665094</v>
      </c>
      <c r="I20" s="61">
        <v>0</v>
      </c>
      <c r="J20" s="62">
        <v>0</v>
      </c>
      <c r="K20" s="59">
        <v>94261063</v>
      </c>
      <c r="L20" s="62">
        <v>37113000</v>
      </c>
      <c r="M20" s="60">
        <v>131374063</v>
      </c>
    </row>
    <row r="21" spans="1:13" s="37" customFormat="1" ht="12.75">
      <c r="A21" s="46"/>
      <c r="B21" s="78" t="s">
        <v>401</v>
      </c>
      <c r="C21" s="79"/>
      <c r="D21" s="66">
        <f aca="true" t="shared" si="1" ref="D21:M21">SUM(D16:D20)</f>
        <v>15924832</v>
      </c>
      <c r="E21" s="67">
        <f t="shared" si="1"/>
        <v>113510817</v>
      </c>
      <c r="F21" s="67">
        <f t="shared" si="1"/>
        <v>205337582</v>
      </c>
      <c r="G21" s="67">
        <f t="shared" si="1"/>
        <v>61309000</v>
      </c>
      <c r="H21" s="80">
        <f t="shared" si="1"/>
        <v>396082231</v>
      </c>
      <c r="I21" s="81">
        <f t="shared" si="1"/>
        <v>15602169</v>
      </c>
      <c r="J21" s="82">
        <f t="shared" si="1"/>
        <v>93646740</v>
      </c>
      <c r="K21" s="67">
        <f t="shared" si="1"/>
        <v>127946275</v>
      </c>
      <c r="L21" s="82">
        <f t="shared" si="1"/>
        <v>161634000</v>
      </c>
      <c r="M21" s="80">
        <f t="shared" si="1"/>
        <v>398829184</v>
      </c>
    </row>
    <row r="22" spans="1:13" s="8" customFormat="1" ht="12.75">
      <c r="A22" s="24" t="s">
        <v>88</v>
      </c>
      <c r="B22" s="77" t="s">
        <v>402</v>
      </c>
      <c r="C22" s="57" t="s">
        <v>403</v>
      </c>
      <c r="D22" s="58">
        <v>235937</v>
      </c>
      <c r="E22" s="59">
        <v>1848114</v>
      </c>
      <c r="F22" s="59">
        <v>25943220</v>
      </c>
      <c r="G22" s="59">
        <v>300000</v>
      </c>
      <c r="H22" s="60">
        <v>28327271</v>
      </c>
      <c r="I22" s="61">
        <v>266942</v>
      </c>
      <c r="J22" s="62">
        <v>-1031387</v>
      </c>
      <c r="K22" s="59">
        <v>20452022</v>
      </c>
      <c r="L22" s="62">
        <v>390000</v>
      </c>
      <c r="M22" s="60">
        <v>20077577</v>
      </c>
    </row>
    <row r="23" spans="1:13" s="8" customFormat="1" ht="12.75">
      <c r="A23" s="24" t="s">
        <v>88</v>
      </c>
      <c r="B23" s="77" t="s">
        <v>404</v>
      </c>
      <c r="C23" s="57" t="s">
        <v>405</v>
      </c>
      <c r="D23" s="58">
        <v>0</v>
      </c>
      <c r="E23" s="59">
        <v>0</v>
      </c>
      <c r="F23" s="59">
        <v>1439050</v>
      </c>
      <c r="G23" s="59">
        <v>320000</v>
      </c>
      <c r="H23" s="60">
        <v>1759050</v>
      </c>
      <c r="I23" s="61">
        <v>161093</v>
      </c>
      <c r="J23" s="62">
        <v>0</v>
      </c>
      <c r="K23" s="59">
        <v>20512947</v>
      </c>
      <c r="L23" s="62">
        <v>583000</v>
      </c>
      <c r="M23" s="60">
        <v>21257040</v>
      </c>
    </row>
    <row r="24" spans="1:13" s="8" customFormat="1" ht="12.75">
      <c r="A24" s="24" t="s">
        <v>88</v>
      </c>
      <c r="B24" s="77" t="s">
        <v>406</v>
      </c>
      <c r="C24" s="57" t="s">
        <v>407</v>
      </c>
      <c r="D24" s="58">
        <v>2383884</v>
      </c>
      <c r="E24" s="59">
        <v>1279209</v>
      </c>
      <c r="F24" s="59">
        <v>1149465</v>
      </c>
      <c r="G24" s="59">
        <v>300000</v>
      </c>
      <c r="H24" s="60">
        <v>5112558</v>
      </c>
      <c r="I24" s="61">
        <v>705362</v>
      </c>
      <c r="J24" s="62">
        <v>906108</v>
      </c>
      <c r="K24" s="59">
        <v>19033399</v>
      </c>
      <c r="L24" s="62">
        <v>0</v>
      </c>
      <c r="M24" s="60">
        <v>20644869</v>
      </c>
    </row>
    <row r="25" spans="1:13" s="8" customFormat="1" ht="12.75">
      <c r="A25" s="24" t="s">
        <v>88</v>
      </c>
      <c r="B25" s="77" t="s">
        <v>59</v>
      </c>
      <c r="C25" s="57" t="s">
        <v>60</v>
      </c>
      <c r="D25" s="58">
        <v>63823820</v>
      </c>
      <c r="E25" s="59">
        <v>277159024</v>
      </c>
      <c r="F25" s="59">
        <v>101307031</v>
      </c>
      <c r="G25" s="59">
        <v>17326000</v>
      </c>
      <c r="H25" s="60">
        <v>459615875</v>
      </c>
      <c r="I25" s="61">
        <v>58693999</v>
      </c>
      <c r="J25" s="62">
        <v>192308779</v>
      </c>
      <c r="K25" s="59">
        <v>72492247</v>
      </c>
      <c r="L25" s="62">
        <v>46620000</v>
      </c>
      <c r="M25" s="60">
        <v>370115025</v>
      </c>
    </row>
    <row r="26" spans="1:13" s="8" customFormat="1" ht="12.75">
      <c r="A26" s="24" t="s">
        <v>88</v>
      </c>
      <c r="B26" s="77" t="s">
        <v>408</v>
      </c>
      <c r="C26" s="57" t="s">
        <v>409</v>
      </c>
      <c r="D26" s="58">
        <v>0</v>
      </c>
      <c r="E26" s="59">
        <v>0</v>
      </c>
      <c r="F26" s="59">
        <v>-878000</v>
      </c>
      <c r="G26" s="59">
        <v>878000</v>
      </c>
      <c r="H26" s="60">
        <v>0</v>
      </c>
      <c r="I26" s="61">
        <v>25823020</v>
      </c>
      <c r="J26" s="62">
        <v>12385005</v>
      </c>
      <c r="K26" s="59">
        <v>33801694</v>
      </c>
      <c r="L26" s="62">
        <v>0</v>
      </c>
      <c r="M26" s="60">
        <v>72009719</v>
      </c>
    </row>
    <row r="27" spans="1:13" s="8" customFormat="1" ht="12.75">
      <c r="A27" s="24" t="s">
        <v>107</v>
      </c>
      <c r="B27" s="77" t="s">
        <v>410</v>
      </c>
      <c r="C27" s="57" t="s">
        <v>411</v>
      </c>
      <c r="D27" s="58">
        <v>0</v>
      </c>
      <c r="E27" s="59">
        <v>6517359</v>
      </c>
      <c r="F27" s="59">
        <v>101153274</v>
      </c>
      <c r="G27" s="59">
        <v>24294000</v>
      </c>
      <c r="H27" s="60">
        <v>131964633</v>
      </c>
      <c r="I27" s="61">
        <v>0</v>
      </c>
      <c r="J27" s="62">
        <v>0</v>
      </c>
      <c r="K27" s="59">
        <v>97074818</v>
      </c>
      <c r="L27" s="62">
        <v>12395000</v>
      </c>
      <c r="M27" s="60">
        <v>109469818</v>
      </c>
    </row>
    <row r="28" spans="1:13" s="37" customFormat="1" ht="12.75">
      <c r="A28" s="46"/>
      <c r="B28" s="78" t="s">
        <v>412</v>
      </c>
      <c r="C28" s="79"/>
      <c r="D28" s="66">
        <f aca="true" t="shared" si="2" ref="D28:M28">SUM(D22:D27)</f>
        <v>66443641</v>
      </c>
      <c r="E28" s="67">
        <f t="shared" si="2"/>
        <v>286803706</v>
      </c>
      <c r="F28" s="67">
        <f t="shared" si="2"/>
        <v>230114040</v>
      </c>
      <c r="G28" s="67">
        <f t="shared" si="2"/>
        <v>43418000</v>
      </c>
      <c r="H28" s="80">
        <f t="shared" si="2"/>
        <v>626779387</v>
      </c>
      <c r="I28" s="81">
        <f t="shared" si="2"/>
        <v>85650416</v>
      </c>
      <c r="J28" s="82">
        <f t="shared" si="2"/>
        <v>204568505</v>
      </c>
      <c r="K28" s="67">
        <f t="shared" si="2"/>
        <v>263367127</v>
      </c>
      <c r="L28" s="82">
        <f t="shared" si="2"/>
        <v>59988000</v>
      </c>
      <c r="M28" s="80">
        <f t="shared" si="2"/>
        <v>613574048</v>
      </c>
    </row>
    <row r="29" spans="1:13" s="8" customFormat="1" ht="12.75">
      <c r="A29" s="24" t="s">
        <v>88</v>
      </c>
      <c r="B29" s="77" t="s">
        <v>413</v>
      </c>
      <c r="C29" s="57" t="s">
        <v>414</v>
      </c>
      <c r="D29" s="58">
        <v>0</v>
      </c>
      <c r="E29" s="59">
        <v>0</v>
      </c>
      <c r="F29" s="59">
        <v>-382000</v>
      </c>
      <c r="G29" s="59">
        <v>382000</v>
      </c>
      <c r="H29" s="60">
        <v>0</v>
      </c>
      <c r="I29" s="61">
        <v>838105</v>
      </c>
      <c r="J29" s="62">
        <v>6908717</v>
      </c>
      <c r="K29" s="59">
        <v>1194722</v>
      </c>
      <c r="L29" s="62">
        <v>0</v>
      </c>
      <c r="M29" s="60">
        <v>8941544</v>
      </c>
    </row>
    <row r="30" spans="1:13" s="8" customFormat="1" ht="12.75">
      <c r="A30" s="24" t="s">
        <v>88</v>
      </c>
      <c r="B30" s="77" t="s">
        <v>415</v>
      </c>
      <c r="C30" s="57" t="s">
        <v>416</v>
      </c>
      <c r="D30" s="58">
        <v>2580000</v>
      </c>
      <c r="E30" s="59">
        <v>13156000</v>
      </c>
      <c r="F30" s="59">
        <v>24209207</v>
      </c>
      <c r="G30" s="59">
        <v>1152000</v>
      </c>
      <c r="H30" s="60">
        <v>41097207</v>
      </c>
      <c r="I30" s="61">
        <v>4590638</v>
      </c>
      <c r="J30" s="62">
        <v>23197766</v>
      </c>
      <c r="K30" s="59">
        <v>21618579</v>
      </c>
      <c r="L30" s="62">
        <v>9654000</v>
      </c>
      <c r="M30" s="60">
        <v>59060983</v>
      </c>
    </row>
    <row r="31" spans="1:13" s="8" customFormat="1" ht="12.75">
      <c r="A31" s="24" t="s">
        <v>88</v>
      </c>
      <c r="B31" s="77" t="s">
        <v>417</v>
      </c>
      <c r="C31" s="57" t="s">
        <v>418</v>
      </c>
      <c r="D31" s="58">
        <v>3724093</v>
      </c>
      <c r="E31" s="59">
        <v>12690901</v>
      </c>
      <c r="F31" s="59">
        <v>9095878</v>
      </c>
      <c r="G31" s="59">
        <v>300000</v>
      </c>
      <c r="H31" s="60">
        <v>25810872</v>
      </c>
      <c r="I31" s="61">
        <v>3499982</v>
      </c>
      <c r="J31" s="62">
        <v>6816938</v>
      </c>
      <c r="K31" s="59">
        <v>14968056</v>
      </c>
      <c r="L31" s="62">
        <v>0</v>
      </c>
      <c r="M31" s="60">
        <v>25284976</v>
      </c>
    </row>
    <row r="32" spans="1:13" s="8" customFormat="1" ht="12.75">
      <c r="A32" s="24" t="s">
        <v>88</v>
      </c>
      <c r="B32" s="77" t="s">
        <v>419</v>
      </c>
      <c r="C32" s="57" t="s">
        <v>420</v>
      </c>
      <c r="D32" s="58">
        <v>4932661</v>
      </c>
      <c r="E32" s="59">
        <v>22909946</v>
      </c>
      <c r="F32" s="59">
        <v>17475447</v>
      </c>
      <c r="G32" s="59">
        <v>2274000</v>
      </c>
      <c r="H32" s="60">
        <v>47592054</v>
      </c>
      <c r="I32" s="61">
        <v>4442458</v>
      </c>
      <c r="J32" s="62">
        <v>25003366</v>
      </c>
      <c r="K32" s="59">
        <v>17010598</v>
      </c>
      <c r="L32" s="62">
        <v>0</v>
      </c>
      <c r="M32" s="60">
        <v>46456422</v>
      </c>
    </row>
    <row r="33" spans="1:13" s="8" customFormat="1" ht="12.75">
      <c r="A33" s="24" t="s">
        <v>88</v>
      </c>
      <c r="B33" s="77" t="s">
        <v>421</v>
      </c>
      <c r="C33" s="57" t="s">
        <v>422</v>
      </c>
      <c r="D33" s="58">
        <v>10806836</v>
      </c>
      <c r="E33" s="59">
        <v>26887356</v>
      </c>
      <c r="F33" s="59">
        <v>7319218</v>
      </c>
      <c r="G33" s="59">
        <v>344000</v>
      </c>
      <c r="H33" s="60">
        <v>45357410</v>
      </c>
      <c r="I33" s="61">
        <v>7788139</v>
      </c>
      <c r="J33" s="62">
        <v>23271354</v>
      </c>
      <c r="K33" s="59">
        <v>16347765</v>
      </c>
      <c r="L33" s="62">
        <v>191000</v>
      </c>
      <c r="M33" s="60">
        <v>47598258</v>
      </c>
    </row>
    <row r="34" spans="1:13" s="8" customFormat="1" ht="12.75">
      <c r="A34" s="24" t="s">
        <v>88</v>
      </c>
      <c r="B34" s="77" t="s">
        <v>423</v>
      </c>
      <c r="C34" s="57" t="s">
        <v>424</v>
      </c>
      <c r="D34" s="58">
        <v>6389282</v>
      </c>
      <c r="E34" s="59">
        <v>35901295</v>
      </c>
      <c r="F34" s="59">
        <v>5569104</v>
      </c>
      <c r="G34" s="59">
        <v>15564000</v>
      </c>
      <c r="H34" s="60">
        <v>63423681</v>
      </c>
      <c r="I34" s="61">
        <v>9926896</v>
      </c>
      <c r="J34" s="62">
        <v>94076834</v>
      </c>
      <c r="K34" s="59">
        <v>-25584237</v>
      </c>
      <c r="L34" s="62">
        <v>53139000</v>
      </c>
      <c r="M34" s="60">
        <v>131558493</v>
      </c>
    </row>
    <row r="35" spans="1:13" s="8" customFormat="1" ht="12.75">
      <c r="A35" s="24" t="s">
        <v>107</v>
      </c>
      <c r="B35" s="77" t="s">
        <v>425</v>
      </c>
      <c r="C35" s="57" t="s">
        <v>426</v>
      </c>
      <c r="D35" s="58">
        <v>0</v>
      </c>
      <c r="E35" s="59">
        <v>167958</v>
      </c>
      <c r="F35" s="59">
        <v>24852054</v>
      </c>
      <c r="G35" s="59">
        <v>300000</v>
      </c>
      <c r="H35" s="60">
        <v>25320012</v>
      </c>
      <c r="I35" s="61">
        <v>0</v>
      </c>
      <c r="J35" s="62">
        <v>143540</v>
      </c>
      <c r="K35" s="59">
        <v>28740416</v>
      </c>
      <c r="L35" s="62">
        <v>0</v>
      </c>
      <c r="M35" s="60">
        <v>28883956</v>
      </c>
    </row>
    <row r="36" spans="1:13" s="37" customFormat="1" ht="12.75">
      <c r="A36" s="46"/>
      <c r="B36" s="78" t="s">
        <v>427</v>
      </c>
      <c r="C36" s="79"/>
      <c r="D36" s="66">
        <f aca="true" t="shared" si="3" ref="D36:M36">SUM(D29:D35)</f>
        <v>28432872</v>
      </c>
      <c r="E36" s="67">
        <f t="shared" si="3"/>
        <v>111713456</v>
      </c>
      <c r="F36" s="67">
        <f t="shared" si="3"/>
        <v>88138908</v>
      </c>
      <c r="G36" s="67">
        <f t="shared" si="3"/>
        <v>20316000</v>
      </c>
      <c r="H36" s="80">
        <f t="shared" si="3"/>
        <v>248601236</v>
      </c>
      <c r="I36" s="81">
        <f t="shared" si="3"/>
        <v>31086218</v>
      </c>
      <c r="J36" s="82">
        <f t="shared" si="3"/>
        <v>179418515</v>
      </c>
      <c r="K36" s="67">
        <f t="shared" si="3"/>
        <v>74295899</v>
      </c>
      <c r="L36" s="82">
        <f t="shared" si="3"/>
        <v>62984000</v>
      </c>
      <c r="M36" s="80">
        <f t="shared" si="3"/>
        <v>347784632</v>
      </c>
    </row>
    <row r="37" spans="1:13" s="8" customFormat="1" ht="12.75">
      <c r="A37" s="24" t="s">
        <v>88</v>
      </c>
      <c r="B37" s="77" t="s">
        <v>428</v>
      </c>
      <c r="C37" s="57" t="s">
        <v>429</v>
      </c>
      <c r="D37" s="58">
        <v>3020994</v>
      </c>
      <c r="E37" s="59">
        <v>9061652</v>
      </c>
      <c r="F37" s="59">
        <v>24417581</v>
      </c>
      <c r="G37" s="59">
        <v>300000</v>
      </c>
      <c r="H37" s="60">
        <v>36800227</v>
      </c>
      <c r="I37" s="61">
        <v>1057399</v>
      </c>
      <c r="J37" s="62">
        <v>7584358</v>
      </c>
      <c r="K37" s="59">
        <v>14336745</v>
      </c>
      <c r="L37" s="62">
        <v>1385000</v>
      </c>
      <c r="M37" s="60">
        <v>24363502</v>
      </c>
    </row>
    <row r="38" spans="1:13" s="8" customFormat="1" ht="12.75">
      <c r="A38" s="24" t="s">
        <v>88</v>
      </c>
      <c r="B38" s="77" t="s">
        <v>430</v>
      </c>
      <c r="C38" s="57" t="s">
        <v>431</v>
      </c>
      <c r="D38" s="58">
        <v>8025829</v>
      </c>
      <c r="E38" s="59">
        <v>14716505</v>
      </c>
      <c r="F38" s="59">
        <v>38162567</v>
      </c>
      <c r="G38" s="59">
        <v>300000</v>
      </c>
      <c r="H38" s="60">
        <v>61204901</v>
      </c>
      <c r="I38" s="61">
        <v>4212322</v>
      </c>
      <c r="J38" s="62">
        <v>17386641</v>
      </c>
      <c r="K38" s="59">
        <v>42809095</v>
      </c>
      <c r="L38" s="62">
        <v>138000</v>
      </c>
      <c r="M38" s="60">
        <v>64546058</v>
      </c>
    </row>
    <row r="39" spans="1:13" s="8" customFormat="1" ht="12.75">
      <c r="A39" s="24" t="s">
        <v>88</v>
      </c>
      <c r="B39" s="77" t="s">
        <v>432</v>
      </c>
      <c r="C39" s="57" t="s">
        <v>433</v>
      </c>
      <c r="D39" s="58">
        <v>6941862</v>
      </c>
      <c r="E39" s="59">
        <v>0</v>
      </c>
      <c r="F39" s="59">
        <v>37634682</v>
      </c>
      <c r="G39" s="59">
        <v>1685000</v>
      </c>
      <c r="H39" s="60">
        <v>46261544</v>
      </c>
      <c r="I39" s="61">
        <v>7627964</v>
      </c>
      <c r="J39" s="62">
        <v>0</v>
      </c>
      <c r="K39" s="59">
        <v>27785057</v>
      </c>
      <c r="L39" s="62">
        <v>6923000</v>
      </c>
      <c r="M39" s="60">
        <v>42336021</v>
      </c>
    </row>
    <row r="40" spans="1:13" s="8" customFormat="1" ht="12.75">
      <c r="A40" s="24" t="s">
        <v>88</v>
      </c>
      <c r="B40" s="77" t="s">
        <v>434</v>
      </c>
      <c r="C40" s="57" t="s">
        <v>435</v>
      </c>
      <c r="D40" s="58">
        <v>1040458</v>
      </c>
      <c r="E40" s="59">
        <v>31610</v>
      </c>
      <c r="F40" s="59">
        <v>14186407</v>
      </c>
      <c r="G40" s="59">
        <v>220000</v>
      </c>
      <c r="H40" s="60">
        <v>15478475</v>
      </c>
      <c r="I40" s="61">
        <v>831359</v>
      </c>
      <c r="J40" s="62">
        <v>0</v>
      </c>
      <c r="K40" s="59">
        <v>12150201</v>
      </c>
      <c r="L40" s="62">
        <v>1165000</v>
      </c>
      <c r="M40" s="60">
        <v>14146560</v>
      </c>
    </row>
    <row r="41" spans="1:13" s="8" customFormat="1" ht="12.75">
      <c r="A41" s="24" t="s">
        <v>88</v>
      </c>
      <c r="B41" s="77" t="s">
        <v>436</v>
      </c>
      <c r="C41" s="57" t="s">
        <v>437</v>
      </c>
      <c r="D41" s="58">
        <v>8165734</v>
      </c>
      <c r="E41" s="59">
        <v>1474230</v>
      </c>
      <c r="F41" s="59">
        <v>44020752</v>
      </c>
      <c r="G41" s="59">
        <v>7500000</v>
      </c>
      <c r="H41" s="60">
        <v>61160716</v>
      </c>
      <c r="I41" s="61">
        <v>3758270</v>
      </c>
      <c r="J41" s="62">
        <v>657148</v>
      </c>
      <c r="K41" s="59">
        <v>-4964021</v>
      </c>
      <c r="L41" s="62">
        <v>6330000</v>
      </c>
      <c r="M41" s="60">
        <v>5781397</v>
      </c>
    </row>
    <row r="42" spans="1:13" s="8" customFormat="1" ht="12.75">
      <c r="A42" s="24" t="s">
        <v>107</v>
      </c>
      <c r="B42" s="77" t="s">
        <v>438</v>
      </c>
      <c r="C42" s="57" t="s">
        <v>439</v>
      </c>
      <c r="D42" s="58">
        <v>0</v>
      </c>
      <c r="E42" s="59">
        <v>1246984</v>
      </c>
      <c r="F42" s="59">
        <v>55762344</v>
      </c>
      <c r="G42" s="59">
        <v>41783000</v>
      </c>
      <c r="H42" s="60">
        <v>98792328</v>
      </c>
      <c r="I42" s="61">
        <v>0</v>
      </c>
      <c r="J42" s="62">
        <v>2731144</v>
      </c>
      <c r="K42" s="59">
        <v>136781998</v>
      </c>
      <c r="L42" s="62">
        <v>43319000</v>
      </c>
      <c r="M42" s="60">
        <v>182832142</v>
      </c>
    </row>
    <row r="43" spans="1:13" s="37" customFormat="1" ht="12.75">
      <c r="A43" s="46"/>
      <c r="B43" s="78" t="s">
        <v>440</v>
      </c>
      <c r="C43" s="79"/>
      <c r="D43" s="66">
        <f aca="true" t="shared" si="4" ref="D43:M43">SUM(D37:D42)</f>
        <v>27194877</v>
      </c>
      <c r="E43" s="67">
        <f t="shared" si="4"/>
        <v>26530981</v>
      </c>
      <c r="F43" s="67">
        <f t="shared" si="4"/>
        <v>214184333</v>
      </c>
      <c r="G43" s="67">
        <f t="shared" si="4"/>
        <v>51788000</v>
      </c>
      <c r="H43" s="80">
        <f t="shared" si="4"/>
        <v>319698191</v>
      </c>
      <c r="I43" s="81">
        <f t="shared" si="4"/>
        <v>17487314</v>
      </c>
      <c r="J43" s="82">
        <f t="shared" si="4"/>
        <v>28359291</v>
      </c>
      <c r="K43" s="67">
        <f t="shared" si="4"/>
        <v>228899075</v>
      </c>
      <c r="L43" s="82">
        <f t="shared" si="4"/>
        <v>59260000</v>
      </c>
      <c r="M43" s="80">
        <f t="shared" si="4"/>
        <v>334005680</v>
      </c>
    </row>
    <row r="44" spans="1:13" s="37" customFormat="1" ht="12.75">
      <c r="A44" s="46"/>
      <c r="B44" s="78" t="s">
        <v>441</v>
      </c>
      <c r="C44" s="79"/>
      <c r="D44" s="66">
        <f aca="true" t="shared" si="5" ref="D44:M44">SUM(D9:D14,D16:D20,D22:D27,D29:D35,D37:D42)</f>
        <v>179223115</v>
      </c>
      <c r="E44" s="67">
        <f t="shared" si="5"/>
        <v>734634490</v>
      </c>
      <c r="F44" s="67">
        <f t="shared" si="5"/>
        <v>994637363</v>
      </c>
      <c r="G44" s="67">
        <f t="shared" si="5"/>
        <v>196100000</v>
      </c>
      <c r="H44" s="80">
        <f t="shared" si="5"/>
        <v>2104594968</v>
      </c>
      <c r="I44" s="81">
        <f t="shared" si="5"/>
        <v>173982520</v>
      </c>
      <c r="J44" s="82">
        <f t="shared" si="5"/>
        <v>614302032</v>
      </c>
      <c r="K44" s="67">
        <f t="shared" si="5"/>
        <v>1036624452</v>
      </c>
      <c r="L44" s="82">
        <f t="shared" si="5"/>
        <v>386498000</v>
      </c>
      <c r="M44" s="80">
        <f t="shared" si="5"/>
        <v>2211407004</v>
      </c>
    </row>
    <row r="45" spans="1:13" s="8" customFormat="1" ht="12.75">
      <c r="A45" s="47"/>
      <c r="B45" s="83"/>
      <c r="C45" s="84"/>
      <c r="D45" s="85"/>
      <c r="E45" s="86"/>
      <c r="F45" s="86"/>
      <c r="G45" s="86"/>
      <c r="H45" s="87"/>
      <c r="I45" s="85"/>
      <c r="J45" s="86"/>
      <c r="K45" s="86"/>
      <c r="L45" s="86"/>
      <c r="M45" s="87"/>
    </row>
    <row r="46" spans="1:13" s="53" customFormat="1" ht="12.75">
      <c r="A46" s="55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s="54" customFormat="1" ht="12.75">
      <c r="A47" s="28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1:13" s="54" customFormat="1" ht="12.75">
      <c r="A48" s="28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13" s="54" customFormat="1" ht="12.75">
      <c r="A49" s="28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</row>
    <row r="50" spans="1:13" s="54" customFormat="1" ht="12.75">
      <c r="A50" s="28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</row>
    <row r="51" spans="1:13" s="54" customFormat="1" ht="12.75">
      <c r="A51" s="28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</row>
    <row r="52" spans="1:13" s="54" customFormat="1" ht="12.75">
      <c r="A52" s="28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</row>
    <row r="53" spans="1:13" s="54" customFormat="1" ht="12.75">
      <c r="A53" s="28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</row>
    <row r="54" spans="1:13" s="54" customFormat="1" ht="12.75">
      <c r="A54" s="28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</row>
    <row r="55" spans="1:13" s="54" customFormat="1" ht="12.75">
      <c r="A55" s="28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</row>
    <row r="56" spans="1:13" s="54" customFormat="1" ht="12.75">
      <c r="A56" s="2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s="54" customFormat="1" ht="12.75">
      <c r="A57" s="28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</row>
    <row r="58" spans="1:13" s="54" customFormat="1" ht="12.75">
      <c r="A58" s="28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</row>
    <row r="59" spans="1:13" s="54" customFormat="1" ht="12.75">
      <c r="A59" s="28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</row>
    <row r="60" spans="1:13" s="54" customFormat="1" ht="12.75">
      <c r="A60" s="28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</row>
    <row r="61" spans="1:13" s="54" customFormat="1" ht="12.75">
      <c r="A61" s="28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</row>
    <row r="62" spans="1:13" s="54" customFormat="1" ht="12.75">
      <c r="A62" s="28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</row>
    <row r="63" spans="1:13" s="54" customFormat="1" ht="12.75">
      <c r="A63" s="28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</row>
    <row r="64" spans="1:13" s="54" customFormat="1" ht="12.75">
      <c r="A64" s="28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</row>
    <row r="65" spans="1:13" s="54" customFormat="1" ht="12.75">
      <c r="A65" s="28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</row>
    <row r="66" spans="1:13" s="54" customFormat="1" ht="12.75">
      <c r="A66" s="28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</row>
    <row r="67" spans="1:13" s="54" customFormat="1" ht="12.75">
      <c r="A67" s="28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</row>
    <row r="68" spans="1:13" s="54" customFormat="1" ht="12.75">
      <c r="A68" s="28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</row>
    <row r="69" spans="1:13" s="54" customFormat="1" ht="12.75">
      <c r="A69" s="28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</row>
    <row r="70" spans="1:13" s="54" customFormat="1" ht="12.75">
      <c r="A70" s="28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</row>
    <row r="71" spans="1:13" s="54" customFormat="1" ht="12.75">
      <c r="A71" s="28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</row>
    <row r="72" spans="1:13" s="54" customFormat="1" ht="12.75">
      <c r="A72" s="28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</row>
    <row r="73" spans="1:13" s="54" customFormat="1" ht="12.75">
      <c r="A73" s="28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</row>
    <row r="74" spans="1:13" s="54" customFormat="1" ht="12.75">
      <c r="A74" s="28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</row>
    <row r="75" spans="1:13" s="54" customFormat="1" ht="12.75">
      <c r="A75" s="28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</row>
    <row r="76" spans="1:13" s="54" customFormat="1" ht="12.75">
      <c r="A76" s="28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</row>
    <row r="77" spans="1:13" s="54" customFormat="1" ht="12.75">
      <c r="A77" s="28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</row>
    <row r="78" spans="1:13" s="54" customFormat="1" ht="12.75">
      <c r="A78" s="28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</row>
    <row r="79" spans="1:13" s="54" customFormat="1" ht="12.75">
      <c r="A79" s="28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</row>
    <row r="80" spans="1:13" s="54" customFormat="1" ht="12.75">
      <c r="A80" s="28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</row>
    <row r="81" spans="1:13" s="54" customFormat="1" ht="12.75">
      <c r="A81" s="28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</row>
    <row r="82" spans="1:13" s="54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</row>
    <row r="83" spans="1:13" s="54" customFormat="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="54" customFormat="1" ht="12.75"/>
    <row r="85" s="54" customFormat="1" ht="12.75"/>
    <row r="86" s="54" customFormat="1" ht="12.75"/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="54" customFormat="1" ht="12.75"/>
    <row r="93" s="54" customFormat="1" ht="12.75"/>
    <row r="94" s="54" customFormat="1" ht="12.75"/>
    <row r="95" s="54" customFormat="1" ht="12.75"/>
    <row r="96" s="54" customFormat="1" ht="12.75"/>
    <row r="97" s="54" customFormat="1" ht="12.75"/>
    <row r="98" s="54" customFormat="1" ht="12.75"/>
    <row r="99" s="54" customFormat="1" ht="12.75"/>
    <row r="100" s="54" customFormat="1" ht="12.75"/>
  </sheetData>
  <sheetProtection password="F954" sheet="1" objects="1" scenarios="1"/>
  <mergeCells count="7">
    <mergeCell ref="B46:M46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6.5">
      <c r="A1" s="1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5" ht="15.75" customHeight="1">
      <c r="A2" s="4"/>
      <c r="B2" s="114" t="s">
        <v>655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</row>
    <row r="3" spans="1:13" ht="12.75">
      <c r="A3" s="5"/>
      <c r="B3" s="6"/>
      <c r="C3" s="7"/>
      <c r="D3" s="107" t="s">
        <v>0</v>
      </c>
      <c r="E3" s="108"/>
      <c r="F3" s="108"/>
      <c r="G3" s="108"/>
      <c r="H3" s="109"/>
      <c r="I3" s="110" t="s">
        <v>1</v>
      </c>
      <c r="J3" s="111"/>
      <c r="K3" s="111"/>
      <c r="L3" s="111"/>
      <c r="M3" s="112"/>
    </row>
    <row r="4" spans="1:13" s="8" customFormat="1" ht="16.5" customHeight="1">
      <c r="A4" s="9"/>
      <c r="B4" s="10"/>
      <c r="C4" s="11"/>
      <c r="D4" s="107" t="s">
        <v>2</v>
      </c>
      <c r="E4" s="108"/>
      <c r="F4" s="113"/>
      <c r="G4" s="29"/>
      <c r="H4" s="30"/>
      <c r="I4" s="107" t="s">
        <v>2</v>
      </c>
      <c r="J4" s="108"/>
      <c r="K4" s="113"/>
      <c r="L4" s="31"/>
      <c r="M4" s="30"/>
    </row>
    <row r="5" spans="1:13" s="8" customFormat="1" ht="81.75" customHeight="1">
      <c r="A5" s="12"/>
      <c r="B5" s="13" t="s">
        <v>3</v>
      </c>
      <c r="C5" s="14" t="s">
        <v>4</v>
      </c>
      <c r="D5" s="32" t="s">
        <v>5</v>
      </c>
      <c r="E5" s="33" t="s">
        <v>6</v>
      </c>
      <c r="F5" s="33" t="s">
        <v>7</v>
      </c>
      <c r="G5" s="34" t="s">
        <v>8</v>
      </c>
      <c r="H5" s="35" t="s">
        <v>9</v>
      </c>
      <c r="I5" s="32" t="s">
        <v>5</v>
      </c>
      <c r="J5" s="33" t="s">
        <v>6</v>
      </c>
      <c r="K5" s="33" t="s">
        <v>7</v>
      </c>
      <c r="L5" s="34" t="s">
        <v>8</v>
      </c>
      <c r="M5" s="35" t="s">
        <v>9</v>
      </c>
    </row>
    <row r="6" spans="1:13" s="8" customFormat="1" ht="12.75">
      <c r="A6" s="5"/>
      <c r="B6" s="38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2.75">
      <c r="A7" s="9"/>
      <c r="B7" s="42" t="s">
        <v>442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2.75">
      <c r="A8" s="9"/>
      <c r="B8" s="16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2.75">
      <c r="A9" s="24" t="s">
        <v>88</v>
      </c>
      <c r="B9" s="77" t="s">
        <v>443</v>
      </c>
      <c r="C9" s="57" t="s">
        <v>444</v>
      </c>
      <c r="D9" s="58">
        <v>2571227</v>
      </c>
      <c r="E9" s="59">
        <v>12377233</v>
      </c>
      <c r="F9" s="59">
        <v>48344980</v>
      </c>
      <c r="G9" s="59">
        <v>2696000</v>
      </c>
      <c r="H9" s="60">
        <v>65989440</v>
      </c>
      <c r="I9" s="61">
        <v>24496307</v>
      </c>
      <c r="J9" s="62">
        <v>-19474120</v>
      </c>
      <c r="K9" s="59">
        <v>47487897</v>
      </c>
      <c r="L9" s="62">
        <v>5993000</v>
      </c>
      <c r="M9" s="60">
        <v>58503084</v>
      </c>
    </row>
    <row r="10" spans="1:13" s="8" customFormat="1" ht="12.75">
      <c r="A10" s="24" t="s">
        <v>88</v>
      </c>
      <c r="B10" s="77" t="s">
        <v>445</v>
      </c>
      <c r="C10" s="57" t="s">
        <v>446</v>
      </c>
      <c r="D10" s="58">
        <v>15006360</v>
      </c>
      <c r="E10" s="59">
        <v>49113428</v>
      </c>
      <c r="F10" s="59">
        <v>40720376</v>
      </c>
      <c r="G10" s="59">
        <v>116000</v>
      </c>
      <c r="H10" s="60">
        <v>104956164</v>
      </c>
      <c r="I10" s="61">
        <v>13655322</v>
      </c>
      <c r="J10" s="62">
        <v>39585116</v>
      </c>
      <c r="K10" s="59">
        <v>29075146</v>
      </c>
      <c r="L10" s="62">
        <v>0</v>
      </c>
      <c r="M10" s="60">
        <v>82315584</v>
      </c>
    </row>
    <row r="11" spans="1:13" s="8" customFormat="1" ht="12.75">
      <c r="A11" s="24" t="s">
        <v>88</v>
      </c>
      <c r="B11" s="77" t="s">
        <v>447</v>
      </c>
      <c r="C11" s="57" t="s">
        <v>448</v>
      </c>
      <c r="D11" s="58">
        <v>5610185</v>
      </c>
      <c r="E11" s="59">
        <v>21358266</v>
      </c>
      <c r="F11" s="59">
        <v>46494208</v>
      </c>
      <c r="G11" s="59">
        <v>1212000</v>
      </c>
      <c r="H11" s="60">
        <v>74674659</v>
      </c>
      <c r="I11" s="61">
        <v>6716758</v>
      </c>
      <c r="J11" s="62">
        <v>20130333</v>
      </c>
      <c r="K11" s="59">
        <v>18995753</v>
      </c>
      <c r="L11" s="62">
        <v>9022000</v>
      </c>
      <c r="M11" s="60">
        <v>54864844</v>
      </c>
    </row>
    <row r="12" spans="1:13" s="8" customFormat="1" ht="12.75">
      <c r="A12" s="24" t="s">
        <v>88</v>
      </c>
      <c r="B12" s="77" t="s">
        <v>449</v>
      </c>
      <c r="C12" s="57" t="s">
        <v>450</v>
      </c>
      <c r="D12" s="58">
        <v>5139851</v>
      </c>
      <c r="E12" s="59">
        <v>11259714</v>
      </c>
      <c r="F12" s="59">
        <v>33213259</v>
      </c>
      <c r="G12" s="59">
        <v>2258000</v>
      </c>
      <c r="H12" s="60">
        <v>51870824</v>
      </c>
      <c r="I12" s="61">
        <v>1144332</v>
      </c>
      <c r="J12" s="62">
        <v>26379974</v>
      </c>
      <c r="K12" s="59">
        <v>1038308</v>
      </c>
      <c r="L12" s="62">
        <v>0</v>
      </c>
      <c r="M12" s="60">
        <v>28562614</v>
      </c>
    </row>
    <row r="13" spans="1:13" s="8" customFormat="1" ht="12.75">
      <c r="A13" s="24" t="s">
        <v>88</v>
      </c>
      <c r="B13" s="77" t="s">
        <v>451</v>
      </c>
      <c r="C13" s="57" t="s">
        <v>452</v>
      </c>
      <c r="D13" s="58">
        <v>15059373</v>
      </c>
      <c r="E13" s="59">
        <v>49915598</v>
      </c>
      <c r="F13" s="59">
        <v>17601989</v>
      </c>
      <c r="G13" s="59">
        <v>527000</v>
      </c>
      <c r="H13" s="60">
        <v>83103960</v>
      </c>
      <c r="I13" s="61">
        <v>6702154</v>
      </c>
      <c r="J13" s="62">
        <v>33244327</v>
      </c>
      <c r="K13" s="59">
        <v>14169490</v>
      </c>
      <c r="L13" s="62">
        <v>0</v>
      </c>
      <c r="M13" s="60">
        <v>54115971</v>
      </c>
    </row>
    <row r="14" spans="1:13" s="8" customFormat="1" ht="12.75">
      <c r="A14" s="24" t="s">
        <v>88</v>
      </c>
      <c r="B14" s="77" t="s">
        <v>453</v>
      </c>
      <c r="C14" s="57" t="s">
        <v>454</v>
      </c>
      <c r="D14" s="58">
        <v>7497185</v>
      </c>
      <c r="E14" s="59">
        <v>30482498</v>
      </c>
      <c r="F14" s="59">
        <v>38633853</v>
      </c>
      <c r="G14" s="59">
        <v>290000</v>
      </c>
      <c r="H14" s="60">
        <v>76903536</v>
      </c>
      <c r="I14" s="61">
        <v>-6557683</v>
      </c>
      <c r="J14" s="62">
        <v>179043516</v>
      </c>
      <c r="K14" s="59">
        <v>27020338</v>
      </c>
      <c r="L14" s="62">
        <v>0</v>
      </c>
      <c r="M14" s="60">
        <v>199506171</v>
      </c>
    </row>
    <row r="15" spans="1:13" s="8" customFormat="1" ht="12.75">
      <c r="A15" s="24" t="s">
        <v>88</v>
      </c>
      <c r="B15" s="77" t="s">
        <v>61</v>
      </c>
      <c r="C15" s="57" t="s">
        <v>62</v>
      </c>
      <c r="D15" s="58">
        <v>34253414</v>
      </c>
      <c r="E15" s="59">
        <v>100886896</v>
      </c>
      <c r="F15" s="59">
        <v>15698491</v>
      </c>
      <c r="G15" s="59">
        <v>587000</v>
      </c>
      <c r="H15" s="60">
        <v>151425801</v>
      </c>
      <c r="I15" s="61">
        <v>41781216</v>
      </c>
      <c r="J15" s="62">
        <v>148370860</v>
      </c>
      <c r="K15" s="59">
        <v>136441924</v>
      </c>
      <c r="L15" s="62">
        <v>3606000</v>
      </c>
      <c r="M15" s="60">
        <v>330200000</v>
      </c>
    </row>
    <row r="16" spans="1:13" s="8" customFormat="1" ht="12.75">
      <c r="A16" s="24" t="s">
        <v>107</v>
      </c>
      <c r="B16" s="77" t="s">
        <v>455</v>
      </c>
      <c r="C16" s="57" t="s">
        <v>456</v>
      </c>
      <c r="D16" s="58">
        <v>0</v>
      </c>
      <c r="E16" s="59">
        <v>0</v>
      </c>
      <c r="F16" s="59">
        <v>74342885</v>
      </c>
      <c r="G16" s="59">
        <v>170000</v>
      </c>
      <c r="H16" s="60">
        <v>74512885</v>
      </c>
      <c r="I16" s="61">
        <v>0</v>
      </c>
      <c r="J16" s="62">
        <v>0</v>
      </c>
      <c r="K16" s="59">
        <v>86147966</v>
      </c>
      <c r="L16" s="62">
        <v>0</v>
      </c>
      <c r="M16" s="60">
        <v>86147966</v>
      </c>
    </row>
    <row r="17" spans="1:13" s="37" customFormat="1" ht="12.75">
      <c r="A17" s="46"/>
      <c r="B17" s="78" t="s">
        <v>457</v>
      </c>
      <c r="C17" s="79"/>
      <c r="D17" s="66">
        <f aca="true" t="shared" si="0" ref="D17:M17">SUM(D9:D16)</f>
        <v>85137595</v>
      </c>
      <c r="E17" s="67">
        <f t="shared" si="0"/>
        <v>275393633</v>
      </c>
      <c r="F17" s="67">
        <f t="shared" si="0"/>
        <v>315050041</v>
      </c>
      <c r="G17" s="67">
        <f t="shared" si="0"/>
        <v>7856000</v>
      </c>
      <c r="H17" s="80">
        <f t="shared" si="0"/>
        <v>683437269</v>
      </c>
      <c r="I17" s="81">
        <f t="shared" si="0"/>
        <v>87938406</v>
      </c>
      <c r="J17" s="82">
        <f t="shared" si="0"/>
        <v>427280006</v>
      </c>
      <c r="K17" s="67">
        <f t="shared" si="0"/>
        <v>360376822</v>
      </c>
      <c r="L17" s="82">
        <f t="shared" si="0"/>
        <v>18621000</v>
      </c>
      <c r="M17" s="80">
        <f t="shared" si="0"/>
        <v>894216234</v>
      </c>
    </row>
    <row r="18" spans="1:13" s="8" customFormat="1" ht="12.75">
      <c r="A18" s="24" t="s">
        <v>88</v>
      </c>
      <c r="B18" s="77" t="s">
        <v>458</v>
      </c>
      <c r="C18" s="57" t="s">
        <v>459</v>
      </c>
      <c r="D18" s="58">
        <v>8434309</v>
      </c>
      <c r="E18" s="59">
        <v>42346329</v>
      </c>
      <c r="F18" s="59">
        <v>23865946</v>
      </c>
      <c r="G18" s="59">
        <v>1394000</v>
      </c>
      <c r="H18" s="60">
        <v>76040584</v>
      </c>
      <c r="I18" s="61">
        <v>7229420</v>
      </c>
      <c r="J18" s="62">
        <v>29392350</v>
      </c>
      <c r="K18" s="59">
        <v>15386004</v>
      </c>
      <c r="L18" s="62">
        <v>11961000</v>
      </c>
      <c r="M18" s="60">
        <v>63968774</v>
      </c>
    </row>
    <row r="19" spans="1:13" s="8" customFormat="1" ht="12.75">
      <c r="A19" s="24" t="s">
        <v>88</v>
      </c>
      <c r="B19" s="77" t="s">
        <v>63</v>
      </c>
      <c r="C19" s="57" t="s">
        <v>64</v>
      </c>
      <c r="D19" s="58">
        <v>64459358</v>
      </c>
      <c r="E19" s="59">
        <v>218043559</v>
      </c>
      <c r="F19" s="59">
        <v>63187341</v>
      </c>
      <c r="G19" s="59">
        <v>2881000</v>
      </c>
      <c r="H19" s="60">
        <v>348571258</v>
      </c>
      <c r="I19" s="61">
        <v>5875041</v>
      </c>
      <c r="J19" s="62">
        <v>235722492</v>
      </c>
      <c r="K19" s="59">
        <v>42819261</v>
      </c>
      <c r="L19" s="62">
        <v>12388000</v>
      </c>
      <c r="M19" s="60">
        <v>296804794</v>
      </c>
    </row>
    <row r="20" spans="1:13" s="8" customFormat="1" ht="12.75">
      <c r="A20" s="24" t="s">
        <v>88</v>
      </c>
      <c r="B20" s="77" t="s">
        <v>65</v>
      </c>
      <c r="C20" s="57" t="s">
        <v>66</v>
      </c>
      <c r="D20" s="58">
        <v>58037248</v>
      </c>
      <c r="E20" s="59">
        <v>130482969</v>
      </c>
      <c r="F20" s="59">
        <v>44852772</v>
      </c>
      <c r="G20" s="59">
        <v>4280000</v>
      </c>
      <c r="H20" s="60">
        <v>237652989</v>
      </c>
      <c r="I20" s="61">
        <v>49685299</v>
      </c>
      <c r="J20" s="62">
        <v>112989190</v>
      </c>
      <c r="K20" s="59">
        <v>37347942</v>
      </c>
      <c r="L20" s="62">
        <v>10174000</v>
      </c>
      <c r="M20" s="60">
        <v>210196431</v>
      </c>
    </row>
    <row r="21" spans="1:13" s="8" customFormat="1" ht="12.75">
      <c r="A21" s="24" t="s">
        <v>88</v>
      </c>
      <c r="B21" s="77" t="s">
        <v>460</v>
      </c>
      <c r="C21" s="57" t="s">
        <v>461</v>
      </c>
      <c r="D21" s="58">
        <v>5845634</v>
      </c>
      <c r="E21" s="59">
        <v>13325785</v>
      </c>
      <c r="F21" s="59">
        <v>9794342</v>
      </c>
      <c r="G21" s="59">
        <v>300000</v>
      </c>
      <c r="H21" s="60">
        <v>29265761</v>
      </c>
      <c r="I21" s="61">
        <v>5989933</v>
      </c>
      <c r="J21" s="62">
        <v>11961441</v>
      </c>
      <c r="K21" s="59">
        <v>10184078</v>
      </c>
      <c r="L21" s="62">
        <v>0</v>
      </c>
      <c r="M21" s="60">
        <v>28135452</v>
      </c>
    </row>
    <row r="22" spans="1:13" s="8" customFormat="1" ht="12.75">
      <c r="A22" s="24" t="s">
        <v>88</v>
      </c>
      <c r="B22" s="77" t="s">
        <v>462</v>
      </c>
      <c r="C22" s="57" t="s">
        <v>463</v>
      </c>
      <c r="D22" s="58">
        <v>33532</v>
      </c>
      <c r="E22" s="59">
        <v>79532</v>
      </c>
      <c r="F22" s="59">
        <v>21236601</v>
      </c>
      <c r="G22" s="59">
        <v>2522000</v>
      </c>
      <c r="H22" s="60">
        <v>23871665</v>
      </c>
      <c r="I22" s="61">
        <v>21640</v>
      </c>
      <c r="J22" s="62">
        <v>180660</v>
      </c>
      <c r="K22" s="59">
        <v>75518798</v>
      </c>
      <c r="L22" s="62">
        <v>5638000</v>
      </c>
      <c r="M22" s="60">
        <v>81359098</v>
      </c>
    </row>
    <row r="23" spans="1:13" s="8" customFormat="1" ht="12.75">
      <c r="A23" s="24" t="s">
        <v>88</v>
      </c>
      <c r="B23" s="77" t="s">
        <v>464</v>
      </c>
      <c r="C23" s="57" t="s">
        <v>465</v>
      </c>
      <c r="D23" s="58">
        <v>0</v>
      </c>
      <c r="E23" s="59">
        <v>150205</v>
      </c>
      <c r="F23" s="59">
        <v>61078553</v>
      </c>
      <c r="G23" s="59">
        <v>9236000</v>
      </c>
      <c r="H23" s="60">
        <v>70464758</v>
      </c>
      <c r="I23" s="61">
        <v>0</v>
      </c>
      <c r="J23" s="62">
        <v>3018193</v>
      </c>
      <c r="K23" s="59">
        <v>52273606</v>
      </c>
      <c r="L23" s="62">
        <v>1666000</v>
      </c>
      <c r="M23" s="60">
        <v>56957799</v>
      </c>
    </row>
    <row r="24" spans="1:13" s="8" customFormat="1" ht="12.75">
      <c r="A24" s="24" t="s">
        <v>107</v>
      </c>
      <c r="B24" s="77" t="s">
        <v>466</v>
      </c>
      <c r="C24" s="57" t="s">
        <v>467</v>
      </c>
      <c r="D24" s="58">
        <v>0</v>
      </c>
      <c r="E24" s="59">
        <v>0</v>
      </c>
      <c r="F24" s="59">
        <v>80304077</v>
      </c>
      <c r="G24" s="59">
        <v>364000</v>
      </c>
      <c r="H24" s="60">
        <v>80668077</v>
      </c>
      <c r="I24" s="61">
        <v>0</v>
      </c>
      <c r="J24" s="62">
        <v>0</v>
      </c>
      <c r="K24" s="59">
        <v>4738395</v>
      </c>
      <c r="L24" s="62">
        <v>0</v>
      </c>
      <c r="M24" s="60">
        <v>4738395</v>
      </c>
    </row>
    <row r="25" spans="1:13" s="37" customFormat="1" ht="12.75">
      <c r="A25" s="46"/>
      <c r="B25" s="78" t="s">
        <v>468</v>
      </c>
      <c r="C25" s="79"/>
      <c r="D25" s="66">
        <f aca="true" t="shared" si="1" ref="D25:M25">SUM(D18:D24)</f>
        <v>136810081</v>
      </c>
      <c r="E25" s="67">
        <f t="shared" si="1"/>
        <v>404428379</v>
      </c>
      <c r="F25" s="67">
        <f t="shared" si="1"/>
        <v>304319632</v>
      </c>
      <c r="G25" s="67">
        <f t="shared" si="1"/>
        <v>20977000</v>
      </c>
      <c r="H25" s="80">
        <f t="shared" si="1"/>
        <v>866535092</v>
      </c>
      <c r="I25" s="81">
        <f t="shared" si="1"/>
        <v>68801333</v>
      </c>
      <c r="J25" s="82">
        <f t="shared" si="1"/>
        <v>393264326</v>
      </c>
      <c r="K25" s="67">
        <f t="shared" si="1"/>
        <v>238268084</v>
      </c>
      <c r="L25" s="82">
        <f t="shared" si="1"/>
        <v>41827000</v>
      </c>
      <c r="M25" s="80">
        <f t="shared" si="1"/>
        <v>742160743</v>
      </c>
    </row>
    <row r="26" spans="1:13" s="8" customFormat="1" ht="12.75">
      <c r="A26" s="24" t="s">
        <v>88</v>
      </c>
      <c r="B26" s="77" t="s">
        <v>469</v>
      </c>
      <c r="C26" s="57" t="s">
        <v>470</v>
      </c>
      <c r="D26" s="58">
        <v>0</v>
      </c>
      <c r="E26" s="59">
        <v>27924605</v>
      </c>
      <c r="F26" s="59">
        <v>30055239</v>
      </c>
      <c r="G26" s="59">
        <v>112000</v>
      </c>
      <c r="H26" s="60">
        <v>58091844</v>
      </c>
      <c r="I26" s="61">
        <v>24765</v>
      </c>
      <c r="J26" s="62">
        <v>22269176</v>
      </c>
      <c r="K26" s="59">
        <v>12446074</v>
      </c>
      <c r="L26" s="62">
        <v>226000</v>
      </c>
      <c r="M26" s="60">
        <v>34966015</v>
      </c>
    </row>
    <row r="27" spans="1:13" s="8" customFormat="1" ht="12.75">
      <c r="A27" s="24" t="s">
        <v>88</v>
      </c>
      <c r="B27" s="77" t="s">
        <v>67</v>
      </c>
      <c r="C27" s="57" t="s">
        <v>68</v>
      </c>
      <c r="D27" s="58">
        <v>101785359</v>
      </c>
      <c r="E27" s="59">
        <v>130247754</v>
      </c>
      <c r="F27" s="59">
        <v>110526803</v>
      </c>
      <c r="G27" s="59">
        <v>59092000</v>
      </c>
      <c r="H27" s="60">
        <v>401651916</v>
      </c>
      <c r="I27" s="61">
        <v>86833406</v>
      </c>
      <c r="J27" s="62">
        <v>121890849</v>
      </c>
      <c r="K27" s="59">
        <v>83578098</v>
      </c>
      <c r="L27" s="62">
        <v>12553000</v>
      </c>
      <c r="M27" s="60">
        <v>304855353</v>
      </c>
    </row>
    <row r="28" spans="1:13" s="8" customFormat="1" ht="12.75">
      <c r="A28" s="24" t="s">
        <v>88</v>
      </c>
      <c r="B28" s="77" t="s">
        <v>471</v>
      </c>
      <c r="C28" s="57" t="s">
        <v>472</v>
      </c>
      <c r="D28" s="58">
        <v>5342875</v>
      </c>
      <c r="E28" s="59">
        <v>23820153</v>
      </c>
      <c r="F28" s="59">
        <v>19200813</v>
      </c>
      <c r="G28" s="59">
        <v>448000</v>
      </c>
      <c r="H28" s="60">
        <v>48811841</v>
      </c>
      <c r="I28" s="61">
        <v>5175</v>
      </c>
      <c r="J28" s="62">
        <v>19729341</v>
      </c>
      <c r="K28" s="59">
        <v>40061988</v>
      </c>
      <c r="L28" s="62">
        <v>5674000</v>
      </c>
      <c r="M28" s="60">
        <v>65470504</v>
      </c>
    </row>
    <row r="29" spans="1:13" s="8" customFormat="1" ht="12.75">
      <c r="A29" s="24" t="s">
        <v>88</v>
      </c>
      <c r="B29" s="77" t="s">
        <v>473</v>
      </c>
      <c r="C29" s="57" t="s">
        <v>474</v>
      </c>
      <c r="D29" s="58">
        <v>15758695</v>
      </c>
      <c r="E29" s="59">
        <v>16777202</v>
      </c>
      <c r="F29" s="59">
        <v>52979929</v>
      </c>
      <c r="G29" s="59">
        <v>17795000</v>
      </c>
      <c r="H29" s="60">
        <v>103310826</v>
      </c>
      <c r="I29" s="61">
        <v>11887980</v>
      </c>
      <c r="J29" s="62">
        <v>22437060</v>
      </c>
      <c r="K29" s="59">
        <v>47538883</v>
      </c>
      <c r="L29" s="62">
        <v>17246000</v>
      </c>
      <c r="M29" s="60">
        <v>99109923</v>
      </c>
    </row>
    <row r="30" spans="1:13" s="8" customFormat="1" ht="12.75">
      <c r="A30" s="24" t="s">
        <v>88</v>
      </c>
      <c r="B30" s="77" t="s">
        <v>475</v>
      </c>
      <c r="C30" s="57" t="s">
        <v>476</v>
      </c>
      <c r="D30" s="58">
        <v>4756891</v>
      </c>
      <c r="E30" s="59">
        <v>9651952</v>
      </c>
      <c r="F30" s="59">
        <v>114730133</v>
      </c>
      <c r="G30" s="59">
        <v>5394000</v>
      </c>
      <c r="H30" s="60">
        <v>134532976</v>
      </c>
      <c r="I30" s="61">
        <v>1469918</v>
      </c>
      <c r="J30" s="62">
        <v>6169985</v>
      </c>
      <c r="K30" s="59">
        <v>-6422601</v>
      </c>
      <c r="L30" s="62">
        <v>32709000</v>
      </c>
      <c r="M30" s="60">
        <v>33926302</v>
      </c>
    </row>
    <row r="31" spans="1:13" s="8" customFormat="1" ht="12.75">
      <c r="A31" s="24" t="s">
        <v>107</v>
      </c>
      <c r="B31" s="77" t="s">
        <v>477</v>
      </c>
      <c r="C31" s="57" t="s">
        <v>478</v>
      </c>
      <c r="D31" s="58">
        <v>0</v>
      </c>
      <c r="E31" s="59">
        <v>0</v>
      </c>
      <c r="F31" s="59">
        <v>45081119</v>
      </c>
      <c r="G31" s="59">
        <v>407000</v>
      </c>
      <c r="H31" s="60">
        <v>45488119</v>
      </c>
      <c r="I31" s="61">
        <v>0</v>
      </c>
      <c r="J31" s="62">
        <v>0</v>
      </c>
      <c r="K31" s="59">
        <v>416921</v>
      </c>
      <c r="L31" s="62">
        <v>0</v>
      </c>
      <c r="M31" s="60">
        <v>416921</v>
      </c>
    </row>
    <row r="32" spans="1:13" s="37" customFormat="1" ht="12.75">
      <c r="A32" s="46"/>
      <c r="B32" s="78" t="s">
        <v>479</v>
      </c>
      <c r="C32" s="79"/>
      <c r="D32" s="66">
        <f aca="true" t="shared" si="2" ref="D32:M32">SUM(D26:D31)</f>
        <v>127643820</v>
      </c>
      <c r="E32" s="67">
        <f t="shared" si="2"/>
        <v>208421666</v>
      </c>
      <c r="F32" s="67">
        <f t="shared" si="2"/>
        <v>372574036</v>
      </c>
      <c r="G32" s="67">
        <f t="shared" si="2"/>
        <v>83248000</v>
      </c>
      <c r="H32" s="80">
        <f t="shared" si="2"/>
        <v>791887522</v>
      </c>
      <c r="I32" s="81">
        <f t="shared" si="2"/>
        <v>100221244</v>
      </c>
      <c r="J32" s="82">
        <f t="shared" si="2"/>
        <v>192496411</v>
      </c>
      <c r="K32" s="67">
        <f t="shared" si="2"/>
        <v>177619363</v>
      </c>
      <c r="L32" s="82">
        <f t="shared" si="2"/>
        <v>68408000</v>
      </c>
      <c r="M32" s="80">
        <f t="shared" si="2"/>
        <v>538745018</v>
      </c>
    </row>
    <row r="33" spans="1:13" s="37" customFormat="1" ht="12.75">
      <c r="A33" s="46"/>
      <c r="B33" s="78" t="s">
        <v>480</v>
      </c>
      <c r="C33" s="79"/>
      <c r="D33" s="66">
        <f aca="true" t="shared" si="3" ref="D33:M33">SUM(D9:D16,D18:D24,D26:D31)</f>
        <v>349591496</v>
      </c>
      <c r="E33" s="67">
        <f t="shared" si="3"/>
        <v>888243678</v>
      </c>
      <c r="F33" s="67">
        <f t="shared" si="3"/>
        <v>991943709</v>
      </c>
      <c r="G33" s="67">
        <f t="shared" si="3"/>
        <v>112081000</v>
      </c>
      <c r="H33" s="80">
        <f t="shared" si="3"/>
        <v>2341859883</v>
      </c>
      <c r="I33" s="81">
        <f t="shared" si="3"/>
        <v>256960983</v>
      </c>
      <c r="J33" s="82">
        <f t="shared" si="3"/>
        <v>1013040743</v>
      </c>
      <c r="K33" s="67">
        <f t="shared" si="3"/>
        <v>776264269</v>
      </c>
      <c r="L33" s="82">
        <f t="shared" si="3"/>
        <v>128856000</v>
      </c>
      <c r="M33" s="80">
        <f t="shared" si="3"/>
        <v>2175121995</v>
      </c>
    </row>
    <row r="34" spans="1:13" s="8" customFormat="1" ht="12.75">
      <c r="A34" s="47"/>
      <c r="B34" s="83"/>
      <c r="C34" s="84"/>
      <c r="D34" s="85"/>
      <c r="E34" s="86"/>
      <c r="F34" s="86"/>
      <c r="G34" s="86"/>
      <c r="H34" s="87"/>
      <c r="I34" s="85"/>
      <c r="J34" s="86"/>
      <c r="K34" s="86"/>
      <c r="L34" s="86"/>
      <c r="M34" s="87"/>
    </row>
    <row r="35" spans="1:13" s="8" customFormat="1" ht="12.75">
      <c r="A35" s="27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spans="1:13" ht="12.75">
      <c r="A36" s="2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1:13" ht="12.75">
      <c r="A37" s="2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13" ht="12.75">
      <c r="A38" s="2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>
      <c r="A39" s="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>
      <c r="A40" s="2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2.75">
      <c r="A41" s="2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>
      <c r="A42" s="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2.75">
      <c r="A43" s="2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>
      <c r="A44" s="2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1:13" ht="12.75">
      <c r="A45" s="2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>
      <c r="A46" s="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1:13" ht="12.75">
      <c r="A47" s="2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>
      <c r="A48" s="2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>
      <c r="A49" s="2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1:13" ht="12.75">
      <c r="A50" s="2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>
      <c r="A51" s="2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 ht="12.75">
      <c r="A52" s="2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>
      <c r="A53" s="2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>
      <c r="A54" s="2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2.75">
      <c r="A55" s="2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>
      <c r="A56" s="2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2.75">
      <c r="A57" s="2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2.75">
      <c r="A58" s="2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2.75">
      <c r="A59" s="2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2.75">
      <c r="A60" s="2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2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2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2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2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2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2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2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2.75">
      <c r="A68" s="2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2.75">
      <c r="A69" s="2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2.75">
      <c r="A70" s="2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2.75">
      <c r="A71" s="2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2.75">
      <c r="A72" s="2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2.75">
      <c r="A73" s="2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2.75">
      <c r="A74" s="2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2.75">
      <c r="A75" s="2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2.75">
      <c r="A76" s="2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2.75">
      <c r="A77" s="2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2.75">
      <c r="A78" s="2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2.75">
      <c r="A79" s="2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2.75">
      <c r="A80" s="2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2.75">
      <c r="A81" s="2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 password="F954" sheet="1" objects="1" scenarios="1"/>
  <mergeCells count="7">
    <mergeCell ref="B35:M35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2013-05-14T12:32:18Z</cp:lastPrinted>
  <dcterms:created xsi:type="dcterms:W3CDTF">2013-05-07T09:22:17Z</dcterms:created>
  <dcterms:modified xsi:type="dcterms:W3CDTF">2013-05-14T12:32:41Z</dcterms:modified>
  <cp:category/>
  <cp:version/>
  <cp:contentType/>
  <cp:contentStatus/>
</cp:coreProperties>
</file>