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'R&amp;M'!$A$1:$W$358</definedName>
  </definedNames>
  <calcPr fullCalcOnLoad="1"/>
</workbook>
</file>

<file path=xl/sharedStrings.xml><?xml version="1.0" encoding="utf-8"?>
<sst xmlns="http://schemas.openxmlformats.org/spreadsheetml/2006/main" count="927" uniqueCount="648">
  <si>
    <t>Figures Finalised as at 2013/07/31</t>
  </si>
  <si>
    <t>MONTHLY REPAIRS AND MAINTENANCE EXPENDITURE FOR THE 4th Quarter Ended 30 June 2013 (Preliminary results)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</si>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</sst>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171" fontId="25" fillId="0" borderId="13" xfId="0" applyNumberFormat="1" applyFont="1" applyFill="1" applyBorder="1" applyAlignment="1" applyProtection="1">
      <alignment/>
      <protection/>
    </xf>
    <xf numFmtId="171" fontId="27" fillId="0" borderId="13" xfId="0" applyNumberFormat="1" applyFont="1" applyFill="1" applyBorder="1" applyAlignment="1" applyProtection="1">
      <alignment/>
      <protection/>
    </xf>
    <xf numFmtId="171" fontId="27" fillId="0" borderId="14" xfId="0" applyNumberFormat="1" applyFont="1" applyFill="1" applyBorder="1" applyAlignment="1" applyProtection="1">
      <alignment/>
      <protection/>
    </xf>
    <xf numFmtId="171" fontId="27" fillId="0" borderId="15" xfId="0" applyNumberFormat="1" applyFont="1" applyFill="1" applyBorder="1" applyAlignment="1" applyProtection="1">
      <alignment/>
      <protection/>
    </xf>
    <xf numFmtId="171" fontId="27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 applyProtection="1">
      <alignment wrapText="1"/>
      <protection/>
    </xf>
    <xf numFmtId="0" fontId="23" fillId="0" borderId="0" xfId="0" applyFont="1" applyAlignment="1" applyProtection="1">
      <alignment wrapText="1"/>
      <protection/>
    </xf>
    <xf numFmtId="0" fontId="20" fillId="0" borderId="11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0" fillId="0" borderId="20" xfId="0" applyFont="1" applyBorder="1" applyAlignment="1" applyProtection="1">
      <alignment wrapText="1"/>
      <protection/>
    </xf>
    <xf numFmtId="0" fontId="20" fillId="0" borderId="0" xfId="0" applyFont="1" applyBorder="1" applyAlignment="1" applyProtection="1">
      <alignment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170" fontId="20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left" wrapText="1" inden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righ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right"/>
      <protection/>
    </xf>
    <xf numFmtId="0" fontId="26" fillId="0" borderId="24" xfId="0" applyFont="1" applyBorder="1" applyAlignment="1" applyProtection="1">
      <alignment horizontal="left"/>
      <protection/>
    </xf>
    <xf numFmtId="0" fontId="26" fillId="0" borderId="15" xfId="0" applyFont="1" applyBorder="1" applyAlignment="1" applyProtection="1">
      <alignment horizontal="left" vertical="center"/>
      <protection/>
    </xf>
    <xf numFmtId="0" fontId="20" fillId="0" borderId="25" xfId="0" applyFont="1" applyBorder="1" applyAlignment="1" applyProtection="1">
      <alignment horizontal="right"/>
      <protection/>
    </xf>
    <xf numFmtId="0" fontId="20" fillId="0" borderId="26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20" fillId="0" borderId="27" xfId="0" applyFont="1" applyBorder="1" applyAlignment="1" applyProtection="1">
      <alignment horizontal="right"/>
      <protection/>
    </xf>
    <xf numFmtId="0" fontId="20" fillId="0" borderId="28" xfId="0" applyFont="1" applyBorder="1" applyAlignment="1" applyProtection="1">
      <alignment horizontal="left"/>
      <protection/>
    </xf>
    <xf numFmtId="0" fontId="20" fillId="0" borderId="29" xfId="0" applyFont="1" applyBorder="1" applyAlignment="1" applyProtection="1">
      <alignment horizontal="left" vertical="center"/>
      <protection/>
    </xf>
    <xf numFmtId="171" fontId="20" fillId="0" borderId="29" xfId="0" applyNumberFormat="1" applyFont="1" applyBorder="1" applyAlignment="1" applyProtection="1">
      <alignment/>
      <protection/>
    </xf>
    <xf numFmtId="172" fontId="24" fillId="0" borderId="20" xfId="0" applyNumberFormat="1" applyFont="1" applyBorder="1" applyAlignment="1" applyProtection="1">
      <alignment wrapText="1"/>
      <protection/>
    </xf>
    <xf numFmtId="172" fontId="25" fillId="0" borderId="0" xfId="0" applyNumberFormat="1" applyFont="1" applyFill="1" applyBorder="1" applyAlignment="1" applyProtection="1">
      <alignment/>
      <protection/>
    </xf>
    <xf numFmtId="172" fontId="20" fillId="0" borderId="20" xfId="0" applyNumberFormat="1" applyFont="1" applyBorder="1" applyAlignment="1" applyProtection="1">
      <alignment/>
      <protection/>
    </xf>
    <xf numFmtId="172" fontId="27" fillId="0" borderId="0" xfId="0" applyNumberFormat="1" applyFont="1" applyFill="1" applyBorder="1" applyAlignment="1" applyProtection="1">
      <alignment/>
      <protection/>
    </xf>
    <xf numFmtId="172" fontId="20" fillId="0" borderId="21" xfId="0" applyNumberFormat="1" applyFont="1" applyBorder="1" applyAlignment="1" applyProtection="1">
      <alignment/>
      <protection/>
    </xf>
    <xf numFmtId="172" fontId="27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0" fillId="0" borderId="20" xfId="0" applyNumberFormat="1" applyFont="1" applyBorder="1" applyAlignment="1" applyProtection="1">
      <alignment wrapText="1"/>
      <protection/>
    </xf>
    <xf numFmtId="172" fontId="20" fillId="0" borderId="23" xfId="0" applyNumberFormat="1" applyFont="1" applyBorder="1" applyAlignment="1" applyProtection="1">
      <alignment/>
      <protection/>
    </xf>
    <xf numFmtId="172" fontId="27" fillId="0" borderId="24" xfId="0" applyNumberFormat="1" applyFont="1" applyFill="1" applyBorder="1" applyAlignment="1" applyProtection="1">
      <alignment/>
      <protection/>
    </xf>
    <xf numFmtId="172" fontId="20" fillId="0" borderId="25" xfId="0" applyNumberFormat="1" applyFont="1" applyBorder="1" applyAlignment="1" applyProtection="1">
      <alignment/>
      <protection/>
    </xf>
    <xf numFmtId="172" fontId="27" fillId="0" borderId="26" xfId="0" applyNumberFormat="1" applyFont="1" applyFill="1" applyBorder="1" applyAlignment="1" applyProtection="1">
      <alignment/>
      <protection/>
    </xf>
    <xf numFmtId="172" fontId="20" fillId="0" borderId="27" xfId="0" applyNumberFormat="1" applyFont="1" applyBorder="1" applyAlignment="1" applyProtection="1">
      <alignment/>
      <protection/>
    </xf>
    <xf numFmtId="172" fontId="20" fillId="0" borderId="28" xfId="0" applyNumberFormat="1" applyFont="1" applyBorder="1" applyAlignment="1" applyProtection="1">
      <alignment/>
      <protection/>
    </xf>
    <xf numFmtId="172" fontId="25" fillId="0" borderId="20" xfId="0" applyNumberFormat="1" applyFont="1" applyFill="1" applyBorder="1" applyAlignment="1" applyProtection="1">
      <alignment/>
      <protection/>
    </xf>
    <xf numFmtId="172" fontId="25" fillId="0" borderId="13" xfId="0" applyNumberFormat="1" applyFont="1" applyFill="1" applyBorder="1" applyAlignment="1" applyProtection="1">
      <alignment/>
      <protection/>
    </xf>
    <xf numFmtId="172" fontId="27" fillId="0" borderId="20" xfId="0" applyNumberFormat="1" applyFont="1" applyFill="1" applyBorder="1" applyAlignment="1" applyProtection="1">
      <alignment/>
      <protection/>
    </xf>
    <xf numFmtId="172" fontId="27" fillId="0" borderId="13" xfId="0" applyNumberFormat="1" applyFont="1" applyFill="1" applyBorder="1" applyAlignment="1" applyProtection="1">
      <alignment/>
      <protection/>
    </xf>
    <xf numFmtId="172" fontId="27" fillId="0" borderId="21" xfId="0" applyNumberFormat="1" applyFont="1" applyFill="1" applyBorder="1" applyAlignment="1" applyProtection="1">
      <alignment/>
      <protection/>
    </xf>
    <xf numFmtId="172" fontId="27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27" fillId="0" borderId="23" xfId="0" applyNumberFormat="1" applyFont="1" applyFill="1" applyBorder="1" applyAlignment="1" applyProtection="1">
      <alignment/>
      <protection/>
    </xf>
    <xf numFmtId="172" fontId="27" fillId="0" borderId="15" xfId="0" applyNumberFormat="1" applyFont="1" applyFill="1" applyBorder="1" applyAlignment="1" applyProtection="1">
      <alignment/>
      <protection/>
    </xf>
    <xf numFmtId="172" fontId="27" fillId="0" borderId="25" xfId="0" applyNumberFormat="1" applyFont="1" applyFill="1" applyBorder="1" applyAlignment="1" applyProtection="1">
      <alignment/>
      <protection/>
    </xf>
    <xf numFmtId="172" fontId="27" fillId="0" borderId="16" xfId="0" applyNumberFormat="1" applyFont="1" applyFill="1" applyBorder="1" applyAlignment="1" applyProtection="1">
      <alignment/>
      <protection/>
    </xf>
    <xf numFmtId="172" fontId="27" fillId="0" borderId="27" xfId="0" applyNumberFormat="1" applyFont="1" applyFill="1" applyBorder="1" applyAlignment="1" applyProtection="1">
      <alignment/>
      <protection/>
    </xf>
    <xf numFmtId="172" fontId="27" fillId="0" borderId="28" xfId="0" applyNumberFormat="1" applyFont="1" applyFill="1" applyBorder="1" applyAlignment="1" applyProtection="1">
      <alignment/>
      <protection/>
    </xf>
    <xf numFmtId="172" fontId="27" fillId="0" borderId="29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right" wrapText="1"/>
      <protection/>
    </xf>
    <xf numFmtId="0" fontId="22" fillId="0" borderId="0" xfId="0" applyFont="1" applyAlignment="1" applyProtection="1">
      <alignment horizontal="right"/>
      <protection/>
    </xf>
    <xf numFmtId="0" fontId="23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23" width="10.7109375" style="1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2</v>
      </c>
      <c r="C3" s="2" t="s">
        <v>3</v>
      </c>
      <c r="D3" s="3" t="s">
        <v>4</v>
      </c>
      <c r="E3" s="4" t="s">
        <v>5</v>
      </c>
      <c r="F3" s="4" t="s">
        <v>645</v>
      </c>
      <c r="G3" s="5" t="s">
        <v>6</v>
      </c>
      <c r="H3" s="3" t="s">
        <v>646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647</v>
      </c>
      <c r="V3" s="5" t="s">
        <v>19</v>
      </c>
      <c r="W3" s="5" t="s">
        <v>20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21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22</v>
      </c>
      <c r="B6" s="32" t="s">
        <v>23</v>
      </c>
      <c r="C6" s="33" t="s">
        <v>24</v>
      </c>
      <c r="D6" s="52">
        <v>0</v>
      </c>
      <c r="E6" s="53">
        <v>0</v>
      </c>
      <c r="F6" s="53">
        <v>246728534</v>
      </c>
      <c r="G6" s="6">
        <f>IF($E6=0,0,$F6/$E6)</f>
        <v>0</v>
      </c>
      <c r="H6" s="67">
        <v>6320306</v>
      </c>
      <c r="I6" s="53">
        <v>18092477</v>
      </c>
      <c r="J6" s="68">
        <v>12529238</v>
      </c>
      <c r="K6" s="68">
        <v>36942021</v>
      </c>
      <c r="L6" s="67">
        <v>29081414</v>
      </c>
      <c r="M6" s="53">
        <v>22937064</v>
      </c>
      <c r="N6" s="68">
        <v>23843213</v>
      </c>
      <c r="O6" s="68">
        <v>75861691</v>
      </c>
      <c r="P6" s="67">
        <v>17392007</v>
      </c>
      <c r="Q6" s="53">
        <v>18829374</v>
      </c>
      <c r="R6" s="68">
        <v>14550361</v>
      </c>
      <c r="S6" s="68">
        <v>50771742</v>
      </c>
      <c r="T6" s="67">
        <v>18712956</v>
      </c>
      <c r="U6" s="53">
        <v>26359639</v>
      </c>
      <c r="V6" s="68">
        <v>38080485</v>
      </c>
      <c r="W6" s="68">
        <v>83153080</v>
      </c>
    </row>
    <row r="7" spans="1:23" ht="12.75">
      <c r="A7" s="31" t="s">
        <v>22</v>
      </c>
      <c r="B7" s="32" t="s">
        <v>25</v>
      </c>
      <c r="C7" s="33" t="s">
        <v>26</v>
      </c>
      <c r="D7" s="52">
        <v>497216000</v>
      </c>
      <c r="E7" s="53">
        <v>501058000</v>
      </c>
      <c r="F7" s="53">
        <v>446855077</v>
      </c>
      <c r="G7" s="6">
        <f>IF($E7=0,0,$F7/$E7)</f>
        <v>0.8918230564126308</v>
      </c>
      <c r="H7" s="67">
        <v>4531601</v>
      </c>
      <c r="I7" s="53">
        <v>13451410</v>
      </c>
      <c r="J7" s="68">
        <v>34076253</v>
      </c>
      <c r="K7" s="68">
        <v>52059264</v>
      </c>
      <c r="L7" s="67">
        <v>48906531</v>
      </c>
      <c r="M7" s="53">
        <v>50549590</v>
      </c>
      <c r="N7" s="68">
        <v>21082149</v>
      </c>
      <c r="O7" s="68">
        <v>120538270</v>
      </c>
      <c r="P7" s="67">
        <v>37690268</v>
      </c>
      <c r="Q7" s="53">
        <v>33998731</v>
      </c>
      <c r="R7" s="68">
        <v>74543563</v>
      </c>
      <c r="S7" s="68">
        <v>146232562</v>
      </c>
      <c r="T7" s="67">
        <v>18413124</v>
      </c>
      <c r="U7" s="53">
        <v>48723598</v>
      </c>
      <c r="V7" s="68">
        <v>60888259</v>
      </c>
      <c r="W7" s="68">
        <v>128024981</v>
      </c>
    </row>
    <row r="8" spans="1:23" ht="16.5">
      <c r="A8" s="34"/>
      <c r="B8" s="35" t="s">
        <v>27</v>
      </c>
      <c r="C8" s="36"/>
      <c r="D8" s="54">
        <f>SUM(D6:D7)</f>
        <v>497216000</v>
      </c>
      <c r="E8" s="55">
        <f>SUM(E6:E7)</f>
        <v>501058000</v>
      </c>
      <c r="F8" s="55">
        <f>SUM(F6:F7)</f>
        <v>693583611</v>
      </c>
      <c r="G8" s="7">
        <f>IF($E8=0,0,$F8/$E8)</f>
        <v>1.3842381740237657</v>
      </c>
      <c r="H8" s="69">
        <f aca="true" t="shared" si="0" ref="H8:W8">SUM(H6:H7)</f>
        <v>10851907</v>
      </c>
      <c r="I8" s="55">
        <f t="shared" si="0"/>
        <v>31543887</v>
      </c>
      <c r="J8" s="70">
        <f t="shared" si="0"/>
        <v>46605491</v>
      </c>
      <c r="K8" s="70">
        <f t="shared" si="0"/>
        <v>89001285</v>
      </c>
      <c r="L8" s="69">
        <f t="shared" si="0"/>
        <v>77987945</v>
      </c>
      <c r="M8" s="55">
        <f t="shared" si="0"/>
        <v>73486654</v>
      </c>
      <c r="N8" s="70">
        <f t="shared" si="0"/>
        <v>44925362</v>
      </c>
      <c r="O8" s="70">
        <f t="shared" si="0"/>
        <v>196399961</v>
      </c>
      <c r="P8" s="69">
        <f t="shared" si="0"/>
        <v>55082275</v>
      </c>
      <c r="Q8" s="55">
        <f t="shared" si="0"/>
        <v>52828105</v>
      </c>
      <c r="R8" s="70">
        <f t="shared" si="0"/>
        <v>89093924</v>
      </c>
      <c r="S8" s="70">
        <f t="shared" si="0"/>
        <v>197004304</v>
      </c>
      <c r="T8" s="69">
        <f t="shared" si="0"/>
        <v>37126080</v>
      </c>
      <c r="U8" s="55">
        <f t="shared" si="0"/>
        <v>75083237</v>
      </c>
      <c r="V8" s="70">
        <f t="shared" si="0"/>
        <v>98968744</v>
      </c>
      <c r="W8" s="70">
        <f t="shared" si="0"/>
        <v>211178061</v>
      </c>
    </row>
    <row r="9" spans="1:23" ht="12.75">
      <c r="A9" s="31" t="s">
        <v>28</v>
      </c>
      <c r="B9" s="32" t="s">
        <v>29</v>
      </c>
      <c r="C9" s="33" t="s">
        <v>30</v>
      </c>
      <c r="D9" s="52">
        <v>0</v>
      </c>
      <c r="E9" s="53">
        <v>0</v>
      </c>
      <c r="F9" s="53">
        <v>14294689</v>
      </c>
      <c r="G9" s="6">
        <f>IF($E9=0,0,$F9/$E9)</f>
        <v>0</v>
      </c>
      <c r="H9" s="67">
        <v>916606</v>
      </c>
      <c r="I9" s="53">
        <v>811955</v>
      </c>
      <c r="J9" s="68">
        <v>1062763</v>
      </c>
      <c r="K9" s="68">
        <v>2791324</v>
      </c>
      <c r="L9" s="67">
        <v>568291</v>
      </c>
      <c r="M9" s="53">
        <v>632740</v>
      </c>
      <c r="N9" s="68">
        <v>574701</v>
      </c>
      <c r="O9" s="68">
        <v>1775732</v>
      </c>
      <c r="P9" s="67">
        <v>1179408</v>
      </c>
      <c r="Q9" s="53">
        <v>2339181</v>
      </c>
      <c r="R9" s="68">
        <v>1580160</v>
      </c>
      <c r="S9" s="68">
        <v>5098749</v>
      </c>
      <c r="T9" s="67">
        <v>544505</v>
      </c>
      <c r="U9" s="53">
        <v>985172</v>
      </c>
      <c r="V9" s="68">
        <v>3099207</v>
      </c>
      <c r="W9" s="68">
        <v>4628884</v>
      </c>
    </row>
    <row r="10" spans="1:23" ht="12.75">
      <c r="A10" s="31" t="s">
        <v>28</v>
      </c>
      <c r="B10" s="32" t="s">
        <v>31</v>
      </c>
      <c r="C10" s="33" t="s">
        <v>32</v>
      </c>
      <c r="D10" s="52">
        <v>4256600</v>
      </c>
      <c r="E10" s="53">
        <v>4171600</v>
      </c>
      <c r="F10" s="53">
        <v>3002040</v>
      </c>
      <c r="G10" s="6">
        <f aca="true" t="shared" si="1" ref="G10:G41">IF($E10=0,0,$F10/$E10)</f>
        <v>0.7196375491418161</v>
      </c>
      <c r="H10" s="67">
        <v>132558</v>
      </c>
      <c r="I10" s="53">
        <v>509197</v>
      </c>
      <c r="J10" s="68">
        <v>196408</v>
      </c>
      <c r="K10" s="68">
        <v>838163</v>
      </c>
      <c r="L10" s="67">
        <v>263062</v>
      </c>
      <c r="M10" s="53">
        <v>365456</v>
      </c>
      <c r="N10" s="68">
        <v>243844</v>
      </c>
      <c r="O10" s="68">
        <v>872362</v>
      </c>
      <c r="P10" s="67">
        <v>146877</v>
      </c>
      <c r="Q10" s="53">
        <v>499085</v>
      </c>
      <c r="R10" s="68">
        <v>181628</v>
      </c>
      <c r="S10" s="68">
        <v>827590</v>
      </c>
      <c r="T10" s="67">
        <v>309978</v>
      </c>
      <c r="U10" s="53">
        <v>183517</v>
      </c>
      <c r="V10" s="68">
        <v>-29570</v>
      </c>
      <c r="W10" s="68">
        <v>463925</v>
      </c>
    </row>
    <row r="11" spans="1:23" ht="12.75">
      <c r="A11" s="31" t="s">
        <v>28</v>
      </c>
      <c r="B11" s="32" t="s">
        <v>33</v>
      </c>
      <c r="C11" s="33" t="s">
        <v>34</v>
      </c>
      <c r="D11" s="52">
        <v>3417903</v>
      </c>
      <c r="E11" s="53">
        <v>3417903</v>
      </c>
      <c r="F11" s="53">
        <v>582691</v>
      </c>
      <c r="G11" s="6">
        <f t="shared" si="1"/>
        <v>0.1704820177752265</v>
      </c>
      <c r="H11" s="67">
        <v>0</v>
      </c>
      <c r="I11" s="53">
        <v>0</v>
      </c>
      <c r="J11" s="68">
        <v>0</v>
      </c>
      <c r="K11" s="68">
        <v>0</v>
      </c>
      <c r="L11" s="67">
        <v>0</v>
      </c>
      <c r="M11" s="53">
        <v>113020</v>
      </c>
      <c r="N11" s="68">
        <v>170626</v>
      </c>
      <c r="O11" s="68">
        <v>283646</v>
      </c>
      <c r="P11" s="67">
        <v>4346</v>
      </c>
      <c r="Q11" s="53">
        <v>54571</v>
      </c>
      <c r="R11" s="68">
        <v>20224</v>
      </c>
      <c r="S11" s="68">
        <v>79141</v>
      </c>
      <c r="T11" s="67">
        <v>144197</v>
      </c>
      <c r="U11" s="53">
        <v>10640</v>
      </c>
      <c r="V11" s="68">
        <v>65067</v>
      </c>
      <c r="W11" s="68">
        <v>219904</v>
      </c>
    </row>
    <row r="12" spans="1:23" ht="12.75">
      <c r="A12" s="31" t="s">
        <v>28</v>
      </c>
      <c r="B12" s="32" t="s">
        <v>35</v>
      </c>
      <c r="C12" s="33" t="s">
        <v>36</v>
      </c>
      <c r="D12" s="52">
        <v>0</v>
      </c>
      <c r="E12" s="53">
        <v>0</v>
      </c>
      <c r="F12" s="53">
        <v>361545335</v>
      </c>
      <c r="G12" s="6">
        <f t="shared" si="1"/>
        <v>0</v>
      </c>
      <c r="H12" s="67">
        <v>24149889</v>
      </c>
      <c r="I12" s="53">
        <v>41043511</v>
      </c>
      <c r="J12" s="68">
        <v>18475043</v>
      </c>
      <c r="K12" s="68">
        <v>83668443</v>
      </c>
      <c r="L12" s="67">
        <v>31260247</v>
      </c>
      <c r="M12" s="53">
        <v>30180053</v>
      </c>
      <c r="N12" s="68">
        <v>15708279</v>
      </c>
      <c r="O12" s="68">
        <v>77148579</v>
      </c>
      <c r="P12" s="67">
        <v>30466741</v>
      </c>
      <c r="Q12" s="53">
        <v>24963113</v>
      </c>
      <c r="R12" s="68">
        <v>26165427</v>
      </c>
      <c r="S12" s="68">
        <v>81595281</v>
      </c>
      <c r="T12" s="67">
        <v>80861184</v>
      </c>
      <c r="U12" s="53">
        <v>12769539</v>
      </c>
      <c r="V12" s="68">
        <v>25502309</v>
      </c>
      <c r="W12" s="68">
        <v>119133032</v>
      </c>
    </row>
    <row r="13" spans="1:23" ht="12.75">
      <c r="A13" s="31" t="s">
        <v>28</v>
      </c>
      <c r="B13" s="32" t="s">
        <v>37</v>
      </c>
      <c r="C13" s="33" t="s">
        <v>38</v>
      </c>
      <c r="D13" s="52">
        <v>14733000</v>
      </c>
      <c r="E13" s="53">
        <v>0</v>
      </c>
      <c r="F13" s="53">
        <v>5563556</v>
      </c>
      <c r="G13" s="6">
        <f t="shared" si="1"/>
        <v>0</v>
      </c>
      <c r="H13" s="67">
        <v>63613</v>
      </c>
      <c r="I13" s="53">
        <v>978578</v>
      </c>
      <c r="J13" s="68">
        <v>269459</v>
      </c>
      <c r="K13" s="68">
        <v>1311650</v>
      </c>
      <c r="L13" s="67">
        <v>278212</v>
      </c>
      <c r="M13" s="53">
        <v>471857</v>
      </c>
      <c r="N13" s="68">
        <v>232927</v>
      </c>
      <c r="O13" s="68">
        <v>982996</v>
      </c>
      <c r="P13" s="67">
        <v>218862</v>
      </c>
      <c r="Q13" s="53">
        <v>1135019</v>
      </c>
      <c r="R13" s="68">
        <v>340319</v>
      </c>
      <c r="S13" s="68">
        <v>1694200</v>
      </c>
      <c r="T13" s="67">
        <v>423514</v>
      </c>
      <c r="U13" s="53">
        <v>620781</v>
      </c>
      <c r="V13" s="68">
        <v>530415</v>
      </c>
      <c r="W13" s="68">
        <v>1574710</v>
      </c>
    </row>
    <row r="14" spans="1:23" ht="12.75">
      <c r="A14" s="31" t="s">
        <v>28</v>
      </c>
      <c r="B14" s="32" t="s">
        <v>39</v>
      </c>
      <c r="C14" s="33" t="s">
        <v>40</v>
      </c>
      <c r="D14" s="52">
        <v>0</v>
      </c>
      <c r="E14" s="53">
        <v>0</v>
      </c>
      <c r="F14" s="53">
        <v>6097644</v>
      </c>
      <c r="G14" s="6">
        <f t="shared" si="1"/>
        <v>0</v>
      </c>
      <c r="H14" s="67">
        <v>116233</v>
      </c>
      <c r="I14" s="53">
        <v>254579</v>
      </c>
      <c r="J14" s="68">
        <v>538924</v>
      </c>
      <c r="K14" s="68">
        <v>909736</v>
      </c>
      <c r="L14" s="67">
        <v>389991</v>
      </c>
      <c r="M14" s="53">
        <v>614382</v>
      </c>
      <c r="N14" s="68">
        <v>319047</v>
      </c>
      <c r="O14" s="68">
        <v>1323420</v>
      </c>
      <c r="P14" s="67">
        <v>379541</v>
      </c>
      <c r="Q14" s="53">
        <v>365295</v>
      </c>
      <c r="R14" s="68">
        <v>1122434</v>
      </c>
      <c r="S14" s="68">
        <v>1867270</v>
      </c>
      <c r="T14" s="67">
        <v>926648</v>
      </c>
      <c r="U14" s="53">
        <v>364916</v>
      </c>
      <c r="V14" s="68">
        <v>705654</v>
      </c>
      <c r="W14" s="68">
        <v>1997218</v>
      </c>
    </row>
    <row r="15" spans="1:23" ht="12.75">
      <c r="A15" s="31" t="s">
        <v>28</v>
      </c>
      <c r="B15" s="32" t="s">
        <v>41</v>
      </c>
      <c r="C15" s="33" t="s">
        <v>42</v>
      </c>
      <c r="D15" s="52">
        <v>1085000</v>
      </c>
      <c r="E15" s="53">
        <v>1110000</v>
      </c>
      <c r="F15" s="53">
        <v>3644199</v>
      </c>
      <c r="G15" s="6">
        <f t="shared" si="1"/>
        <v>3.283062162162162</v>
      </c>
      <c r="H15" s="67">
        <v>49577</v>
      </c>
      <c r="I15" s="53">
        <v>80533</v>
      </c>
      <c r="J15" s="68">
        <v>255602</v>
      </c>
      <c r="K15" s="68">
        <v>385712</v>
      </c>
      <c r="L15" s="67">
        <v>419344</v>
      </c>
      <c r="M15" s="53">
        <v>94385</v>
      </c>
      <c r="N15" s="68">
        <v>50500</v>
      </c>
      <c r="O15" s="68">
        <v>564229</v>
      </c>
      <c r="P15" s="67">
        <v>70653</v>
      </c>
      <c r="Q15" s="53">
        <v>137811</v>
      </c>
      <c r="R15" s="68">
        <v>139608</v>
      </c>
      <c r="S15" s="68">
        <v>348072</v>
      </c>
      <c r="T15" s="67">
        <v>169322</v>
      </c>
      <c r="U15" s="53">
        <v>1164942</v>
      </c>
      <c r="V15" s="68">
        <v>1011922</v>
      </c>
      <c r="W15" s="68">
        <v>2346186</v>
      </c>
    </row>
    <row r="16" spans="1:23" ht="12.75">
      <c r="A16" s="31" t="s">
        <v>28</v>
      </c>
      <c r="B16" s="32" t="s">
        <v>43</v>
      </c>
      <c r="C16" s="33" t="s">
        <v>44</v>
      </c>
      <c r="D16" s="52">
        <v>40322663</v>
      </c>
      <c r="E16" s="53">
        <v>38222888</v>
      </c>
      <c r="F16" s="53">
        <v>16899424</v>
      </c>
      <c r="G16" s="6">
        <f t="shared" si="1"/>
        <v>0.44212839176359464</v>
      </c>
      <c r="H16" s="67">
        <v>163441</v>
      </c>
      <c r="I16" s="53">
        <v>634786</v>
      </c>
      <c r="J16" s="68">
        <v>978184</v>
      </c>
      <c r="K16" s="68">
        <v>1776411</v>
      </c>
      <c r="L16" s="67">
        <v>1163581</v>
      </c>
      <c r="M16" s="53">
        <v>2067389</v>
      </c>
      <c r="N16" s="68">
        <v>1226179</v>
      </c>
      <c r="O16" s="68">
        <v>4457149</v>
      </c>
      <c r="P16" s="67">
        <v>1779666</v>
      </c>
      <c r="Q16" s="53">
        <v>1764279</v>
      </c>
      <c r="R16" s="68">
        <v>1598296</v>
      </c>
      <c r="S16" s="68">
        <v>5142241</v>
      </c>
      <c r="T16" s="67">
        <v>1680828</v>
      </c>
      <c r="U16" s="53">
        <v>1621593</v>
      </c>
      <c r="V16" s="68">
        <v>2221202</v>
      </c>
      <c r="W16" s="68">
        <v>5523623</v>
      </c>
    </row>
    <row r="17" spans="1:23" ht="12.75">
      <c r="A17" s="31" t="s">
        <v>28</v>
      </c>
      <c r="B17" s="32" t="s">
        <v>45</v>
      </c>
      <c r="C17" s="33" t="s">
        <v>46</v>
      </c>
      <c r="D17" s="52">
        <v>2338000</v>
      </c>
      <c r="E17" s="53">
        <v>2705000</v>
      </c>
      <c r="F17" s="53">
        <v>1337389</v>
      </c>
      <c r="G17" s="6">
        <f t="shared" si="1"/>
        <v>0.4944136783733826</v>
      </c>
      <c r="H17" s="67">
        <v>80560</v>
      </c>
      <c r="I17" s="53">
        <v>102725</v>
      </c>
      <c r="J17" s="68">
        <v>37697</v>
      </c>
      <c r="K17" s="68">
        <v>220982</v>
      </c>
      <c r="L17" s="67">
        <v>106464</v>
      </c>
      <c r="M17" s="53">
        <v>90434</v>
      </c>
      <c r="N17" s="68">
        <v>138569</v>
      </c>
      <c r="O17" s="68">
        <v>335467</v>
      </c>
      <c r="P17" s="67">
        <v>55275</v>
      </c>
      <c r="Q17" s="53">
        <v>143824</v>
      </c>
      <c r="R17" s="68">
        <v>144832</v>
      </c>
      <c r="S17" s="68">
        <v>343931</v>
      </c>
      <c r="T17" s="67">
        <v>214927</v>
      </c>
      <c r="U17" s="53">
        <v>111041</v>
      </c>
      <c r="V17" s="68">
        <v>111041</v>
      </c>
      <c r="W17" s="68">
        <v>437009</v>
      </c>
    </row>
    <row r="18" spans="1:23" ht="12.75">
      <c r="A18" s="31" t="s">
        <v>47</v>
      </c>
      <c r="B18" s="32" t="s">
        <v>48</v>
      </c>
      <c r="C18" s="33" t="s">
        <v>49</v>
      </c>
      <c r="D18" s="52">
        <v>1241700</v>
      </c>
      <c r="E18" s="53">
        <v>1241700</v>
      </c>
      <c r="F18" s="53">
        <v>525224</v>
      </c>
      <c r="G18" s="6">
        <f t="shared" si="1"/>
        <v>0.4229878392526375</v>
      </c>
      <c r="H18" s="67">
        <v>18556</v>
      </c>
      <c r="I18" s="53">
        <v>28506</v>
      </c>
      <c r="J18" s="68">
        <v>73920</v>
      </c>
      <c r="K18" s="68">
        <v>120982</v>
      </c>
      <c r="L18" s="67">
        <v>58957</v>
      </c>
      <c r="M18" s="53">
        <v>24505</v>
      </c>
      <c r="N18" s="68">
        <v>59420</v>
      </c>
      <c r="O18" s="68">
        <v>142882</v>
      </c>
      <c r="P18" s="67">
        <v>43915</v>
      </c>
      <c r="Q18" s="53">
        <v>19032</v>
      </c>
      <c r="R18" s="68">
        <v>23818</v>
      </c>
      <c r="S18" s="68">
        <v>86765</v>
      </c>
      <c r="T18" s="67">
        <v>64700</v>
      </c>
      <c r="U18" s="53">
        <v>58440</v>
      </c>
      <c r="V18" s="68">
        <v>51455</v>
      </c>
      <c r="W18" s="68">
        <v>174595</v>
      </c>
    </row>
    <row r="19" spans="1:23" ht="16.5">
      <c r="A19" s="34"/>
      <c r="B19" s="35" t="s">
        <v>50</v>
      </c>
      <c r="C19" s="36"/>
      <c r="D19" s="54">
        <f>SUM(D9:D18)</f>
        <v>67394866</v>
      </c>
      <c r="E19" s="55">
        <f>SUM(E9:E18)</f>
        <v>50869091</v>
      </c>
      <c r="F19" s="55">
        <f>SUM(F9:F18)</f>
        <v>413492191</v>
      </c>
      <c r="G19" s="7">
        <f t="shared" si="1"/>
        <v>8.128554744569742</v>
      </c>
      <c r="H19" s="69">
        <f aca="true" t="shared" si="2" ref="H19:W19">SUM(H9:H18)</f>
        <v>25691033</v>
      </c>
      <c r="I19" s="55">
        <f t="shared" si="2"/>
        <v>44444370</v>
      </c>
      <c r="J19" s="70">
        <f t="shared" si="2"/>
        <v>21888000</v>
      </c>
      <c r="K19" s="70">
        <f t="shared" si="2"/>
        <v>92023403</v>
      </c>
      <c r="L19" s="69">
        <f t="shared" si="2"/>
        <v>34508149</v>
      </c>
      <c r="M19" s="55">
        <f t="shared" si="2"/>
        <v>34654221</v>
      </c>
      <c r="N19" s="70">
        <f t="shared" si="2"/>
        <v>18724092</v>
      </c>
      <c r="O19" s="70">
        <f t="shared" si="2"/>
        <v>87886462</v>
      </c>
      <c r="P19" s="69">
        <f t="shared" si="2"/>
        <v>34345284</v>
      </c>
      <c r="Q19" s="55">
        <f t="shared" si="2"/>
        <v>31421210</v>
      </c>
      <c r="R19" s="70">
        <f t="shared" si="2"/>
        <v>31316746</v>
      </c>
      <c r="S19" s="70">
        <f t="shared" si="2"/>
        <v>97083240</v>
      </c>
      <c r="T19" s="69">
        <f t="shared" si="2"/>
        <v>85339803</v>
      </c>
      <c r="U19" s="55">
        <f t="shared" si="2"/>
        <v>17890581</v>
      </c>
      <c r="V19" s="70">
        <f t="shared" si="2"/>
        <v>33268702</v>
      </c>
      <c r="W19" s="70">
        <f t="shared" si="2"/>
        <v>136499086</v>
      </c>
    </row>
    <row r="20" spans="1:23" ht="12.75">
      <c r="A20" s="31" t="s">
        <v>28</v>
      </c>
      <c r="B20" s="32" t="s">
        <v>51</v>
      </c>
      <c r="C20" s="33" t="s">
        <v>52</v>
      </c>
      <c r="D20" s="52">
        <v>12353750</v>
      </c>
      <c r="E20" s="53">
        <v>0</v>
      </c>
      <c r="F20" s="53">
        <v>4433394</v>
      </c>
      <c r="G20" s="6">
        <f t="shared" si="1"/>
        <v>0</v>
      </c>
      <c r="H20" s="67">
        <v>0</v>
      </c>
      <c r="I20" s="53">
        <v>982456</v>
      </c>
      <c r="J20" s="68">
        <v>1733105</v>
      </c>
      <c r="K20" s="68">
        <v>2715561</v>
      </c>
      <c r="L20" s="67">
        <v>411981</v>
      </c>
      <c r="M20" s="53">
        <v>99000</v>
      </c>
      <c r="N20" s="68">
        <v>382911</v>
      </c>
      <c r="O20" s="68">
        <v>893892</v>
      </c>
      <c r="P20" s="67">
        <v>362181</v>
      </c>
      <c r="Q20" s="53">
        <v>274800</v>
      </c>
      <c r="R20" s="68">
        <v>0</v>
      </c>
      <c r="S20" s="68">
        <v>636981</v>
      </c>
      <c r="T20" s="67">
        <v>186960</v>
      </c>
      <c r="U20" s="53">
        <v>0</v>
      </c>
      <c r="V20" s="68">
        <v>0</v>
      </c>
      <c r="W20" s="68">
        <v>186960</v>
      </c>
    </row>
    <row r="21" spans="1:23" ht="12.75">
      <c r="A21" s="31" t="s">
        <v>28</v>
      </c>
      <c r="B21" s="32" t="s">
        <v>53</v>
      </c>
      <c r="C21" s="33" t="s">
        <v>54</v>
      </c>
      <c r="D21" s="52">
        <v>0</v>
      </c>
      <c r="E21" s="53">
        <v>0</v>
      </c>
      <c r="F21" s="53">
        <v>5055627</v>
      </c>
      <c r="G21" s="6">
        <f t="shared" si="1"/>
        <v>0</v>
      </c>
      <c r="H21" s="67">
        <v>163035</v>
      </c>
      <c r="I21" s="53">
        <v>260956</v>
      </c>
      <c r="J21" s="68">
        <v>197326</v>
      </c>
      <c r="K21" s="68">
        <v>621317</v>
      </c>
      <c r="L21" s="67">
        <v>151194</v>
      </c>
      <c r="M21" s="53">
        <v>420191</v>
      </c>
      <c r="N21" s="68">
        <v>1027038</v>
      </c>
      <c r="O21" s="68">
        <v>1598423</v>
      </c>
      <c r="P21" s="67">
        <v>228319</v>
      </c>
      <c r="Q21" s="53">
        <v>245082</v>
      </c>
      <c r="R21" s="68">
        <v>89326</v>
      </c>
      <c r="S21" s="68">
        <v>562727</v>
      </c>
      <c r="T21" s="67">
        <v>421836</v>
      </c>
      <c r="U21" s="53">
        <v>649782</v>
      </c>
      <c r="V21" s="68">
        <v>1201542</v>
      </c>
      <c r="W21" s="68">
        <v>2273160</v>
      </c>
    </row>
    <row r="22" spans="1:23" ht="12.75">
      <c r="A22" s="31" t="s">
        <v>28</v>
      </c>
      <c r="B22" s="32" t="s">
        <v>55</v>
      </c>
      <c r="C22" s="33" t="s">
        <v>56</v>
      </c>
      <c r="D22" s="52">
        <v>0</v>
      </c>
      <c r="E22" s="53">
        <v>0</v>
      </c>
      <c r="F22" s="53">
        <v>5396444</v>
      </c>
      <c r="G22" s="6">
        <f t="shared" si="1"/>
        <v>0</v>
      </c>
      <c r="H22" s="67">
        <v>7017</v>
      </c>
      <c r="I22" s="53">
        <v>86874</v>
      </c>
      <c r="J22" s="68">
        <v>4517</v>
      </c>
      <c r="K22" s="68">
        <v>98408</v>
      </c>
      <c r="L22" s="67">
        <v>158234</v>
      </c>
      <c r="M22" s="53">
        <v>135174</v>
      </c>
      <c r="N22" s="68">
        <v>25956</v>
      </c>
      <c r="O22" s="68">
        <v>319364</v>
      </c>
      <c r="P22" s="67">
        <v>291424</v>
      </c>
      <c r="Q22" s="53">
        <v>374192</v>
      </c>
      <c r="R22" s="68">
        <v>78330</v>
      </c>
      <c r="S22" s="68">
        <v>743946</v>
      </c>
      <c r="T22" s="67">
        <v>1597995</v>
      </c>
      <c r="U22" s="53">
        <v>228995</v>
      </c>
      <c r="V22" s="68">
        <v>2407736</v>
      </c>
      <c r="W22" s="68">
        <v>4234726</v>
      </c>
    </row>
    <row r="23" spans="1:23" ht="12.75">
      <c r="A23" s="31" t="s">
        <v>28</v>
      </c>
      <c r="B23" s="32" t="s">
        <v>57</v>
      </c>
      <c r="C23" s="33" t="s">
        <v>58</v>
      </c>
      <c r="D23" s="52">
        <v>6983220</v>
      </c>
      <c r="E23" s="53">
        <v>7000220</v>
      </c>
      <c r="F23" s="53">
        <v>21132741</v>
      </c>
      <c r="G23" s="6">
        <f t="shared" si="1"/>
        <v>3.0188681212876167</v>
      </c>
      <c r="H23" s="67">
        <v>93317</v>
      </c>
      <c r="I23" s="53">
        <v>507005</v>
      </c>
      <c r="J23" s="68">
        <v>287055</v>
      </c>
      <c r="K23" s="68">
        <v>887377</v>
      </c>
      <c r="L23" s="67">
        <v>109219</v>
      </c>
      <c r="M23" s="53">
        <v>329952</v>
      </c>
      <c r="N23" s="68">
        <v>1552749</v>
      </c>
      <c r="O23" s="68">
        <v>1991920</v>
      </c>
      <c r="P23" s="67">
        <v>1875088</v>
      </c>
      <c r="Q23" s="53">
        <v>2267846</v>
      </c>
      <c r="R23" s="68">
        <v>2595079</v>
      </c>
      <c r="S23" s="68">
        <v>6738013</v>
      </c>
      <c r="T23" s="67">
        <v>3117857</v>
      </c>
      <c r="U23" s="53">
        <v>3820875</v>
      </c>
      <c r="V23" s="68">
        <v>4576699</v>
      </c>
      <c r="W23" s="68">
        <v>11515431</v>
      </c>
    </row>
    <row r="24" spans="1:23" ht="12.75">
      <c r="A24" s="31" t="s">
        <v>28</v>
      </c>
      <c r="B24" s="32" t="s">
        <v>59</v>
      </c>
      <c r="C24" s="33" t="s">
        <v>60</v>
      </c>
      <c r="D24" s="52">
        <v>4141736</v>
      </c>
      <c r="E24" s="53">
        <v>0</v>
      </c>
      <c r="F24" s="53">
        <v>1882388</v>
      </c>
      <c r="G24" s="6">
        <f t="shared" si="1"/>
        <v>0</v>
      </c>
      <c r="H24" s="67">
        <v>7161</v>
      </c>
      <c r="I24" s="53">
        <v>37309</v>
      </c>
      <c r="J24" s="68">
        <v>7746</v>
      </c>
      <c r="K24" s="68">
        <v>52216</v>
      </c>
      <c r="L24" s="67">
        <v>176291</v>
      </c>
      <c r="M24" s="53">
        <v>41545</v>
      </c>
      <c r="N24" s="68">
        <v>137836</v>
      </c>
      <c r="O24" s="68">
        <v>355672</v>
      </c>
      <c r="P24" s="67">
        <v>27005</v>
      </c>
      <c r="Q24" s="53">
        <v>-1218</v>
      </c>
      <c r="R24" s="68">
        <v>34112</v>
      </c>
      <c r="S24" s="68">
        <v>59899</v>
      </c>
      <c r="T24" s="67">
        <v>89357</v>
      </c>
      <c r="U24" s="53">
        <v>392455</v>
      </c>
      <c r="V24" s="68">
        <v>932789</v>
      </c>
      <c r="W24" s="68">
        <v>1414601</v>
      </c>
    </row>
    <row r="25" spans="1:23" ht="12.75">
      <c r="A25" s="31" t="s">
        <v>28</v>
      </c>
      <c r="B25" s="32" t="s">
        <v>61</v>
      </c>
      <c r="C25" s="33" t="s">
        <v>62</v>
      </c>
      <c r="D25" s="52">
        <v>8000000</v>
      </c>
      <c r="E25" s="53">
        <v>10000000</v>
      </c>
      <c r="F25" s="53">
        <v>10704051</v>
      </c>
      <c r="G25" s="6">
        <f t="shared" si="1"/>
        <v>1.0704051</v>
      </c>
      <c r="H25" s="67">
        <v>1251299</v>
      </c>
      <c r="I25" s="53">
        <v>983239</v>
      </c>
      <c r="J25" s="68">
        <v>671052</v>
      </c>
      <c r="K25" s="68">
        <v>2905590</v>
      </c>
      <c r="L25" s="67">
        <v>1134481</v>
      </c>
      <c r="M25" s="53">
        <v>1007703</v>
      </c>
      <c r="N25" s="68">
        <v>744280</v>
      </c>
      <c r="O25" s="68">
        <v>2886464</v>
      </c>
      <c r="P25" s="67">
        <v>1169454</v>
      </c>
      <c r="Q25" s="53">
        <v>1497267</v>
      </c>
      <c r="R25" s="68">
        <v>1418292</v>
      </c>
      <c r="S25" s="68">
        <v>4085013</v>
      </c>
      <c r="T25" s="67">
        <v>0</v>
      </c>
      <c r="U25" s="53">
        <v>826984</v>
      </c>
      <c r="V25" s="68">
        <v>0</v>
      </c>
      <c r="W25" s="68">
        <v>826984</v>
      </c>
    </row>
    <row r="26" spans="1:23" ht="12.75">
      <c r="A26" s="31" t="s">
        <v>28</v>
      </c>
      <c r="B26" s="32" t="s">
        <v>63</v>
      </c>
      <c r="C26" s="33" t="s">
        <v>64</v>
      </c>
      <c r="D26" s="52">
        <v>1308000</v>
      </c>
      <c r="E26" s="53">
        <v>1171000</v>
      </c>
      <c r="F26" s="53">
        <v>378059</v>
      </c>
      <c r="G26" s="6">
        <f t="shared" si="1"/>
        <v>0.32285140905209225</v>
      </c>
      <c r="H26" s="67">
        <v>1812</v>
      </c>
      <c r="I26" s="53">
        <v>10969</v>
      </c>
      <c r="J26" s="68">
        <v>54568</v>
      </c>
      <c r="K26" s="68">
        <v>67349</v>
      </c>
      <c r="L26" s="67">
        <v>32415</v>
      </c>
      <c r="M26" s="53">
        <v>6394</v>
      </c>
      <c r="N26" s="68">
        <v>17742</v>
      </c>
      <c r="O26" s="68">
        <v>56551</v>
      </c>
      <c r="P26" s="67">
        <v>8274</v>
      </c>
      <c r="Q26" s="53">
        <v>30489</v>
      </c>
      <c r="R26" s="68">
        <v>30015</v>
      </c>
      <c r="S26" s="68">
        <v>68778</v>
      </c>
      <c r="T26" s="67">
        <v>3891</v>
      </c>
      <c r="U26" s="53">
        <v>153209</v>
      </c>
      <c r="V26" s="68">
        <v>28281</v>
      </c>
      <c r="W26" s="68">
        <v>185381</v>
      </c>
    </row>
    <row r="27" spans="1:23" ht="12.75">
      <c r="A27" s="31" t="s">
        <v>47</v>
      </c>
      <c r="B27" s="32" t="s">
        <v>65</v>
      </c>
      <c r="C27" s="33" t="s">
        <v>66</v>
      </c>
      <c r="D27" s="52">
        <v>0</v>
      </c>
      <c r="E27" s="53">
        <v>0</v>
      </c>
      <c r="F27" s="53">
        <v>21731066</v>
      </c>
      <c r="G27" s="6">
        <f t="shared" si="1"/>
        <v>0</v>
      </c>
      <c r="H27" s="67">
        <v>392610</v>
      </c>
      <c r="I27" s="53">
        <v>568037</v>
      </c>
      <c r="J27" s="68">
        <v>1147767</v>
      </c>
      <c r="K27" s="68">
        <v>2108414</v>
      </c>
      <c r="L27" s="67">
        <v>1044902</v>
      </c>
      <c r="M27" s="53">
        <v>1304500</v>
      </c>
      <c r="N27" s="68">
        <v>1395112</v>
      </c>
      <c r="O27" s="68">
        <v>3744514</v>
      </c>
      <c r="P27" s="67">
        <v>1742263</v>
      </c>
      <c r="Q27" s="53">
        <v>2274237</v>
      </c>
      <c r="R27" s="68">
        <v>2483460</v>
      </c>
      <c r="S27" s="68">
        <v>6499960</v>
      </c>
      <c r="T27" s="67">
        <v>2483460</v>
      </c>
      <c r="U27" s="53">
        <v>2424349</v>
      </c>
      <c r="V27" s="68">
        <v>4470369</v>
      </c>
      <c r="W27" s="68">
        <v>9378178</v>
      </c>
    </row>
    <row r="28" spans="1:23" ht="16.5">
      <c r="A28" s="34"/>
      <c r="B28" s="35" t="s">
        <v>67</v>
      </c>
      <c r="C28" s="36"/>
      <c r="D28" s="54">
        <f>SUM(D20:D27)</f>
        <v>32786706</v>
      </c>
      <c r="E28" s="55">
        <f>SUM(E20:E27)</f>
        <v>18171220</v>
      </c>
      <c r="F28" s="55">
        <f>SUM(F20:F27)</f>
        <v>70713770</v>
      </c>
      <c r="G28" s="7">
        <f t="shared" si="1"/>
        <v>3.8915257203423876</v>
      </c>
      <c r="H28" s="69">
        <f aca="true" t="shared" si="3" ref="H28:W28">SUM(H20:H27)</f>
        <v>1916251</v>
      </c>
      <c r="I28" s="55">
        <f t="shared" si="3"/>
        <v>3436845</v>
      </c>
      <c r="J28" s="70">
        <f t="shared" si="3"/>
        <v>4103136</v>
      </c>
      <c r="K28" s="70">
        <f t="shared" si="3"/>
        <v>9456232</v>
      </c>
      <c r="L28" s="69">
        <f t="shared" si="3"/>
        <v>3218717</v>
      </c>
      <c r="M28" s="55">
        <f t="shared" si="3"/>
        <v>3344459</v>
      </c>
      <c r="N28" s="70">
        <f t="shared" si="3"/>
        <v>5283624</v>
      </c>
      <c r="O28" s="70">
        <f t="shared" si="3"/>
        <v>11846800</v>
      </c>
      <c r="P28" s="69">
        <f t="shared" si="3"/>
        <v>5704008</v>
      </c>
      <c r="Q28" s="55">
        <f t="shared" si="3"/>
        <v>6962695</v>
      </c>
      <c r="R28" s="70">
        <f t="shared" si="3"/>
        <v>6728614</v>
      </c>
      <c r="S28" s="70">
        <f t="shared" si="3"/>
        <v>19395317</v>
      </c>
      <c r="T28" s="69">
        <f t="shared" si="3"/>
        <v>7901356</v>
      </c>
      <c r="U28" s="55">
        <f t="shared" si="3"/>
        <v>8496649</v>
      </c>
      <c r="V28" s="70">
        <f t="shared" si="3"/>
        <v>13617416</v>
      </c>
      <c r="W28" s="70">
        <f t="shared" si="3"/>
        <v>30015421</v>
      </c>
    </row>
    <row r="29" spans="1:23" ht="12.75">
      <c r="A29" s="31" t="s">
        <v>28</v>
      </c>
      <c r="B29" s="32" t="s">
        <v>68</v>
      </c>
      <c r="C29" s="33" t="s">
        <v>69</v>
      </c>
      <c r="D29" s="52">
        <v>10097597</v>
      </c>
      <c r="E29" s="53">
        <v>10073703</v>
      </c>
      <c r="F29" s="53">
        <v>5291878</v>
      </c>
      <c r="G29" s="6">
        <f t="shared" si="1"/>
        <v>0.5253160630207184</v>
      </c>
      <c r="H29" s="67">
        <v>126323</v>
      </c>
      <c r="I29" s="53">
        <v>127246</v>
      </c>
      <c r="J29" s="68">
        <v>197568</v>
      </c>
      <c r="K29" s="68">
        <v>451137</v>
      </c>
      <c r="L29" s="67">
        <v>207591</v>
      </c>
      <c r="M29" s="53">
        <v>840636</v>
      </c>
      <c r="N29" s="68">
        <v>448317</v>
      </c>
      <c r="O29" s="68">
        <v>1496544</v>
      </c>
      <c r="P29" s="67">
        <v>57735</v>
      </c>
      <c r="Q29" s="53">
        <v>503577</v>
      </c>
      <c r="R29" s="68">
        <v>187323</v>
      </c>
      <c r="S29" s="68">
        <v>748635</v>
      </c>
      <c r="T29" s="67">
        <v>760959</v>
      </c>
      <c r="U29" s="53">
        <v>867982</v>
      </c>
      <c r="V29" s="68">
        <v>966621</v>
      </c>
      <c r="W29" s="68">
        <v>2595562</v>
      </c>
    </row>
    <row r="30" spans="1:23" ht="12.75">
      <c r="A30" s="31" t="s">
        <v>28</v>
      </c>
      <c r="B30" s="32" t="s">
        <v>70</v>
      </c>
      <c r="C30" s="33" t="s">
        <v>71</v>
      </c>
      <c r="D30" s="52">
        <v>0</v>
      </c>
      <c r="E30" s="53">
        <v>2915447</v>
      </c>
      <c r="F30" s="53">
        <v>2394199</v>
      </c>
      <c r="G30" s="6">
        <f t="shared" si="1"/>
        <v>0.8212116358143365</v>
      </c>
      <c r="H30" s="67">
        <v>318678</v>
      </c>
      <c r="I30" s="53">
        <v>94114</v>
      </c>
      <c r="J30" s="68">
        <v>103227</v>
      </c>
      <c r="K30" s="68">
        <v>516019</v>
      </c>
      <c r="L30" s="67">
        <v>397173</v>
      </c>
      <c r="M30" s="53">
        <v>253686</v>
      </c>
      <c r="N30" s="68">
        <v>108710</v>
      </c>
      <c r="O30" s="68">
        <v>759569</v>
      </c>
      <c r="P30" s="67">
        <v>284114</v>
      </c>
      <c r="Q30" s="53">
        <v>92443</v>
      </c>
      <c r="R30" s="68">
        <v>154481</v>
      </c>
      <c r="S30" s="68">
        <v>531038</v>
      </c>
      <c r="T30" s="67">
        <v>101813</v>
      </c>
      <c r="U30" s="53">
        <v>201014</v>
      </c>
      <c r="V30" s="68">
        <v>284746</v>
      </c>
      <c r="W30" s="68">
        <v>587573</v>
      </c>
    </row>
    <row r="31" spans="1:23" ht="12.75">
      <c r="A31" s="31" t="s">
        <v>28</v>
      </c>
      <c r="B31" s="32" t="s">
        <v>72</v>
      </c>
      <c r="C31" s="33" t="s">
        <v>73</v>
      </c>
      <c r="D31" s="52">
        <v>3710000</v>
      </c>
      <c r="E31" s="53">
        <v>3710000</v>
      </c>
      <c r="F31" s="53">
        <v>5101177</v>
      </c>
      <c r="G31" s="6">
        <f t="shared" si="1"/>
        <v>1.3749803234501348</v>
      </c>
      <c r="H31" s="67">
        <v>543992</v>
      </c>
      <c r="I31" s="53">
        <v>265842</v>
      </c>
      <c r="J31" s="68">
        <v>446045</v>
      </c>
      <c r="K31" s="68">
        <v>1255879</v>
      </c>
      <c r="L31" s="67">
        <v>471706</v>
      </c>
      <c r="M31" s="53">
        <v>269401</v>
      </c>
      <c r="N31" s="68">
        <v>298114</v>
      </c>
      <c r="O31" s="68">
        <v>1039221</v>
      </c>
      <c r="P31" s="67">
        <v>251028</v>
      </c>
      <c r="Q31" s="53">
        <v>688350</v>
      </c>
      <c r="R31" s="68">
        <v>647049</v>
      </c>
      <c r="S31" s="68">
        <v>1586427</v>
      </c>
      <c r="T31" s="67">
        <v>732508</v>
      </c>
      <c r="U31" s="53">
        <v>487142</v>
      </c>
      <c r="V31" s="68">
        <v>0</v>
      </c>
      <c r="W31" s="68">
        <v>1219650</v>
      </c>
    </row>
    <row r="32" spans="1:23" ht="12.75">
      <c r="A32" s="31" t="s">
        <v>28</v>
      </c>
      <c r="B32" s="32" t="s">
        <v>74</v>
      </c>
      <c r="C32" s="33" t="s">
        <v>75</v>
      </c>
      <c r="D32" s="52">
        <v>25078112</v>
      </c>
      <c r="E32" s="53">
        <v>21834080</v>
      </c>
      <c r="F32" s="53">
        <v>13069436</v>
      </c>
      <c r="G32" s="6">
        <f t="shared" si="1"/>
        <v>0.598579651627181</v>
      </c>
      <c r="H32" s="67">
        <v>242963</v>
      </c>
      <c r="I32" s="53">
        <v>544782</v>
      </c>
      <c r="J32" s="68">
        <v>1163703</v>
      </c>
      <c r="K32" s="68">
        <v>1951448</v>
      </c>
      <c r="L32" s="67">
        <v>1305240</v>
      </c>
      <c r="M32" s="53">
        <v>3266950</v>
      </c>
      <c r="N32" s="68">
        <v>1471206</v>
      </c>
      <c r="O32" s="68">
        <v>6043396</v>
      </c>
      <c r="P32" s="67">
        <v>1279446</v>
      </c>
      <c r="Q32" s="53">
        <v>249695</v>
      </c>
      <c r="R32" s="68">
        <v>674580</v>
      </c>
      <c r="S32" s="68">
        <v>2203721</v>
      </c>
      <c r="T32" s="67">
        <v>534981</v>
      </c>
      <c r="U32" s="53">
        <v>799316</v>
      </c>
      <c r="V32" s="68">
        <v>1536574</v>
      </c>
      <c r="W32" s="68">
        <v>2870871</v>
      </c>
    </row>
    <row r="33" spans="1:23" ht="12.75">
      <c r="A33" s="31" t="s">
        <v>28</v>
      </c>
      <c r="B33" s="32" t="s">
        <v>76</v>
      </c>
      <c r="C33" s="33" t="s">
        <v>77</v>
      </c>
      <c r="D33" s="52">
        <v>11950000</v>
      </c>
      <c r="E33" s="53">
        <v>-1720399</v>
      </c>
      <c r="F33" s="53">
        <v>3753646</v>
      </c>
      <c r="G33" s="6">
        <f t="shared" si="1"/>
        <v>-2.181846188006387</v>
      </c>
      <c r="H33" s="67">
        <v>247135</v>
      </c>
      <c r="I33" s="53">
        <v>468016</v>
      </c>
      <c r="J33" s="68">
        <v>521134</v>
      </c>
      <c r="K33" s="68">
        <v>1236285</v>
      </c>
      <c r="L33" s="67">
        <v>566636</v>
      </c>
      <c r="M33" s="53">
        <v>347000</v>
      </c>
      <c r="N33" s="68">
        <v>198141</v>
      </c>
      <c r="O33" s="68">
        <v>1111777</v>
      </c>
      <c r="P33" s="67">
        <v>181190</v>
      </c>
      <c r="Q33" s="53">
        <v>99005</v>
      </c>
      <c r="R33" s="68">
        <v>145432</v>
      </c>
      <c r="S33" s="68">
        <v>425627</v>
      </c>
      <c r="T33" s="67">
        <v>314193</v>
      </c>
      <c r="U33" s="53">
        <v>396481</v>
      </c>
      <c r="V33" s="68">
        <v>269283</v>
      </c>
      <c r="W33" s="68">
        <v>979957</v>
      </c>
    </row>
    <row r="34" spans="1:23" ht="12.75">
      <c r="A34" s="31" t="s">
        <v>28</v>
      </c>
      <c r="B34" s="32" t="s">
        <v>78</v>
      </c>
      <c r="C34" s="33" t="s">
        <v>79</v>
      </c>
      <c r="D34" s="52">
        <v>10831889</v>
      </c>
      <c r="E34" s="53">
        <v>10781241</v>
      </c>
      <c r="F34" s="53">
        <v>7397294</v>
      </c>
      <c r="G34" s="6">
        <f t="shared" si="1"/>
        <v>0.6861263930562354</v>
      </c>
      <c r="H34" s="67">
        <v>282453</v>
      </c>
      <c r="I34" s="53">
        <v>795989</v>
      </c>
      <c r="J34" s="68">
        <v>605513</v>
      </c>
      <c r="K34" s="68">
        <v>1683955</v>
      </c>
      <c r="L34" s="67">
        <v>1124650</v>
      </c>
      <c r="M34" s="53">
        <v>443817</v>
      </c>
      <c r="N34" s="68">
        <v>483326</v>
      </c>
      <c r="O34" s="68">
        <v>2051793</v>
      </c>
      <c r="P34" s="67">
        <v>313138</v>
      </c>
      <c r="Q34" s="53">
        <v>557213</v>
      </c>
      <c r="R34" s="68">
        <v>487622</v>
      </c>
      <c r="S34" s="68">
        <v>1357973</v>
      </c>
      <c r="T34" s="67">
        <v>581588</v>
      </c>
      <c r="U34" s="53">
        <v>689214</v>
      </c>
      <c r="V34" s="68">
        <v>1032771</v>
      </c>
      <c r="W34" s="68">
        <v>2303573</v>
      </c>
    </row>
    <row r="35" spans="1:23" ht="12.75">
      <c r="A35" s="31" t="s">
        <v>28</v>
      </c>
      <c r="B35" s="32" t="s">
        <v>80</v>
      </c>
      <c r="C35" s="33" t="s">
        <v>81</v>
      </c>
      <c r="D35" s="52">
        <v>12297258</v>
      </c>
      <c r="E35" s="53">
        <v>11122605</v>
      </c>
      <c r="F35" s="53">
        <v>10458078</v>
      </c>
      <c r="G35" s="6">
        <f t="shared" si="1"/>
        <v>0.9402543738629575</v>
      </c>
      <c r="H35" s="67">
        <v>439401</v>
      </c>
      <c r="I35" s="53">
        <v>667988</v>
      </c>
      <c r="J35" s="68">
        <v>1312019</v>
      </c>
      <c r="K35" s="68">
        <v>2419408</v>
      </c>
      <c r="L35" s="67">
        <v>553842</v>
      </c>
      <c r="M35" s="53">
        <v>1525509</v>
      </c>
      <c r="N35" s="68">
        <v>402346</v>
      </c>
      <c r="O35" s="68">
        <v>2481697</v>
      </c>
      <c r="P35" s="67">
        <v>1148015</v>
      </c>
      <c r="Q35" s="53">
        <v>1507692</v>
      </c>
      <c r="R35" s="68">
        <v>972123</v>
      </c>
      <c r="S35" s="68">
        <v>3627830</v>
      </c>
      <c r="T35" s="67">
        <v>393467</v>
      </c>
      <c r="U35" s="53">
        <v>262588</v>
      </c>
      <c r="V35" s="68">
        <v>1273088</v>
      </c>
      <c r="W35" s="68">
        <v>1929143</v>
      </c>
    </row>
    <row r="36" spans="1:23" ht="12.75">
      <c r="A36" s="31" t="s">
        <v>28</v>
      </c>
      <c r="B36" s="32" t="s">
        <v>82</v>
      </c>
      <c r="C36" s="33" t="s">
        <v>83</v>
      </c>
      <c r="D36" s="52">
        <v>0</v>
      </c>
      <c r="E36" s="53">
        <v>0</v>
      </c>
      <c r="F36" s="53">
        <v>1761755</v>
      </c>
      <c r="G36" s="6">
        <f t="shared" si="1"/>
        <v>0</v>
      </c>
      <c r="H36" s="67">
        <v>29667</v>
      </c>
      <c r="I36" s="53">
        <v>100944</v>
      </c>
      <c r="J36" s="68">
        <v>175902</v>
      </c>
      <c r="K36" s="68">
        <v>306513</v>
      </c>
      <c r="L36" s="67">
        <v>279519</v>
      </c>
      <c r="M36" s="53">
        <v>248252</v>
      </c>
      <c r="N36" s="68">
        <v>37306</v>
      </c>
      <c r="O36" s="68">
        <v>565077</v>
      </c>
      <c r="P36" s="67">
        <v>245388</v>
      </c>
      <c r="Q36" s="53">
        <v>201893</v>
      </c>
      <c r="R36" s="68">
        <v>136526</v>
      </c>
      <c r="S36" s="68">
        <v>583807</v>
      </c>
      <c r="T36" s="67">
        <v>103756</v>
      </c>
      <c r="U36" s="53">
        <v>202602</v>
      </c>
      <c r="V36" s="68">
        <v>0</v>
      </c>
      <c r="W36" s="68">
        <v>306358</v>
      </c>
    </row>
    <row r="37" spans="1:23" ht="12.75">
      <c r="A37" s="31" t="s">
        <v>47</v>
      </c>
      <c r="B37" s="32" t="s">
        <v>84</v>
      </c>
      <c r="C37" s="33" t="s">
        <v>85</v>
      </c>
      <c r="D37" s="52">
        <v>0</v>
      </c>
      <c r="E37" s="53">
        <v>0</v>
      </c>
      <c r="F37" s="53">
        <v>745595</v>
      </c>
      <c r="G37" s="6">
        <f t="shared" si="1"/>
        <v>0</v>
      </c>
      <c r="H37" s="67">
        <v>3296</v>
      </c>
      <c r="I37" s="53">
        <v>21035</v>
      </c>
      <c r="J37" s="68">
        <v>39491</v>
      </c>
      <c r="K37" s="68">
        <v>63822</v>
      </c>
      <c r="L37" s="67">
        <v>47864</v>
      </c>
      <c r="M37" s="53">
        <v>25812</v>
      </c>
      <c r="N37" s="68">
        <v>35199</v>
      </c>
      <c r="O37" s="68">
        <v>108875</v>
      </c>
      <c r="P37" s="67">
        <v>7367</v>
      </c>
      <c r="Q37" s="53">
        <v>199608</v>
      </c>
      <c r="R37" s="68">
        <v>16186</v>
      </c>
      <c r="S37" s="68">
        <v>223161</v>
      </c>
      <c r="T37" s="67">
        <v>127317</v>
      </c>
      <c r="U37" s="53">
        <v>130191</v>
      </c>
      <c r="V37" s="68">
        <v>92229</v>
      </c>
      <c r="W37" s="68">
        <v>349737</v>
      </c>
    </row>
    <row r="38" spans="1:23" ht="16.5">
      <c r="A38" s="34"/>
      <c r="B38" s="35" t="s">
        <v>86</v>
      </c>
      <c r="C38" s="36"/>
      <c r="D38" s="54">
        <f>SUM(D29:D37)</f>
        <v>73964856</v>
      </c>
      <c r="E38" s="55">
        <f>SUM(E29:E37)</f>
        <v>58716677</v>
      </c>
      <c r="F38" s="55">
        <f>SUM(F29:F37)</f>
        <v>49973058</v>
      </c>
      <c r="G38" s="7">
        <f t="shared" si="1"/>
        <v>0.851087979655252</v>
      </c>
      <c r="H38" s="69">
        <f aca="true" t="shared" si="4" ref="H38:W38">SUM(H29:H37)</f>
        <v>2233908</v>
      </c>
      <c r="I38" s="55">
        <f t="shared" si="4"/>
        <v>3085956</v>
      </c>
      <c r="J38" s="70">
        <f t="shared" si="4"/>
        <v>4564602</v>
      </c>
      <c r="K38" s="70">
        <f t="shared" si="4"/>
        <v>9884466</v>
      </c>
      <c r="L38" s="69">
        <f t="shared" si="4"/>
        <v>4954221</v>
      </c>
      <c r="M38" s="55">
        <f t="shared" si="4"/>
        <v>7221063</v>
      </c>
      <c r="N38" s="70">
        <f t="shared" si="4"/>
        <v>3482665</v>
      </c>
      <c r="O38" s="70">
        <f t="shared" si="4"/>
        <v>15657949</v>
      </c>
      <c r="P38" s="69">
        <f t="shared" si="4"/>
        <v>3767421</v>
      </c>
      <c r="Q38" s="55">
        <f t="shared" si="4"/>
        <v>4099476</v>
      </c>
      <c r="R38" s="70">
        <f t="shared" si="4"/>
        <v>3421322</v>
      </c>
      <c r="S38" s="70">
        <f t="shared" si="4"/>
        <v>11288219</v>
      </c>
      <c r="T38" s="69">
        <f t="shared" si="4"/>
        <v>3650582</v>
      </c>
      <c r="U38" s="55">
        <f t="shared" si="4"/>
        <v>4036530</v>
      </c>
      <c r="V38" s="70">
        <f t="shared" si="4"/>
        <v>5455312</v>
      </c>
      <c r="W38" s="70">
        <f t="shared" si="4"/>
        <v>13142424</v>
      </c>
    </row>
    <row r="39" spans="1:23" ht="12.75">
      <c r="A39" s="31" t="s">
        <v>28</v>
      </c>
      <c r="B39" s="32" t="s">
        <v>87</v>
      </c>
      <c r="C39" s="33" t="s">
        <v>88</v>
      </c>
      <c r="D39" s="52">
        <v>11850000</v>
      </c>
      <c r="E39" s="53">
        <v>0</v>
      </c>
      <c r="F39" s="53">
        <v>6552847</v>
      </c>
      <c r="G39" s="6">
        <f t="shared" si="1"/>
        <v>0</v>
      </c>
      <c r="H39" s="67">
        <v>2136</v>
      </c>
      <c r="I39" s="53">
        <v>347926</v>
      </c>
      <c r="J39" s="68">
        <v>362819</v>
      </c>
      <c r="K39" s="68">
        <v>712881</v>
      </c>
      <c r="L39" s="67">
        <v>528427</v>
      </c>
      <c r="M39" s="53">
        <v>280391</v>
      </c>
      <c r="N39" s="68">
        <v>288000</v>
      </c>
      <c r="O39" s="68">
        <v>1096818</v>
      </c>
      <c r="P39" s="67">
        <v>2314228</v>
      </c>
      <c r="Q39" s="53">
        <v>283151</v>
      </c>
      <c r="R39" s="68">
        <v>242428</v>
      </c>
      <c r="S39" s="68">
        <v>2839807</v>
      </c>
      <c r="T39" s="67">
        <v>737049</v>
      </c>
      <c r="U39" s="53">
        <v>378712</v>
      </c>
      <c r="V39" s="68">
        <v>787580</v>
      </c>
      <c r="W39" s="68">
        <v>1903341</v>
      </c>
    </row>
    <row r="40" spans="1:23" ht="12.75">
      <c r="A40" s="31" t="s">
        <v>28</v>
      </c>
      <c r="B40" s="32" t="s">
        <v>89</v>
      </c>
      <c r="C40" s="33" t="s">
        <v>90</v>
      </c>
      <c r="D40" s="52">
        <v>0</v>
      </c>
      <c r="E40" s="53">
        <v>0</v>
      </c>
      <c r="F40" s="53">
        <v>2166256</v>
      </c>
      <c r="G40" s="6">
        <f t="shared" si="1"/>
        <v>0</v>
      </c>
      <c r="H40" s="67">
        <v>119137</v>
      </c>
      <c r="I40" s="53">
        <v>175128</v>
      </c>
      <c r="J40" s="68">
        <v>224333</v>
      </c>
      <c r="K40" s="68">
        <v>518598</v>
      </c>
      <c r="L40" s="67">
        <v>178282</v>
      </c>
      <c r="M40" s="53">
        <v>154165</v>
      </c>
      <c r="N40" s="68">
        <v>200694</v>
      </c>
      <c r="O40" s="68">
        <v>533141</v>
      </c>
      <c r="P40" s="67">
        <v>95607</v>
      </c>
      <c r="Q40" s="53">
        <v>126492</v>
      </c>
      <c r="R40" s="68">
        <v>205462</v>
      </c>
      <c r="S40" s="68">
        <v>427561</v>
      </c>
      <c r="T40" s="67">
        <v>14025</v>
      </c>
      <c r="U40" s="53">
        <v>304822</v>
      </c>
      <c r="V40" s="68">
        <v>368109</v>
      </c>
      <c r="W40" s="68">
        <v>686956</v>
      </c>
    </row>
    <row r="41" spans="1:23" ht="12.75">
      <c r="A41" s="31" t="s">
        <v>28</v>
      </c>
      <c r="B41" s="32" t="s">
        <v>91</v>
      </c>
      <c r="C41" s="33" t="s">
        <v>92</v>
      </c>
      <c r="D41" s="52">
        <v>7489300</v>
      </c>
      <c r="E41" s="53">
        <v>6687900</v>
      </c>
      <c r="F41" s="53">
        <v>3949903</v>
      </c>
      <c r="G41" s="6">
        <f t="shared" si="1"/>
        <v>0.5906043750654166</v>
      </c>
      <c r="H41" s="67">
        <v>87690</v>
      </c>
      <c r="I41" s="53">
        <v>372474</v>
      </c>
      <c r="J41" s="68">
        <v>500148</v>
      </c>
      <c r="K41" s="68">
        <v>960312</v>
      </c>
      <c r="L41" s="67">
        <v>234020</v>
      </c>
      <c r="M41" s="53">
        <v>360878</v>
      </c>
      <c r="N41" s="68">
        <v>360878</v>
      </c>
      <c r="O41" s="68">
        <v>955776</v>
      </c>
      <c r="P41" s="67">
        <v>319420</v>
      </c>
      <c r="Q41" s="53">
        <v>319420</v>
      </c>
      <c r="R41" s="68">
        <v>366817</v>
      </c>
      <c r="S41" s="68">
        <v>1005657</v>
      </c>
      <c r="T41" s="67">
        <v>319420</v>
      </c>
      <c r="U41" s="53">
        <v>218592</v>
      </c>
      <c r="V41" s="68">
        <v>490146</v>
      </c>
      <c r="W41" s="68">
        <v>1028158</v>
      </c>
    </row>
    <row r="42" spans="1:23" ht="12.75">
      <c r="A42" s="31" t="s">
        <v>28</v>
      </c>
      <c r="B42" s="32" t="s">
        <v>93</v>
      </c>
      <c r="C42" s="33" t="s">
        <v>94</v>
      </c>
      <c r="D42" s="52">
        <v>3550294</v>
      </c>
      <c r="E42" s="53">
        <v>3451451</v>
      </c>
      <c r="F42" s="53">
        <v>2680955</v>
      </c>
      <c r="G42" s="6">
        <f aca="true" t="shared" si="5" ref="G42:G58">IF($E42=0,0,$F42/$E42)</f>
        <v>0.7767617155799111</v>
      </c>
      <c r="H42" s="67">
        <v>626710</v>
      </c>
      <c r="I42" s="53">
        <v>29579</v>
      </c>
      <c r="J42" s="68">
        <v>37002</v>
      </c>
      <c r="K42" s="68">
        <v>693291</v>
      </c>
      <c r="L42" s="67">
        <v>123115</v>
      </c>
      <c r="M42" s="53">
        <v>108563</v>
      </c>
      <c r="N42" s="68">
        <v>157252</v>
      </c>
      <c r="O42" s="68">
        <v>388930</v>
      </c>
      <c r="P42" s="67">
        <v>58753</v>
      </c>
      <c r="Q42" s="53">
        <v>156527</v>
      </c>
      <c r="R42" s="68">
        <v>41399</v>
      </c>
      <c r="S42" s="68">
        <v>256679</v>
      </c>
      <c r="T42" s="67">
        <v>672046</v>
      </c>
      <c r="U42" s="53">
        <v>96851</v>
      </c>
      <c r="V42" s="68">
        <v>573158</v>
      </c>
      <c r="W42" s="68">
        <v>1342055</v>
      </c>
    </row>
    <row r="43" spans="1:23" ht="12.75">
      <c r="A43" s="31" t="s">
        <v>47</v>
      </c>
      <c r="B43" s="32" t="s">
        <v>95</v>
      </c>
      <c r="C43" s="33" t="s">
        <v>96</v>
      </c>
      <c r="D43" s="52">
        <v>128177184</v>
      </c>
      <c r="E43" s="53">
        <v>231299170</v>
      </c>
      <c r="F43" s="53">
        <v>93493011</v>
      </c>
      <c r="G43" s="6">
        <f t="shared" si="5"/>
        <v>0.4042081560431021</v>
      </c>
      <c r="H43" s="67">
        <v>963564</v>
      </c>
      <c r="I43" s="53">
        <v>1614754</v>
      </c>
      <c r="J43" s="68">
        <v>6069714</v>
      </c>
      <c r="K43" s="68">
        <v>8648032</v>
      </c>
      <c r="L43" s="67">
        <v>8355866</v>
      </c>
      <c r="M43" s="53">
        <v>7216667</v>
      </c>
      <c r="N43" s="68">
        <v>7668418</v>
      </c>
      <c r="O43" s="68">
        <v>23240951</v>
      </c>
      <c r="P43" s="67">
        <v>375161</v>
      </c>
      <c r="Q43" s="53">
        <v>8048554</v>
      </c>
      <c r="R43" s="68">
        <v>41153435</v>
      </c>
      <c r="S43" s="68">
        <v>49577150</v>
      </c>
      <c r="T43" s="67">
        <v>631314</v>
      </c>
      <c r="U43" s="53">
        <v>1629193</v>
      </c>
      <c r="V43" s="68">
        <v>9766371</v>
      </c>
      <c r="W43" s="68">
        <v>12026878</v>
      </c>
    </row>
    <row r="44" spans="1:23" ht="16.5">
      <c r="A44" s="34"/>
      <c r="B44" s="35" t="s">
        <v>97</v>
      </c>
      <c r="C44" s="36"/>
      <c r="D44" s="54">
        <f>SUM(D39:D43)</f>
        <v>151066778</v>
      </c>
      <c r="E44" s="55">
        <f>SUM(E39:E43)</f>
        <v>241438521</v>
      </c>
      <c r="F44" s="55">
        <f>SUM(F39:F43)</f>
        <v>108842972</v>
      </c>
      <c r="G44" s="7">
        <f t="shared" si="5"/>
        <v>0.45081029965388164</v>
      </c>
      <c r="H44" s="69">
        <f aca="true" t="shared" si="6" ref="H44:W44">SUM(H39:H43)</f>
        <v>1799237</v>
      </c>
      <c r="I44" s="55">
        <f t="shared" si="6"/>
        <v>2539861</v>
      </c>
      <c r="J44" s="70">
        <f t="shared" si="6"/>
        <v>7194016</v>
      </c>
      <c r="K44" s="70">
        <f t="shared" si="6"/>
        <v>11533114</v>
      </c>
      <c r="L44" s="69">
        <f t="shared" si="6"/>
        <v>9419710</v>
      </c>
      <c r="M44" s="55">
        <f t="shared" si="6"/>
        <v>8120664</v>
      </c>
      <c r="N44" s="70">
        <f t="shared" si="6"/>
        <v>8675242</v>
      </c>
      <c r="O44" s="70">
        <f t="shared" si="6"/>
        <v>26215616</v>
      </c>
      <c r="P44" s="69">
        <f t="shared" si="6"/>
        <v>3163169</v>
      </c>
      <c r="Q44" s="55">
        <f t="shared" si="6"/>
        <v>8934144</v>
      </c>
      <c r="R44" s="70">
        <f t="shared" si="6"/>
        <v>42009541</v>
      </c>
      <c r="S44" s="70">
        <f t="shared" si="6"/>
        <v>54106854</v>
      </c>
      <c r="T44" s="69">
        <f t="shared" si="6"/>
        <v>2373854</v>
      </c>
      <c r="U44" s="55">
        <f t="shared" si="6"/>
        <v>2628170</v>
      </c>
      <c r="V44" s="70">
        <f t="shared" si="6"/>
        <v>11985364</v>
      </c>
      <c r="W44" s="70">
        <f t="shared" si="6"/>
        <v>16987388</v>
      </c>
    </row>
    <row r="45" spans="1:23" ht="12.75">
      <c r="A45" s="31" t="s">
        <v>28</v>
      </c>
      <c r="B45" s="32" t="s">
        <v>98</v>
      </c>
      <c r="C45" s="33" t="s">
        <v>99</v>
      </c>
      <c r="D45" s="52">
        <v>0</v>
      </c>
      <c r="E45" s="53">
        <v>8232281</v>
      </c>
      <c r="F45" s="53">
        <v>6041946</v>
      </c>
      <c r="G45" s="6">
        <f t="shared" si="5"/>
        <v>0.7339334019331945</v>
      </c>
      <c r="H45" s="67">
        <v>429189</v>
      </c>
      <c r="I45" s="53">
        <v>1072805</v>
      </c>
      <c r="J45" s="68">
        <v>303650</v>
      </c>
      <c r="K45" s="68">
        <v>1805644</v>
      </c>
      <c r="L45" s="67">
        <v>429189</v>
      </c>
      <c r="M45" s="53">
        <v>1072805</v>
      </c>
      <c r="N45" s="68">
        <v>835349</v>
      </c>
      <c r="O45" s="68">
        <v>2337343</v>
      </c>
      <c r="P45" s="67">
        <v>80473</v>
      </c>
      <c r="Q45" s="53">
        <v>16871</v>
      </c>
      <c r="R45" s="68">
        <v>16871</v>
      </c>
      <c r="S45" s="68">
        <v>114215</v>
      </c>
      <c r="T45" s="67">
        <v>687330</v>
      </c>
      <c r="U45" s="53">
        <v>1097414</v>
      </c>
      <c r="V45" s="68">
        <v>0</v>
      </c>
      <c r="W45" s="68">
        <v>1784744</v>
      </c>
    </row>
    <row r="46" spans="1:23" ht="12.75">
      <c r="A46" s="31" t="s">
        <v>28</v>
      </c>
      <c r="B46" s="32" t="s">
        <v>100</v>
      </c>
      <c r="C46" s="33" t="s">
        <v>101</v>
      </c>
      <c r="D46" s="52">
        <v>0</v>
      </c>
      <c r="E46" s="53">
        <v>0</v>
      </c>
      <c r="F46" s="53">
        <v>2352369</v>
      </c>
      <c r="G46" s="6">
        <f t="shared" si="5"/>
        <v>0</v>
      </c>
      <c r="H46" s="67">
        <v>147903</v>
      </c>
      <c r="I46" s="53">
        <v>120150</v>
      </c>
      <c r="J46" s="68">
        <v>777723</v>
      </c>
      <c r="K46" s="68">
        <v>1045776</v>
      </c>
      <c r="L46" s="67">
        <v>211606</v>
      </c>
      <c r="M46" s="53">
        <v>150268</v>
      </c>
      <c r="N46" s="68">
        <v>263810</v>
      </c>
      <c r="O46" s="68">
        <v>625684</v>
      </c>
      <c r="P46" s="67">
        <v>156865</v>
      </c>
      <c r="Q46" s="53">
        <v>247558</v>
      </c>
      <c r="R46" s="68">
        <v>0</v>
      </c>
      <c r="S46" s="68">
        <v>404423</v>
      </c>
      <c r="T46" s="67">
        <v>132835</v>
      </c>
      <c r="U46" s="53">
        <v>0</v>
      </c>
      <c r="V46" s="68">
        <v>143651</v>
      </c>
      <c r="W46" s="68">
        <v>276486</v>
      </c>
    </row>
    <row r="47" spans="1:23" ht="12.75">
      <c r="A47" s="31" t="s">
        <v>28</v>
      </c>
      <c r="B47" s="32" t="s">
        <v>102</v>
      </c>
      <c r="C47" s="33" t="s">
        <v>103</v>
      </c>
      <c r="D47" s="52">
        <v>8265000</v>
      </c>
      <c r="E47" s="53">
        <v>9710000</v>
      </c>
      <c r="F47" s="53">
        <v>5557437</v>
      </c>
      <c r="G47" s="6">
        <f t="shared" si="5"/>
        <v>0.5723416065911432</v>
      </c>
      <c r="H47" s="67">
        <v>421004</v>
      </c>
      <c r="I47" s="53">
        <v>598773</v>
      </c>
      <c r="J47" s="68">
        <v>728893</v>
      </c>
      <c r="K47" s="68">
        <v>1748670</v>
      </c>
      <c r="L47" s="67">
        <v>1301966</v>
      </c>
      <c r="M47" s="53">
        <v>167926</v>
      </c>
      <c r="N47" s="68">
        <v>122439</v>
      </c>
      <c r="O47" s="68">
        <v>1592331</v>
      </c>
      <c r="P47" s="67">
        <v>58815</v>
      </c>
      <c r="Q47" s="53">
        <v>130507</v>
      </c>
      <c r="R47" s="68">
        <v>296541</v>
      </c>
      <c r="S47" s="68">
        <v>485863</v>
      </c>
      <c r="T47" s="67">
        <v>558348</v>
      </c>
      <c r="U47" s="53">
        <v>680919</v>
      </c>
      <c r="V47" s="68">
        <v>491306</v>
      </c>
      <c r="W47" s="68">
        <v>1730573</v>
      </c>
    </row>
    <row r="48" spans="1:23" ht="12.75">
      <c r="A48" s="31" t="s">
        <v>28</v>
      </c>
      <c r="B48" s="32" t="s">
        <v>104</v>
      </c>
      <c r="C48" s="33" t="s">
        <v>105</v>
      </c>
      <c r="D48" s="52">
        <v>3165000</v>
      </c>
      <c r="E48" s="53">
        <v>0</v>
      </c>
      <c r="F48" s="53">
        <v>1990875</v>
      </c>
      <c r="G48" s="6">
        <f t="shared" si="5"/>
        <v>0</v>
      </c>
      <c r="H48" s="67">
        <v>260963</v>
      </c>
      <c r="I48" s="53">
        <v>413475</v>
      </c>
      <c r="J48" s="68">
        <v>94417</v>
      </c>
      <c r="K48" s="68">
        <v>768855</v>
      </c>
      <c r="L48" s="67">
        <v>104661</v>
      </c>
      <c r="M48" s="53">
        <v>47635</v>
      </c>
      <c r="N48" s="68">
        <v>401012</v>
      </c>
      <c r="O48" s="68">
        <v>553308</v>
      </c>
      <c r="P48" s="67">
        <v>50040</v>
      </c>
      <c r="Q48" s="53">
        <v>77157</v>
      </c>
      <c r="R48" s="68">
        <v>160292</v>
      </c>
      <c r="S48" s="68">
        <v>287489</v>
      </c>
      <c r="T48" s="67">
        <v>30855</v>
      </c>
      <c r="U48" s="53">
        <v>350368</v>
      </c>
      <c r="V48" s="68">
        <v>0</v>
      </c>
      <c r="W48" s="68">
        <v>381223</v>
      </c>
    </row>
    <row r="49" spans="1:23" ht="12.75">
      <c r="A49" s="31" t="s">
        <v>28</v>
      </c>
      <c r="B49" s="32" t="s">
        <v>106</v>
      </c>
      <c r="C49" s="33" t="s">
        <v>107</v>
      </c>
      <c r="D49" s="52">
        <v>35559013</v>
      </c>
      <c r="E49" s="53">
        <v>35216157</v>
      </c>
      <c r="F49" s="53">
        <v>24107066</v>
      </c>
      <c r="G49" s="6">
        <f t="shared" si="5"/>
        <v>0.6845456192167703</v>
      </c>
      <c r="H49" s="67">
        <v>3217485</v>
      </c>
      <c r="I49" s="53">
        <v>898064</v>
      </c>
      <c r="J49" s="68">
        <v>2460747</v>
      </c>
      <c r="K49" s="68">
        <v>6576296</v>
      </c>
      <c r="L49" s="67">
        <v>924820</v>
      </c>
      <c r="M49" s="53">
        <v>2269515</v>
      </c>
      <c r="N49" s="68">
        <v>1997652</v>
      </c>
      <c r="O49" s="68">
        <v>5191987</v>
      </c>
      <c r="P49" s="67">
        <v>2576492</v>
      </c>
      <c r="Q49" s="53">
        <v>4535117</v>
      </c>
      <c r="R49" s="68">
        <v>3052573</v>
      </c>
      <c r="S49" s="68">
        <v>10164182</v>
      </c>
      <c r="T49" s="67">
        <v>902826</v>
      </c>
      <c r="U49" s="53">
        <v>2710752</v>
      </c>
      <c r="V49" s="68">
        <v>-1438977</v>
      </c>
      <c r="W49" s="68">
        <v>2174601</v>
      </c>
    </row>
    <row r="50" spans="1:23" ht="12.75">
      <c r="A50" s="31" t="s">
        <v>47</v>
      </c>
      <c r="B50" s="32" t="s">
        <v>108</v>
      </c>
      <c r="C50" s="33" t="s">
        <v>109</v>
      </c>
      <c r="D50" s="52">
        <v>277183280</v>
      </c>
      <c r="E50" s="53">
        <v>264312350</v>
      </c>
      <c r="F50" s="53">
        <v>0</v>
      </c>
      <c r="G50" s="6">
        <f t="shared" si="5"/>
        <v>0</v>
      </c>
      <c r="H50" s="67">
        <v>0</v>
      </c>
      <c r="I50" s="53">
        <v>0</v>
      </c>
      <c r="J50" s="68">
        <v>0</v>
      </c>
      <c r="K50" s="68">
        <v>0</v>
      </c>
      <c r="L50" s="67">
        <v>0</v>
      </c>
      <c r="M50" s="53">
        <v>0</v>
      </c>
      <c r="N50" s="68">
        <v>0</v>
      </c>
      <c r="O50" s="68">
        <v>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110</v>
      </c>
      <c r="C51" s="36"/>
      <c r="D51" s="54">
        <f>SUM(D45:D50)</f>
        <v>324172293</v>
      </c>
      <c r="E51" s="55">
        <f>SUM(E45:E50)</f>
        <v>317470788</v>
      </c>
      <c r="F51" s="55">
        <f>SUM(F45:F50)</f>
        <v>40049693</v>
      </c>
      <c r="G51" s="7">
        <f t="shared" si="5"/>
        <v>0.12615237216723071</v>
      </c>
      <c r="H51" s="69">
        <f aca="true" t="shared" si="7" ref="H51:W51">SUM(H45:H50)</f>
        <v>4476544</v>
      </c>
      <c r="I51" s="55">
        <f t="shared" si="7"/>
        <v>3103267</v>
      </c>
      <c r="J51" s="70">
        <f t="shared" si="7"/>
        <v>4365430</v>
      </c>
      <c r="K51" s="70">
        <f t="shared" si="7"/>
        <v>11945241</v>
      </c>
      <c r="L51" s="69">
        <f t="shared" si="7"/>
        <v>2972242</v>
      </c>
      <c r="M51" s="55">
        <f t="shared" si="7"/>
        <v>3708149</v>
      </c>
      <c r="N51" s="70">
        <f t="shared" si="7"/>
        <v>3620262</v>
      </c>
      <c r="O51" s="70">
        <f t="shared" si="7"/>
        <v>10300653</v>
      </c>
      <c r="P51" s="69">
        <f t="shared" si="7"/>
        <v>2922685</v>
      </c>
      <c r="Q51" s="55">
        <f t="shared" si="7"/>
        <v>5007210</v>
      </c>
      <c r="R51" s="70">
        <f t="shared" si="7"/>
        <v>3526277</v>
      </c>
      <c r="S51" s="70">
        <f t="shared" si="7"/>
        <v>11456172</v>
      </c>
      <c r="T51" s="69">
        <f t="shared" si="7"/>
        <v>2312194</v>
      </c>
      <c r="U51" s="55">
        <f t="shared" si="7"/>
        <v>4839453</v>
      </c>
      <c r="V51" s="70">
        <f t="shared" si="7"/>
        <v>-804020</v>
      </c>
      <c r="W51" s="70">
        <f t="shared" si="7"/>
        <v>6347627</v>
      </c>
    </row>
    <row r="52" spans="1:23" ht="12.75">
      <c r="A52" s="31" t="s">
        <v>28</v>
      </c>
      <c r="B52" s="32" t="s">
        <v>111</v>
      </c>
      <c r="C52" s="33" t="s">
        <v>112</v>
      </c>
      <c r="D52" s="52">
        <v>0</v>
      </c>
      <c r="E52" s="53">
        <v>0</v>
      </c>
      <c r="F52" s="53">
        <v>11537544</v>
      </c>
      <c r="G52" s="6">
        <f t="shared" si="5"/>
        <v>0</v>
      </c>
      <c r="H52" s="67">
        <v>90664</v>
      </c>
      <c r="I52" s="53">
        <v>1715090</v>
      </c>
      <c r="J52" s="68">
        <v>958830</v>
      </c>
      <c r="K52" s="68">
        <v>2764584</v>
      </c>
      <c r="L52" s="67">
        <v>1614043</v>
      </c>
      <c r="M52" s="53">
        <v>1158273</v>
      </c>
      <c r="N52" s="68">
        <v>946121</v>
      </c>
      <c r="O52" s="68">
        <v>3718437</v>
      </c>
      <c r="P52" s="67">
        <v>860623</v>
      </c>
      <c r="Q52" s="53">
        <v>1235709</v>
      </c>
      <c r="R52" s="68">
        <v>1124534</v>
      </c>
      <c r="S52" s="68">
        <v>3220866</v>
      </c>
      <c r="T52" s="67">
        <v>-1820</v>
      </c>
      <c r="U52" s="53">
        <v>1202722</v>
      </c>
      <c r="V52" s="68">
        <v>632755</v>
      </c>
      <c r="W52" s="68">
        <v>1833657</v>
      </c>
    </row>
    <row r="53" spans="1:23" ht="12.75">
      <c r="A53" s="31" t="s">
        <v>28</v>
      </c>
      <c r="B53" s="32" t="s">
        <v>113</v>
      </c>
      <c r="C53" s="33" t="s">
        <v>114</v>
      </c>
      <c r="D53" s="52">
        <v>0</v>
      </c>
      <c r="E53" s="53">
        <v>0</v>
      </c>
      <c r="F53" s="53">
        <v>11337372</v>
      </c>
      <c r="G53" s="6">
        <f t="shared" si="5"/>
        <v>0</v>
      </c>
      <c r="H53" s="67">
        <v>206496</v>
      </c>
      <c r="I53" s="53">
        <v>474817</v>
      </c>
      <c r="J53" s="68">
        <v>515408</v>
      </c>
      <c r="K53" s="68">
        <v>1196721</v>
      </c>
      <c r="L53" s="67">
        <v>593010</v>
      </c>
      <c r="M53" s="53">
        <v>813023</v>
      </c>
      <c r="N53" s="68">
        <v>993455</v>
      </c>
      <c r="O53" s="68">
        <v>2399488</v>
      </c>
      <c r="P53" s="67">
        <v>1022671</v>
      </c>
      <c r="Q53" s="53">
        <v>1221138</v>
      </c>
      <c r="R53" s="68">
        <v>1675660</v>
      </c>
      <c r="S53" s="68">
        <v>3919469</v>
      </c>
      <c r="T53" s="67">
        <v>1890972</v>
      </c>
      <c r="U53" s="53">
        <v>1930722</v>
      </c>
      <c r="V53" s="68">
        <v>0</v>
      </c>
      <c r="W53" s="68">
        <v>3821694</v>
      </c>
    </row>
    <row r="54" spans="1:23" ht="12.75">
      <c r="A54" s="31" t="s">
        <v>28</v>
      </c>
      <c r="B54" s="32" t="s">
        <v>115</v>
      </c>
      <c r="C54" s="33" t="s">
        <v>116</v>
      </c>
      <c r="D54" s="52">
        <v>0</v>
      </c>
      <c r="E54" s="53">
        <v>0</v>
      </c>
      <c r="F54" s="53">
        <v>2340342</v>
      </c>
      <c r="G54" s="6">
        <f t="shared" si="5"/>
        <v>0</v>
      </c>
      <c r="H54" s="67">
        <v>680019</v>
      </c>
      <c r="I54" s="53">
        <v>258513</v>
      </c>
      <c r="J54" s="68">
        <v>822867</v>
      </c>
      <c r="K54" s="68">
        <v>1761399</v>
      </c>
      <c r="L54" s="67">
        <v>162047</v>
      </c>
      <c r="M54" s="53">
        <v>0</v>
      </c>
      <c r="N54" s="68">
        <v>416896</v>
      </c>
      <c r="O54" s="68">
        <v>578943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28</v>
      </c>
      <c r="B55" s="32" t="s">
        <v>117</v>
      </c>
      <c r="C55" s="33" t="s">
        <v>118</v>
      </c>
      <c r="D55" s="52">
        <v>0</v>
      </c>
      <c r="E55" s="53">
        <v>0</v>
      </c>
      <c r="F55" s="53">
        <v>68904184</v>
      </c>
      <c r="G55" s="6">
        <f t="shared" si="5"/>
        <v>0</v>
      </c>
      <c r="H55" s="67">
        <v>6014489</v>
      </c>
      <c r="I55" s="53">
        <v>5080350</v>
      </c>
      <c r="J55" s="68">
        <v>6249894</v>
      </c>
      <c r="K55" s="68">
        <v>17344733</v>
      </c>
      <c r="L55" s="67">
        <v>5730394</v>
      </c>
      <c r="M55" s="53">
        <v>9588170</v>
      </c>
      <c r="N55" s="68">
        <v>5534829</v>
      </c>
      <c r="O55" s="68">
        <v>20853393</v>
      </c>
      <c r="P55" s="67">
        <v>5496391</v>
      </c>
      <c r="Q55" s="53">
        <v>5674308</v>
      </c>
      <c r="R55" s="68">
        <v>3743212</v>
      </c>
      <c r="S55" s="68">
        <v>14913911</v>
      </c>
      <c r="T55" s="67">
        <v>6135603</v>
      </c>
      <c r="U55" s="53">
        <v>9656544</v>
      </c>
      <c r="V55" s="68">
        <v>0</v>
      </c>
      <c r="W55" s="68">
        <v>15792147</v>
      </c>
    </row>
    <row r="56" spans="1:23" ht="12.75">
      <c r="A56" s="31" t="s">
        <v>47</v>
      </c>
      <c r="B56" s="32" t="s">
        <v>119</v>
      </c>
      <c r="C56" s="33" t="s">
        <v>120</v>
      </c>
      <c r="D56" s="52">
        <v>27968000</v>
      </c>
      <c r="E56" s="53">
        <v>17879694</v>
      </c>
      <c r="F56" s="53">
        <v>23057396</v>
      </c>
      <c r="G56" s="6">
        <f t="shared" si="5"/>
        <v>1.2895856047648242</v>
      </c>
      <c r="H56" s="67">
        <v>1165845</v>
      </c>
      <c r="I56" s="53">
        <v>1259367</v>
      </c>
      <c r="J56" s="68">
        <v>1446358</v>
      </c>
      <c r="K56" s="68">
        <v>3871570</v>
      </c>
      <c r="L56" s="67">
        <v>1460967</v>
      </c>
      <c r="M56" s="53">
        <v>3013763</v>
      </c>
      <c r="N56" s="68">
        <v>1820390</v>
      </c>
      <c r="O56" s="68">
        <v>6295120</v>
      </c>
      <c r="P56" s="67">
        <v>1597908</v>
      </c>
      <c r="Q56" s="53">
        <v>3079143</v>
      </c>
      <c r="R56" s="68">
        <v>1114474</v>
      </c>
      <c r="S56" s="68">
        <v>5791525</v>
      </c>
      <c r="T56" s="67">
        <v>2025163</v>
      </c>
      <c r="U56" s="53">
        <v>1947255</v>
      </c>
      <c r="V56" s="68">
        <v>3126763</v>
      </c>
      <c r="W56" s="68">
        <v>7099181</v>
      </c>
    </row>
    <row r="57" spans="1:23" ht="16.5">
      <c r="A57" s="34"/>
      <c r="B57" s="35" t="s">
        <v>121</v>
      </c>
      <c r="C57" s="36"/>
      <c r="D57" s="54">
        <f>SUM(D52:D56)</f>
        <v>27968000</v>
      </c>
      <c r="E57" s="55">
        <f>SUM(E52:E56)</f>
        <v>17879694</v>
      </c>
      <c r="F57" s="55">
        <f>SUM(F52:F56)</f>
        <v>117176838</v>
      </c>
      <c r="G57" s="7">
        <f t="shared" si="5"/>
        <v>6.553626588911421</v>
      </c>
      <c r="H57" s="69">
        <f aca="true" t="shared" si="8" ref="H57:W57">SUM(H52:H56)</f>
        <v>8157513</v>
      </c>
      <c r="I57" s="55">
        <f t="shared" si="8"/>
        <v>8788137</v>
      </c>
      <c r="J57" s="70">
        <f t="shared" si="8"/>
        <v>9993357</v>
      </c>
      <c r="K57" s="70">
        <f t="shared" si="8"/>
        <v>26939007</v>
      </c>
      <c r="L57" s="69">
        <f t="shared" si="8"/>
        <v>9560461</v>
      </c>
      <c r="M57" s="55">
        <f t="shared" si="8"/>
        <v>14573229</v>
      </c>
      <c r="N57" s="70">
        <f t="shared" si="8"/>
        <v>9711691</v>
      </c>
      <c r="O57" s="70">
        <f t="shared" si="8"/>
        <v>33845381</v>
      </c>
      <c r="P57" s="69">
        <f t="shared" si="8"/>
        <v>8977593</v>
      </c>
      <c r="Q57" s="55">
        <f t="shared" si="8"/>
        <v>11210298</v>
      </c>
      <c r="R57" s="70">
        <f t="shared" si="8"/>
        <v>7657880</v>
      </c>
      <c r="S57" s="70">
        <f t="shared" si="8"/>
        <v>27845771</v>
      </c>
      <c r="T57" s="69">
        <f t="shared" si="8"/>
        <v>10049918</v>
      </c>
      <c r="U57" s="55">
        <f t="shared" si="8"/>
        <v>14737243</v>
      </c>
      <c r="V57" s="70">
        <f t="shared" si="8"/>
        <v>3759518</v>
      </c>
      <c r="W57" s="70">
        <f t="shared" si="8"/>
        <v>28546679</v>
      </c>
    </row>
    <row r="58" spans="1:23" ht="16.5">
      <c r="A58" s="37"/>
      <c r="B58" s="38" t="s">
        <v>122</v>
      </c>
      <c r="C58" s="39"/>
      <c r="D58" s="56">
        <f>SUM(D6:D7,D9:D18,D20:D27,D29:D37,D39:D43,D45:D50,D52:D56)</f>
        <v>1174569499</v>
      </c>
      <c r="E58" s="57">
        <f>SUM(E6:E7,E9:E18,E20:E27,E29:E37,E39:E43,E45:E50,E52:E56)</f>
        <v>1205603991</v>
      </c>
      <c r="F58" s="57">
        <f>SUM(F6:F7,F9:F18,F20:F27,F29:F37,F39:F43,F45:F50,F52:F56)</f>
        <v>1493832133</v>
      </c>
      <c r="G58" s="8">
        <f t="shared" si="5"/>
        <v>1.239073646198638</v>
      </c>
      <c r="H58" s="71">
        <f aca="true" t="shared" si="9" ref="H58:W58">SUM(H6:H7,H9:H18,H20:H27,H29:H37,H39:H43,H45:H50,H52:H56)</f>
        <v>55126393</v>
      </c>
      <c r="I58" s="57">
        <f t="shared" si="9"/>
        <v>96942323</v>
      </c>
      <c r="J58" s="72">
        <f t="shared" si="9"/>
        <v>98714032</v>
      </c>
      <c r="K58" s="72">
        <f t="shared" si="9"/>
        <v>250782748</v>
      </c>
      <c r="L58" s="71">
        <f t="shared" si="9"/>
        <v>142621445</v>
      </c>
      <c r="M58" s="57">
        <f t="shared" si="9"/>
        <v>145108439</v>
      </c>
      <c r="N58" s="72">
        <f t="shared" si="9"/>
        <v>94422938</v>
      </c>
      <c r="O58" s="72">
        <f t="shared" si="9"/>
        <v>382152822</v>
      </c>
      <c r="P58" s="71">
        <f t="shared" si="9"/>
        <v>113962435</v>
      </c>
      <c r="Q58" s="57">
        <f t="shared" si="9"/>
        <v>120463138</v>
      </c>
      <c r="R58" s="72">
        <f t="shared" si="9"/>
        <v>183754304</v>
      </c>
      <c r="S58" s="72">
        <f t="shared" si="9"/>
        <v>418179877</v>
      </c>
      <c r="T58" s="71">
        <f t="shared" si="9"/>
        <v>148753787</v>
      </c>
      <c r="U58" s="57">
        <f t="shared" si="9"/>
        <v>127711863</v>
      </c>
      <c r="V58" s="72">
        <f t="shared" si="9"/>
        <v>166251036</v>
      </c>
      <c r="W58" s="72">
        <f t="shared" si="9"/>
        <v>442716686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123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22</v>
      </c>
      <c r="B61" s="32" t="s">
        <v>124</v>
      </c>
      <c r="C61" s="33" t="s">
        <v>125</v>
      </c>
      <c r="D61" s="52">
        <v>238249929</v>
      </c>
      <c r="E61" s="53">
        <v>266857455</v>
      </c>
      <c r="F61" s="53">
        <v>113740850</v>
      </c>
      <c r="G61" s="6">
        <f aca="true" t="shared" si="10" ref="G61:G90">IF($E61=0,0,$F61/$E61)</f>
        <v>0.42622324341660234</v>
      </c>
      <c r="H61" s="67">
        <v>1847722</v>
      </c>
      <c r="I61" s="53">
        <v>5356413</v>
      </c>
      <c r="J61" s="68">
        <v>7786857</v>
      </c>
      <c r="K61" s="68">
        <v>14990992</v>
      </c>
      <c r="L61" s="67">
        <v>13617604</v>
      </c>
      <c r="M61" s="53">
        <v>11103929</v>
      </c>
      <c r="N61" s="68">
        <v>0</v>
      </c>
      <c r="O61" s="68">
        <v>24721533</v>
      </c>
      <c r="P61" s="67">
        <v>9235017</v>
      </c>
      <c r="Q61" s="53">
        <v>10497742</v>
      </c>
      <c r="R61" s="68">
        <v>11627726</v>
      </c>
      <c r="S61" s="68">
        <v>31360485</v>
      </c>
      <c r="T61" s="67">
        <v>13744677</v>
      </c>
      <c r="U61" s="53">
        <v>28923163</v>
      </c>
      <c r="V61" s="68">
        <v>0</v>
      </c>
      <c r="W61" s="68">
        <v>42667840</v>
      </c>
    </row>
    <row r="62" spans="1:23" ht="16.5">
      <c r="A62" s="34"/>
      <c r="B62" s="35" t="s">
        <v>27</v>
      </c>
      <c r="C62" s="36"/>
      <c r="D62" s="54">
        <f>D61</f>
        <v>238249929</v>
      </c>
      <c r="E62" s="55">
        <f>E61</f>
        <v>266857455</v>
      </c>
      <c r="F62" s="55">
        <f>F61</f>
        <v>113740850</v>
      </c>
      <c r="G62" s="7">
        <f t="shared" si="10"/>
        <v>0.42622324341660234</v>
      </c>
      <c r="H62" s="69">
        <f aca="true" t="shared" si="11" ref="H62:W62">H61</f>
        <v>1847722</v>
      </c>
      <c r="I62" s="55">
        <f t="shared" si="11"/>
        <v>5356413</v>
      </c>
      <c r="J62" s="70">
        <f t="shared" si="11"/>
        <v>7786857</v>
      </c>
      <c r="K62" s="70">
        <f t="shared" si="11"/>
        <v>14990992</v>
      </c>
      <c r="L62" s="69">
        <f t="shared" si="11"/>
        <v>13617604</v>
      </c>
      <c r="M62" s="55">
        <f t="shared" si="11"/>
        <v>11103929</v>
      </c>
      <c r="N62" s="70">
        <f t="shared" si="11"/>
        <v>0</v>
      </c>
      <c r="O62" s="70">
        <f t="shared" si="11"/>
        <v>24721533</v>
      </c>
      <c r="P62" s="69">
        <f t="shared" si="11"/>
        <v>9235017</v>
      </c>
      <c r="Q62" s="55">
        <f t="shared" si="11"/>
        <v>10497742</v>
      </c>
      <c r="R62" s="70">
        <f t="shared" si="11"/>
        <v>11627726</v>
      </c>
      <c r="S62" s="70">
        <f t="shared" si="11"/>
        <v>31360485</v>
      </c>
      <c r="T62" s="69">
        <f t="shared" si="11"/>
        <v>13744677</v>
      </c>
      <c r="U62" s="55">
        <f t="shared" si="11"/>
        <v>28923163</v>
      </c>
      <c r="V62" s="70">
        <f t="shared" si="11"/>
        <v>0</v>
      </c>
      <c r="W62" s="70">
        <f t="shared" si="11"/>
        <v>42667840</v>
      </c>
    </row>
    <row r="63" spans="1:23" ht="12.75">
      <c r="A63" s="31" t="s">
        <v>28</v>
      </c>
      <c r="B63" s="32" t="s">
        <v>126</v>
      </c>
      <c r="C63" s="33" t="s">
        <v>127</v>
      </c>
      <c r="D63" s="52">
        <v>4131000</v>
      </c>
      <c r="E63" s="53">
        <v>7415000</v>
      </c>
      <c r="F63" s="53">
        <v>2293795</v>
      </c>
      <c r="G63" s="6">
        <f t="shared" si="10"/>
        <v>0.3093452461227242</v>
      </c>
      <c r="H63" s="67">
        <v>10430</v>
      </c>
      <c r="I63" s="53">
        <v>126088</v>
      </c>
      <c r="J63" s="68">
        <v>432352</v>
      </c>
      <c r="K63" s="68">
        <v>568870</v>
      </c>
      <c r="L63" s="67">
        <v>308567</v>
      </c>
      <c r="M63" s="53">
        <v>332205</v>
      </c>
      <c r="N63" s="68">
        <v>270131</v>
      </c>
      <c r="O63" s="68">
        <v>910903</v>
      </c>
      <c r="P63" s="67">
        <v>38226</v>
      </c>
      <c r="Q63" s="53">
        <v>193388</v>
      </c>
      <c r="R63" s="68">
        <v>36407</v>
      </c>
      <c r="S63" s="68">
        <v>268021</v>
      </c>
      <c r="T63" s="67">
        <v>88449</v>
      </c>
      <c r="U63" s="53">
        <v>219950</v>
      </c>
      <c r="V63" s="68">
        <v>237602</v>
      </c>
      <c r="W63" s="68">
        <v>546001</v>
      </c>
    </row>
    <row r="64" spans="1:23" ht="12.75">
      <c r="A64" s="31" t="s">
        <v>28</v>
      </c>
      <c r="B64" s="32" t="s">
        <v>128</v>
      </c>
      <c r="C64" s="33" t="s">
        <v>129</v>
      </c>
      <c r="D64" s="52">
        <v>0</v>
      </c>
      <c r="E64" s="53">
        <v>0</v>
      </c>
      <c r="F64" s="53">
        <v>3868357</v>
      </c>
      <c r="G64" s="6">
        <f t="shared" si="10"/>
        <v>0</v>
      </c>
      <c r="H64" s="67">
        <v>227247</v>
      </c>
      <c r="I64" s="53">
        <v>622206</v>
      </c>
      <c r="J64" s="68">
        <v>246512</v>
      </c>
      <c r="K64" s="68">
        <v>1095965</v>
      </c>
      <c r="L64" s="67">
        <v>188802</v>
      </c>
      <c r="M64" s="53">
        <v>473210</v>
      </c>
      <c r="N64" s="68">
        <v>119029</v>
      </c>
      <c r="O64" s="68">
        <v>781041</v>
      </c>
      <c r="P64" s="67">
        <v>339239</v>
      </c>
      <c r="Q64" s="53">
        <v>100964</v>
      </c>
      <c r="R64" s="68">
        <v>512597</v>
      </c>
      <c r="S64" s="68">
        <v>952800</v>
      </c>
      <c r="T64" s="67">
        <v>359369</v>
      </c>
      <c r="U64" s="53">
        <v>342715</v>
      </c>
      <c r="V64" s="68">
        <v>336467</v>
      </c>
      <c r="W64" s="68">
        <v>1038551</v>
      </c>
    </row>
    <row r="65" spans="1:23" ht="12.75">
      <c r="A65" s="31" t="s">
        <v>28</v>
      </c>
      <c r="B65" s="32" t="s">
        <v>130</v>
      </c>
      <c r="C65" s="33" t="s">
        <v>131</v>
      </c>
      <c r="D65" s="52">
        <v>3221740</v>
      </c>
      <c r="E65" s="53">
        <v>6941700</v>
      </c>
      <c r="F65" s="53">
        <v>3000321</v>
      </c>
      <c r="G65" s="6">
        <f t="shared" si="10"/>
        <v>0.43221703617269547</v>
      </c>
      <c r="H65" s="67">
        <v>612168</v>
      </c>
      <c r="I65" s="53">
        <v>48994</v>
      </c>
      <c r="J65" s="68">
        <v>97943</v>
      </c>
      <c r="K65" s="68">
        <v>759105</v>
      </c>
      <c r="L65" s="67">
        <v>664494</v>
      </c>
      <c r="M65" s="53">
        <v>92095</v>
      </c>
      <c r="N65" s="68">
        <v>237251</v>
      </c>
      <c r="O65" s="68">
        <v>993840</v>
      </c>
      <c r="P65" s="67">
        <v>74071</v>
      </c>
      <c r="Q65" s="53">
        <v>420347</v>
      </c>
      <c r="R65" s="68">
        <v>442013</v>
      </c>
      <c r="S65" s="68">
        <v>936431</v>
      </c>
      <c r="T65" s="67">
        <v>43866</v>
      </c>
      <c r="U65" s="53">
        <v>233433</v>
      </c>
      <c r="V65" s="68">
        <v>33646</v>
      </c>
      <c r="W65" s="68">
        <v>310945</v>
      </c>
    </row>
    <row r="66" spans="1:23" ht="12.75">
      <c r="A66" s="31" t="s">
        <v>28</v>
      </c>
      <c r="B66" s="32" t="s">
        <v>132</v>
      </c>
      <c r="C66" s="33" t="s">
        <v>133</v>
      </c>
      <c r="D66" s="52">
        <v>1175000</v>
      </c>
      <c r="E66" s="53">
        <v>1199000</v>
      </c>
      <c r="F66" s="53">
        <v>675846</v>
      </c>
      <c r="G66" s="6">
        <f t="shared" si="10"/>
        <v>0.563674728940784</v>
      </c>
      <c r="H66" s="67">
        <v>53413</v>
      </c>
      <c r="I66" s="53">
        <v>138534</v>
      </c>
      <c r="J66" s="68">
        <v>35585</v>
      </c>
      <c r="K66" s="68">
        <v>227532</v>
      </c>
      <c r="L66" s="67">
        <v>31039</v>
      </c>
      <c r="M66" s="53">
        <v>9894</v>
      </c>
      <c r="N66" s="68">
        <v>11411</v>
      </c>
      <c r="O66" s="68">
        <v>52344</v>
      </c>
      <c r="P66" s="67">
        <v>49252</v>
      </c>
      <c r="Q66" s="53">
        <v>22355</v>
      </c>
      <c r="R66" s="68">
        <v>131650</v>
      </c>
      <c r="S66" s="68">
        <v>203257</v>
      </c>
      <c r="T66" s="67">
        <v>32113</v>
      </c>
      <c r="U66" s="53">
        <v>36362</v>
      </c>
      <c r="V66" s="68">
        <v>124238</v>
      </c>
      <c r="W66" s="68">
        <v>192713</v>
      </c>
    </row>
    <row r="67" spans="1:23" ht="12.75">
      <c r="A67" s="31" t="s">
        <v>47</v>
      </c>
      <c r="B67" s="32" t="s">
        <v>134</v>
      </c>
      <c r="C67" s="33" t="s">
        <v>135</v>
      </c>
      <c r="D67" s="52">
        <v>0</v>
      </c>
      <c r="E67" s="53">
        <v>0</v>
      </c>
      <c r="F67" s="53">
        <v>1153975</v>
      </c>
      <c r="G67" s="6">
        <f t="shared" si="10"/>
        <v>0</v>
      </c>
      <c r="H67" s="67">
        <v>104123</v>
      </c>
      <c r="I67" s="53">
        <v>281841</v>
      </c>
      <c r="J67" s="68">
        <v>61602</v>
      </c>
      <c r="K67" s="68">
        <v>447566</v>
      </c>
      <c r="L67" s="67">
        <v>137530</v>
      </c>
      <c r="M67" s="53">
        <v>92903</v>
      </c>
      <c r="N67" s="68">
        <v>111870</v>
      </c>
      <c r="O67" s="68">
        <v>342303</v>
      </c>
      <c r="P67" s="67">
        <v>41071</v>
      </c>
      <c r="Q67" s="53">
        <v>51588</v>
      </c>
      <c r="R67" s="68">
        <v>85156</v>
      </c>
      <c r="S67" s="68">
        <v>177815</v>
      </c>
      <c r="T67" s="67">
        <v>51854</v>
      </c>
      <c r="U67" s="53">
        <v>60555</v>
      </c>
      <c r="V67" s="68">
        <v>73882</v>
      </c>
      <c r="W67" s="68">
        <v>186291</v>
      </c>
    </row>
    <row r="68" spans="1:23" ht="16.5">
      <c r="A68" s="34"/>
      <c r="B68" s="35" t="s">
        <v>136</v>
      </c>
      <c r="C68" s="36"/>
      <c r="D68" s="54">
        <f>SUM(D63:D67)</f>
        <v>8527740</v>
      </c>
      <c r="E68" s="55">
        <f>SUM(E63:E67)</f>
        <v>15555700</v>
      </c>
      <c r="F68" s="55">
        <f>SUM(F63:F67)</f>
        <v>10992294</v>
      </c>
      <c r="G68" s="7">
        <f t="shared" si="10"/>
        <v>0.7066409097629808</v>
      </c>
      <c r="H68" s="69">
        <f aca="true" t="shared" si="12" ref="H68:W68">SUM(H63:H67)</f>
        <v>1007381</v>
      </c>
      <c r="I68" s="55">
        <f t="shared" si="12"/>
        <v>1217663</v>
      </c>
      <c r="J68" s="70">
        <f t="shared" si="12"/>
        <v>873994</v>
      </c>
      <c r="K68" s="70">
        <f t="shared" si="12"/>
        <v>3099038</v>
      </c>
      <c r="L68" s="69">
        <f t="shared" si="12"/>
        <v>1330432</v>
      </c>
      <c r="M68" s="55">
        <f t="shared" si="12"/>
        <v>1000307</v>
      </c>
      <c r="N68" s="70">
        <f t="shared" si="12"/>
        <v>749692</v>
      </c>
      <c r="O68" s="70">
        <f t="shared" si="12"/>
        <v>3080431</v>
      </c>
      <c r="P68" s="69">
        <f t="shared" si="12"/>
        <v>541859</v>
      </c>
      <c r="Q68" s="55">
        <f t="shared" si="12"/>
        <v>788642</v>
      </c>
      <c r="R68" s="70">
        <f t="shared" si="12"/>
        <v>1207823</v>
      </c>
      <c r="S68" s="70">
        <f t="shared" si="12"/>
        <v>2538324</v>
      </c>
      <c r="T68" s="69">
        <f t="shared" si="12"/>
        <v>575651</v>
      </c>
      <c r="U68" s="55">
        <f t="shared" si="12"/>
        <v>893015</v>
      </c>
      <c r="V68" s="70">
        <f t="shared" si="12"/>
        <v>805835</v>
      </c>
      <c r="W68" s="70">
        <f t="shared" si="12"/>
        <v>2274501</v>
      </c>
    </row>
    <row r="69" spans="1:23" ht="12.75">
      <c r="A69" s="31" t="s">
        <v>28</v>
      </c>
      <c r="B69" s="32" t="s">
        <v>137</v>
      </c>
      <c r="C69" s="33" t="s">
        <v>138</v>
      </c>
      <c r="D69" s="52">
        <v>9022000</v>
      </c>
      <c r="E69" s="53">
        <v>12592986</v>
      </c>
      <c r="F69" s="53">
        <v>7387709</v>
      </c>
      <c r="G69" s="6">
        <f t="shared" si="10"/>
        <v>0.5866526811035921</v>
      </c>
      <c r="H69" s="67">
        <v>232135</v>
      </c>
      <c r="I69" s="53">
        <v>611886</v>
      </c>
      <c r="J69" s="68">
        <v>616649</v>
      </c>
      <c r="K69" s="68">
        <v>1460670</v>
      </c>
      <c r="L69" s="67">
        <v>1236056</v>
      </c>
      <c r="M69" s="53">
        <v>1208318</v>
      </c>
      <c r="N69" s="68">
        <v>653136</v>
      </c>
      <c r="O69" s="68">
        <v>3097510</v>
      </c>
      <c r="P69" s="67">
        <v>835789</v>
      </c>
      <c r="Q69" s="53">
        <v>153582</v>
      </c>
      <c r="R69" s="68">
        <v>86814</v>
      </c>
      <c r="S69" s="68">
        <v>1076185</v>
      </c>
      <c r="T69" s="67">
        <v>76643</v>
      </c>
      <c r="U69" s="53">
        <v>1296164</v>
      </c>
      <c r="V69" s="68">
        <v>380537</v>
      </c>
      <c r="W69" s="68">
        <v>1753344</v>
      </c>
    </row>
    <row r="70" spans="1:23" ht="12.75">
      <c r="A70" s="31" t="s">
        <v>28</v>
      </c>
      <c r="B70" s="32" t="s">
        <v>139</v>
      </c>
      <c r="C70" s="33" t="s">
        <v>140</v>
      </c>
      <c r="D70" s="52">
        <v>11482656</v>
      </c>
      <c r="E70" s="53">
        <v>0</v>
      </c>
      <c r="F70" s="53">
        <v>2571472</v>
      </c>
      <c r="G70" s="6">
        <f t="shared" si="10"/>
        <v>0</v>
      </c>
      <c r="H70" s="67">
        <v>25987</v>
      </c>
      <c r="I70" s="53">
        <v>11191</v>
      </c>
      <c r="J70" s="68">
        <v>67378</v>
      </c>
      <c r="K70" s="68">
        <v>104556</v>
      </c>
      <c r="L70" s="67">
        <v>151491</v>
      </c>
      <c r="M70" s="53">
        <v>94403</v>
      </c>
      <c r="N70" s="68">
        <v>67912</v>
      </c>
      <c r="O70" s="68">
        <v>313806</v>
      </c>
      <c r="P70" s="67">
        <v>30598</v>
      </c>
      <c r="Q70" s="53">
        <v>54918</v>
      </c>
      <c r="R70" s="68">
        <v>76778</v>
      </c>
      <c r="S70" s="68">
        <v>162294</v>
      </c>
      <c r="T70" s="67">
        <v>515072</v>
      </c>
      <c r="U70" s="53">
        <v>124680</v>
      </c>
      <c r="V70" s="68">
        <v>1351064</v>
      </c>
      <c r="W70" s="68">
        <v>1990816</v>
      </c>
    </row>
    <row r="71" spans="1:23" ht="12.75">
      <c r="A71" s="31" t="s">
        <v>28</v>
      </c>
      <c r="B71" s="32" t="s">
        <v>141</v>
      </c>
      <c r="C71" s="33" t="s">
        <v>142</v>
      </c>
      <c r="D71" s="52">
        <v>7963000</v>
      </c>
      <c r="E71" s="53">
        <v>7963000</v>
      </c>
      <c r="F71" s="53">
        <v>6373993</v>
      </c>
      <c r="G71" s="6">
        <f t="shared" si="10"/>
        <v>0.8004512118548286</v>
      </c>
      <c r="H71" s="67">
        <v>170851</v>
      </c>
      <c r="I71" s="53">
        <v>417975</v>
      </c>
      <c r="J71" s="68">
        <v>583348</v>
      </c>
      <c r="K71" s="68">
        <v>1172174</v>
      </c>
      <c r="L71" s="67">
        <v>737782</v>
      </c>
      <c r="M71" s="53">
        <v>1017268</v>
      </c>
      <c r="N71" s="68">
        <v>855244</v>
      </c>
      <c r="O71" s="68">
        <v>2610294</v>
      </c>
      <c r="P71" s="67">
        <v>293509</v>
      </c>
      <c r="Q71" s="53">
        <v>596734</v>
      </c>
      <c r="R71" s="68">
        <v>386320</v>
      </c>
      <c r="S71" s="68">
        <v>1276563</v>
      </c>
      <c r="T71" s="67">
        <v>179909</v>
      </c>
      <c r="U71" s="53">
        <v>230888</v>
      </c>
      <c r="V71" s="68">
        <v>904165</v>
      </c>
      <c r="W71" s="68">
        <v>1314962</v>
      </c>
    </row>
    <row r="72" spans="1:23" ht="12.75">
      <c r="A72" s="31" t="s">
        <v>28</v>
      </c>
      <c r="B72" s="32" t="s">
        <v>143</v>
      </c>
      <c r="C72" s="33" t="s">
        <v>144</v>
      </c>
      <c r="D72" s="52">
        <v>161889494</v>
      </c>
      <c r="E72" s="53">
        <v>0</v>
      </c>
      <c r="F72" s="53">
        <v>713584152</v>
      </c>
      <c r="G72" s="6">
        <f t="shared" si="10"/>
        <v>0</v>
      </c>
      <c r="H72" s="67">
        <v>42568360</v>
      </c>
      <c r="I72" s="53">
        <v>63203839</v>
      </c>
      <c r="J72" s="68">
        <v>59393924</v>
      </c>
      <c r="K72" s="68">
        <v>165166123</v>
      </c>
      <c r="L72" s="67">
        <v>60304263</v>
      </c>
      <c r="M72" s="53">
        <v>61180994</v>
      </c>
      <c r="N72" s="68">
        <v>64426163</v>
      </c>
      <c r="O72" s="68">
        <v>185911420</v>
      </c>
      <c r="P72" s="67">
        <v>70185874</v>
      </c>
      <c r="Q72" s="53">
        <v>56611851</v>
      </c>
      <c r="R72" s="68">
        <v>63224227</v>
      </c>
      <c r="S72" s="68">
        <v>190021952</v>
      </c>
      <c r="T72" s="67">
        <v>55345699</v>
      </c>
      <c r="U72" s="53">
        <v>61226177</v>
      </c>
      <c r="V72" s="68">
        <v>55912781</v>
      </c>
      <c r="W72" s="68">
        <v>172484657</v>
      </c>
    </row>
    <row r="73" spans="1:23" ht="12.75">
      <c r="A73" s="31" t="s">
        <v>28</v>
      </c>
      <c r="B73" s="32" t="s">
        <v>145</v>
      </c>
      <c r="C73" s="33" t="s">
        <v>146</v>
      </c>
      <c r="D73" s="52">
        <v>0</v>
      </c>
      <c r="E73" s="53">
        <v>12000000</v>
      </c>
      <c r="F73" s="53">
        <v>22307499</v>
      </c>
      <c r="G73" s="6">
        <f t="shared" si="10"/>
        <v>1.85895825</v>
      </c>
      <c r="H73" s="67">
        <v>1089469</v>
      </c>
      <c r="I73" s="53">
        <v>1239469</v>
      </c>
      <c r="J73" s="68">
        <v>1475608</v>
      </c>
      <c r="K73" s="68">
        <v>3804546</v>
      </c>
      <c r="L73" s="67">
        <v>1625608</v>
      </c>
      <c r="M73" s="53">
        <v>1625608</v>
      </c>
      <c r="N73" s="68">
        <v>1788589</v>
      </c>
      <c r="O73" s="68">
        <v>5039805</v>
      </c>
      <c r="P73" s="67">
        <v>1788589</v>
      </c>
      <c r="Q73" s="53">
        <v>2025138</v>
      </c>
      <c r="R73" s="68">
        <v>2239087</v>
      </c>
      <c r="S73" s="68">
        <v>6052814</v>
      </c>
      <c r="T73" s="67">
        <v>2239087</v>
      </c>
      <c r="U73" s="53">
        <v>2472020</v>
      </c>
      <c r="V73" s="68">
        <v>2699227</v>
      </c>
      <c r="W73" s="68">
        <v>7410334</v>
      </c>
    </row>
    <row r="74" spans="1:23" ht="12.75">
      <c r="A74" s="31" t="s">
        <v>47</v>
      </c>
      <c r="B74" s="32" t="s">
        <v>147</v>
      </c>
      <c r="C74" s="33" t="s">
        <v>148</v>
      </c>
      <c r="D74" s="52">
        <v>913370</v>
      </c>
      <c r="E74" s="53">
        <v>623550</v>
      </c>
      <c r="F74" s="53">
        <v>427025</v>
      </c>
      <c r="G74" s="6">
        <f t="shared" si="10"/>
        <v>0.6848288028225483</v>
      </c>
      <c r="H74" s="67">
        <v>5860</v>
      </c>
      <c r="I74" s="53">
        <v>32447</v>
      </c>
      <c r="J74" s="68">
        <v>6980</v>
      </c>
      <c r="K74" s="68">
        <v>45287</v>
      </c>
      <c r="L74" s="67">
        <v>66145</v>
      </c>
      <c r="M74" s="53">
        <v>56516</v>
      </c>
      <c r="N74" s="68">
        <v>20574</v>
      </c>
      <c r="O74" s="68">
        <v>143235</v>
      </c>
      <c r="P74" s="67">
        <v>18399</v>
      </c>
      <c r="Q74" s="53">
        <v>35065</v>
      </c>
      <c r="R74" s="68">
        <v>41766</v>
      </c>
      <c r="S74" s="68">
        <v>95230</v>
      </c>
      <c r="T74" s="67">
        <v>46511</v>
      </c>
      <c r="U74" s="53">
        <v>1420</v>
      </c>
      <c r="V74" s="68">
        <v>95342</v>
      </c>
      <c r="W74" s="68">
        <v>143273</v>
      </c>
    </row>
    <row r="75" spans="1:23" ht="16.5">
      <c r="A75" s="34"/>
      <c r="B75" s="35" t="s">
        <v>149</v>
      </c>
      <c r="C75" s="36"/>
      <c r="D75" s="54">
        <f>SUM(D69:D74)</f>
        <v>191270520</v>
      </c>
      <c r="E75" s="55">
        <f>SUM(E69:E74)</f>
        <v>33179536</v>
      </c>
      <c r="F75" s="55">
        <f>SUM(F69:F74)</f>
        <v>752651850</v>
      </c>
      <c r="G75" s="7">
        <f t="shared" si="10"/>
        <v>22.684218670206842</v>
      </c>
      <c r="H75" s="69">
        <f aca="true" t="shared" si="13" ref="H75:W75">SUM(H69:H74)</f>
        <v>44092662</v>
      </c>
      <c r="I75" s="55">
        <f t="shared" si="13"/>
        <v>65516807</v>
      </c>
      <c r="J75" s="70">
        <f t="shared" si="13"/>
        <v>62143887</v>
      </c>
      <c r="K75" s="70">
        <f t="shared" si="13"/>
        <v>171753356</v>
      </c>
      <c r="L75" s="69">
        <f t="shared" si="13"/>
        <v>64121345</v>
      </c>
      <c r="M75" s="55">
        <f t="shared" si="13"/>
        <v>65183107</v>
      </c>
      <c r="N75" s="70">
        <f t="shared" si="13"/>
        <v>67811618</v>
      </c>
      <c r="O75" s="70">
        <f t="shared" si="13"/>
        <v>197116070</v>
      </c>
      <c r="P75" s="69">
        <f t="shared" si="13"/>
        <v>73152758</v>
      </c>
      <c r="Q75" s="55">
        <f t="shared" si="13"/>
        <v>59477288</v>
      </c>
      <c r="R75" s="70">
        <f t="shared" si="13"/>
        <v>66054992</v>
      </c>
      <c r="S75" s="70">
        <f t="shared" si="13"/>
        <v>198685038</v>
      </c>
      <c r="T75" s="69">
        <f t="shared" si="13"/>
        <v>58402921</v>
      </c>
      <c r="U75" s="55">
        <f t="shared" si="13"/>
        <v>65351349</v>
      </c>
      <c r="V75" s="70">
        <f t="shared" si="13"/>
        <v>61343116</v>
      </c>
      <c r="W75" s="70">
        <f t="shared" si="13"/>
        <v>185097386</v>
      </c>
    </row>
    <row r="76" spans="1:23" ht="12.75">
      <c r="A76" s="31" t="s">
        <v>28</v>
      </c>
      <c r="B76" s="32" t="s">
        <v>150</v>
      </c>
      <c r="C76" s="33" t="s">
        <v>151</v>
      </c>
      <c r="D76" s="52">
        <v>58868487</v>
      </c>
      <c r="E76" s="53">
        <v>58867802</v>
      </c>
      <c r="F76" s="53">
        <v>69820512</v>
      </c>
      <c r="G76" s="6">
        <f t="shared" si="10"/>
        <v>1.1860560378999712</v>
      </c>
      <c r="H76" s="67">
        <v>3528253</v>
      </c>
      <c r="I76" s="53">
        <v>5569660</v>
      </c>
      <c r="J76" s="68">
        <v>2420839</v>
      </c>
      <c r="K76" s="68">
        <v>11518752</v>
      </c>
      <c r="L76" s="67">
        <v>8303931</v>
      </c>
      <c r="M76" s="53">
        <v>6484206</v>
      </c>
      <c r="N76" s="68">
        <v>8283879</v>
      </c>
      <c r="O76" s="68">
        <v>23072016</v>
      </c>
      <c r="P76" s="67">
        <v>5951826</v>
      </c>
      <c r="Q76" s="53">
        <v>5454554</v>
      </c>
      <c r="R76" s="68">
        <v>4920077</v>
      </c>
      <c r="S76" s="68">
        <v>16326457</v>
      </c>
      <c r="T76" s="67">
        <v>5608726</v>
      </c>
      <c r="U76" s="53">
        <v>8271894</v>
      </c>
      <c r="V76" s="68">
        <v>5022667</v>
      </c>
      <c r="W76" s="68">
        <v>18903287</v>
      </c>
    </row>
    <row r="77" spans="1:23" ht="12.75">
      <c r="A77" s="31" t="s">
        <v>28</v>
      </c>
      <c r="B77" s="32" t="s">
        <v>152</v>
      </c>
      <c r="C77" s="33" t="s">
        <v>153</v>
      </c>
      <c r="D77" s="52">
        <v>28500000</v>
      </c>
      <c r="E77" s="53">
        <v>0</v>
      </c>
      <c r="F77" s="53">
        <v>30306613</v>
      </c>
      <c r="G77" s="6">
        <f t="shared" si="10"/>
        <v>0</v>
      </c>
      <c r="H77" s="67">
        <v>320554</v>
      </c>
      <c r="I77" s="53">
        <v>4719983</v>
      </c>
      <c r="J77" s="68">
        <v>3396388</v>
      </c>
      <c r="K77" s="68">
        <v>8436925</v>
      </c>
      <c r="L77" s="67">
        <v>3142677</v>
      </c>
      <c r="M77" s="53">
        <v>3557369</v>
      </c>
      <c r="N77" s="68">
        <v>684869</v>
      </c>
      <c r="O77" s="68">
        <v>7384915</v>
      </c>
      <c r="P77" s="67">
        <v>2307220</v>
      </c>
      <c r="Q77" s="53">
        <v>1635148</v>
      </c>
      <c r="R77" s="68">
        <v>1003902</v>
      </c>
      <c r="S77" s="68">
        <v>4946270</v>
      </c>
      <c r="T77" s="67">
        <v>3953734</v>
      </c>
      <c r="U77" s="53">
        <v>3953734</v>
      </c>
      <c r="V77" s="68">
        <v>1631035</v>
      </c>
      <c r="W77" s="68">
        <v>9538503</v>
      </c>
    </row>
    <row r="78" spans="1:23" ht="12.75">
      <c r="A78" s="31" t="s">
        <v>28</v>
      </c>
      <c r="B78" s="32" t="s">
        <v>154</v>
      </c>
      <c r="C78" s="33" t="s">
        <v>155</v>
      </c>
      <c r="D78" s="52">
        <v>9633000</v>
      </c>
      <c r="E78" s="53">
        <v>9633000</v>
      </c>
      <c r="F78" s="53">
        <v>10100698</v>
      </c>
      <c r="G78" s="6">
        <f t="shared" si="10"/>
        <v>1.0485516453856534</v>
      </c>
      <c r="H78" s="67">
        <v>889914</v>
      </c>
      <c r="I78" s="53">
        <v>715737</v>
      </c>
      <c r="J78" s="68">
        <v>873702</v>
      </c>
      <c r="K78" s="68">
        <v>2479353</v>
      </c>
      <c r="L78" s="67">
        <v>615025</v>
      </c>
      <c r="M78" s="53">
        <v>709727</v>
      </c>
      <c r="N78" s="68">
        <v>1035867</v>
      </c>
      <c r="O78" s="68">
        <v>2360619</v>
      </c>
      <c r="P78" s="67">
        <v>807798</v>
      </c>
      <c r="Q78" s="53">
        <v>342846</v>
      </c>
      <c r="R78" s="68">
        <v>960923</v>
      </c>
      <c r="S78" s="68">
        <v>2111567</v>
      </c>
      <c r="T78" s="67">
        <v>1084778</v>
      </c>
      <c r="U78" s="53">
        <v>1307333</v>
      </c>
      <c r="V78" s="68">
        <v>757048</v>
      </c>
      <c r="W78" s="68">
        <v>3149159</v>
      </c>
    </row>
    <row r="79" spans="1:23" ht="12.75">
      <c r="A79" s="31" t="s">
        <v>28</v>
      </c>
      <c r="B79" s="32" t="s">
        <v>156</v>
      </c>
      <c r="C79" s="33" t="s">
        <v>157</v>
      </c>
      <c r="D79" s="52">
        <v>75496480</v>
      </c>
      <c r="E79" s="53">
        <v>0</v>
      </c>
      <c r="F79" s="53">
        <v>102480620</v>
      </c>
      <c r="G79" s="6">
        <f t="shared" si="10"/>
        <v>0</v>
      </c>
      <c r="H79" s="67">
        <v>2745023</v>
      </c>
      <c r="I79" s="53">
        <v>8617087</v>
      </c>
      <c r="J79" s="68">
        <v>7850902</v>
      </c>
      <c r="K79" s="68">
        <v>19213012</v>
      </c>
      <c r="L79" s="67">
        <v>3557245</v>
      </c>
      <c r="M79" s="53">
        <v>12975011</v>
      </c>
      <c r="N79" s="68">
        <v>5945292</v>
      </c>
      <c r="O79" s="68">
        <v>22477548</v>
      </c>
      <c r="P79" s="67">
        <v>3755502</v>
      </c>
      <c r="Q79" s="53">
        <v>10351264</v>
      </c>
      <c r="R79" s="68">
        <v>13267345</v>
      </c>
      <c r="S79" s="68">
        <v>27374111</v>
      </c>
      <c r="T79" s="67">
        <v>13456309</v>
      </c>
      <c r="U79" s="53">
        <v>9798430</v>
      </c>
      <c r="V79" s="68">
        <v>10161210</v>
      </c>
      <c r="W79" s="68">
        <v>33415949</v>
      </c>
    </row>
    <row r="80" spans="1:23" ht="12.75">
      <c r="A80" s="31" t="s">
        <v>28</v>
      </c>
      <c r="B80" s="32" t="s">
        <v>158</v>
      </c>
      <c r="C80" s="33" t="s">
        <v>159</v>
      </c>
      <c r="D80" s="52">
        <v>4410000</v>
      </c>
      <c r="E80" s="53">
        <v>4410000</v>
      </c>
      <c r="F80" s="53">
        <v>73565076</v>
      </c>
      <c r="G80" s="6">
        <f t="shared" si="10"/>
        <v>16.6814231292517</v>
      </c>
      <c r="H80" s="67">
        <v>6005586</v>
      </c>
      <c r="I80" s="53">
        <v>4253159</v>
      </c>
      <c r="J80" s="68">
        <v>4832667</v>
      </c>
      <c r="K80" s="68">
        <v>15091412</v>
      </c>
      <c r="L80" s="67">
        <v>7222372</v>
      </c>
      <c r="M80" s="53">
        <v>8384631</v>
      </c>
      <c r="N80" s="68">
        <v>7362721</v>
      </c>
      <c r="O80" s="68">
        <v>22969724</v>
      </c>
      <c r="P80" s="67">
        <v>4873859</v>
      </c>
      <c r="Q80" s="53">
        <v>6070148</v>
      </c>
      <c r="R80" s="68">
        <v>5739664</v>
      </c>
      <c r="S80" s="68">
        <v>16683671</v>
      </c>
      <c r="T80" s="67">
        <v>6713031</v>
      </c>
      <c r="U80" s="53">
        <v>6702168</v>
      </c>
      <c r="V80" s="68">
        <v>5405070</v>
      </c>
      <c r="W80" s="68">
        <v>18820269</v>
      </c>
    </row>
    <row r="81" spans="1:23" ht="12.75">
      <c r="A81" s="31" t="s">
        <v>28</v>
      </c>
      <c r="B81" s="32" t="s">
        <v>160</v>
      </c>
      <c r="C81" s="33" t="s">
        <v>161</v>
      </c>
      <c r="D81" s="52">
        <v>13581000</v>
      </c>
      <c r="E81" s="53">
        <v>10498000</v>
      </c>
      <c r="F81" s="53">
        <v>7526717</v>
      </c>
      <c r="G81" s="6">
        <f t="shared" si="10"/>
        <v>0.71696675557249</v>
      </c>
      <c r="H81" s="67">
        <v>84183</v>
      </c>
      <c r="I81" s="53">
        <v>1973869</v>
      </c>
      <c r="J81" s="68">
        <v>521524</v>
      </c>
      <c r="K81" s="68">
        <v>2579576</v>
      </c>
      <c r="L81" s="67">
        <v>547628</v>
      </c>
      <c r="M81" s="53">
        <v>244645</v>
      </c>
      <c r="N81" s="68">
        <v>553448</v>
      </c>
      <c r="O81" s="68">
        <v>1345721</v>
      </c>
      <c r="P81" s="67">
        <v>651138</v>
      </c>
      <c r="Q81" s="53">
        <v>387231</v>
      </c>
      <c r="R81" s="68">
        <v>311482</v>
      </c>
      <c r="S81" s="68">
        <v>1349851</v>
      </c>
      <c r="T81" s="67">
        <v>504737</v>
      </c>
      <c r="U81" s="53">
        <v>362442</v>
      </c>
      <c r="V81" s="68">
        <v>1384390</v>
      </c>
      <c r="W81" s="68">
        <v>2251569</v>
      </c>
    </row>
    <row r="82" spans="1:23" ht="12.75">
      <c r="A82" s="31" t="s">
        <v>47</v>
      </c>
      <c r="B82" s="32" t="s">
        <v>162</v>
      </c>
      <c r="C82" s="33" t="s">
        <v>163</v>
      </c>
      <c r="D82" s="52">
        <v>1121250</v>
      </c>
      <c r="E82" s="53">
        <v>1143770</v>
      </c>
      <c r="F82" s="53">
        <v>1151208</v>
      </c>
      <c r="G82" s="6">
        <f t="shared" si="10"/>
        <v>1.0065030556842722</v>
      </c>
      <c r="H82" s="67">
        <v>86166</v>
      </c>
      <c r="I82" s="53">
        <v>92097</v>
      </c>
      <c r="J82" s="68">
        <v>95115</v>
      </c>
      <c r="K82" s="68">
        <v>273378</v>
      </c>
      <c r="L82" s="67">
        <v>62776</v>
      </c>
      <c r="M82" s="53">
        <v>32678</v>
      </c>
      <c r="N82" s="68">
        <v>252342</v>
      </c>
      <c r="O82" s="68">
        <v>347796</v>
      </c>
      <c r="P82" s="67">
        <v>102649</v>
      </c>
      <c r="Q82" s="53">
        <v>103253</v>
      </c>
      <c r="R82" s="68">
        <v>175920</v>
      </c>
      <c r="S82" s="68">
        <v>381822</v>
      </c>
      <c r="T82" s="67">
        <v>15473</v>
      </c>
      <c r="U82" s="53">
        <v>23883</v>
      </c>
      <c r="V82" s="68">
        <v>108856</v>
      </c>
      <c r="W82" s="68">
        <v>148212</v>
      </c>
    </row>
    <row r="83" spans="1:23" ht="16.5">
      <c r="A83" s="34"/>
      <c r="B83" s="35" t="s">
        <v>164</v>
      </c>
      <c r="C83" s="36"/>
      <c r="D83" s="54">
        <f>SUM(D76:D82)</f>
        <v>191610217</v>
      </c>
      <c r="E83" s="55">
        <f>SUM(E76:E82)</f>
        <v>84552572</v>
      </c>
      <c r="F83" s="55">
        <f>SUM(F76:F82)</f>
        <v>294951444</v>
      </c>
      <c r="G83" s="7">
        <f t="shared" si="10"/>
        <v>3.4883793245224997</v>
      </c>
      <c r="H83" s="69">
        <f aca="true" t="shared" si="14" ref="H83:W83">SUM(H76:H82)</f>
        <v>13659679</v>
      </c>
      <c r="I83" s="55">
        <f t="shared" si="14"/>
        <v>25941592</v>
      </c>
      <c r="J83" s="70">
        <f t="shared" si="14"/>
        <v>19991137</v>
      </c>
      <c r="K83" s="70">
        <f t="shared" si="14"/>
        <v>59592408</v>
      </c>
      <c r="L83" s="69">
        <f t="shared" si="14"/>
        <v>23451654</v>
      </c>
      <c r="M83" s="55">
        <f t="shared" si="14"/>
        <v>32388267</v>
      </c>
      <c r="N83" s="70">
        <f t="shared" si="14"/>
        <v>24118418</v>
      </c>
      <c r="O83" s="70">
        <f t="shared" si="14"/>
        <v>79958339</v>
      </c>
      <c r="P83" s="69">
        <f t="shared" si="14"/>
        <v>18449992</v>
      </c>
      <c r="Q83" s="55">
        <f t="shared" si="14"/>
        <v>24344444</v>
      </c>
      <c r="R83" s="70">
        <f t="shared" si="14"/>
        <v>26379313</v>
      </c>
      <c r="S83" s="70">
        <f t="shared" si="14"/>
        <v>69173749</v>
      </c>
      <c r="T83" s="69">
        <f t="shared" si="14"/>
        <v>31336788</v>
      </c>
      <c r="U83" s="55">
        <f t="shared" si="14"/>
        <v>30419884</v>
      </c>
      <c r="V83" s="70">
        <f t="shared" si="14"/>
        <v>24470276</v>
      </c>
      <c r="W83" s="70">
        <f t="shared" si="14"/>
        <v>86226948</v>
      </c>
    </row>
    <row r="84" spans="1:23" ht="12.75">
      <c r="A84" s="31" t="s">
        <v>28</v>
      </c>
      <c r="B84" s="32" t="s">
        <v>165</v>
      </c>
      <c r="C84" s="33" t="s">
        <v>166</v>
      </c>
      <c r="D84" s="52">
        <v>21319000</v>
      </c>
      <c r="E84" s="53">
        <v>0</v>
      </c>
      <c r="F84" s="53">
        <v>17060209</v>
      </c>
      <c r="G84" s="6">
        <f t="shared" si="10"/>
        <v>0</v>
      </c>
      <c r="H84" s="67">
        <v>-3600438</v>
      </c>
      <c r="I84" s="53">
        <v>5398644</v>
      </c>
      <c r="J84" s="68">
        <v>2742687</v>
      </c>
      <c r="K84" s="68">
        <v>4540893</v>
      </c>
      <c r="L84" s="67">
        <v>1230852</v>
      </c>
      <c r="M84" s="53">
        <v>1049581</v>
      </c>
      <c r="N84" s="68">
        <v>1506329</v>
      </c>
      <c r="O84" s="68">
        <v>3786762</v>
      </c>
      <c r="P84" s="67">
        <v>3115004</v>
      </c>
      <c r="Q84" s="53">
        <v>-1933528</v>
      </c>
      <c r="R84" s="68">
        <v>558969</v>
      </c>
      <c r="S84" s="68">
        <v>1740445</v>
      </c>
      <c r="T84" s="67">
        <v>3618652</v>
      </c>
      <c r="U84" s="53">
        <v>1104508</v>
      </c>
      <c r="V84" s="68">
        <v>2268949</v>
      </c>
      <c r="W84" s="68">
        <v>6992109</v>
      </c>
    </row>
    <row r="85" spans="1:23" ht="12.75">
      <c r="A85" s="31" t="s">
        <v>28</v>
      </c>
      <c r="B85" s="32" t="s">
        <v>167</v>
      </c>
      <c r="C85" s="33" t="s">
        <v>168</v>
      </c>
      <c r="D85" s="52">
        <v>20976929</v>
      </c>
      <c r="E85" s="53">
        <v>20976929</v>
      </c>
      <c r="F85" s="53">
        <v>15951832</v>
      </c>
      <c r="G85" s="6">
        <f t="shared" si="10"/>
        <v>0.7604464886161363</v>
      </c>
      <c r="H85" s="67">
        <v>689385</v>
      </c>
      <c r="I85" s="53">
        <v>2053680</v>
      </c>
      <c r="J85" s="68">
        <v>1493799</v>
      </c>
      <c r="K85" s="68">
        <v>4236864</v>
      </c>
      <c r="L85" s="67">
        <v>1056554</v>
      </c>
      <c r="M85" s="53">
        <v>920461</v>
      </c>
      <c r="N85" s="68">
        <v>3295894</v>
      </c>
      <c r="O85" s="68">
        <v>5272909</v>
      </c>
      <c r="P85" s="67">
        <v>1469369</v>
      </c>
      <c r="Q85" s="53">
        <v>787304</v>
      </c>
      <c r="R85" s="68">
        <v>753202</v>
      </c>
      <c r="S85" s="68">
        <v>3009875</v>
      </c>
      <c r="T85" s="67">
        <v>2128350</v>
      </c>
      <c r="U85" s="53">
        <v>155154</v>
      </c>
      <c r="V85" s="68">
        <v>1148680</v>
      </c>
      <c r="W85" s="68">
        <v>3432184</v>
      </c>
    </row>
    <row r="86" spans="1:23" ht="12.75">
      <c r="A86" s="31" t="s">
        <v>28</v>
      </c>
      <c r="B86" s="32" t="s">
        <v>169</v>
      </c>
      <c r="C86" s="33" t="s">
        <v>170</v>
      </c>
      <c r="D86" s="52">
        <v>91931580</v>
      </c>
      <c r="E86" s="53">
        <v>95016190</v>
      </c>
      <c r="F86" s="53">
        <v>18914556</v>
      </c>
      <c r="G86" s="6">
        <f t="shared" si="10"/>
        <v>0.19906666432320638</v>
      </c>
      <c r="H86" s="67">
        <v>-26033</v>
      </c>
      <c r="I86" s="53">
        <v>914212</v>
      </c>
      <c r="J86" s="68">
        <v>1596900</v>
      </c>
      <c r="K86" s="68">
        <v>2485079</v>
      </c>
      <c r="L86" s="67">
        <v>2897599</v>
      </c>
      <c r="M86" s="53">
        <v>2943837</v>
      </c>
      <c r="N86" s="68">
        <v>717717</v>
      </c>
      <c r="O86" s="68">
        <v>6559153</v>
      </c>
      <c r="P86" s="67">
        <v>454689</v>
      </c>
      <c r="Q86" s="53">
        <v>1288247</v>
      </c>
      <c r="R86" s="68">
        <v>1262361</v>
      </c>
      <c r="S86" s="68">
        <v>3005297</v>
      </c>
      <c r="T86" s="67">
        <v>3311811</v>
      </c>
      <c r="U86" s="53">
        <v>834041</v>
      </c>
      <c r="V86" s="68">
        <v>2719175</v>
      </c>
      <c r="W86" s="68">
        <v>6865027</v>
      </c>
    </row>
    <row r="87" spans="1:23" ht="12.75">
      <c r="A87" s="31" t="s">
        <v>28</v>
      </c>
      <c r="B87" s="32" t="s">
        <v>171</v>
      </c>
      <c r="C87" s="33" t="s">
        <v>172</v>
      </c>
      <c r="D87" s="52">
        <v>8200000</v>
      </c>
      <c r="E87" s="53">
        <v>8387000</v>
      </c>
      <c r="F87" s="53">
        <v>11293063</v>
      </c>
      <c r="G87" s="6">
        <f t="shared" si="10"/>
        <v>1.346496124955288</v>
      </c>
      <c r="H87" s="67">
        <v>6727338</v>
      </c>
      <c r="I87" s="53">
        <v>189149</v>
      </c>
      <c r="J87" s="68">
        <v>121411</v>
      </c>
      <c r="K87" s="68">
        <v>7037898</v>
      </c>
      <c r="L87" s="67">
        <v>136786</v>
      </c>
      <c r="M87" s="53">
        <v>443468</v>
      </c>
      <c r="N87" s="68">
        <v>2443288</v>
      </c>
      <c r="O87" s="68">
        <v>3023542</v>
      </c>
      <c r="P87" s="67">
        <v>551098</v>
      </c>
      <c r="Q87" s="53">
        <v>186478</v>
      </c>
      <c r="R87" s="68">
        <v>360053</v>
      </c>
      <c r="S87" s="68">
        <v>1097629</v>
      </c>
      <c r="T87" s="67">
        <v>58833</v>
      </c>
      <c r="U87" s="53">
        <v>75161</v>
      </c>
      <c r="V87" s="68">
        <v>0</v>
      </c>
      <c r="W87" s="68">
        <v>133994</v>
      </c>
    </row>
    <row r="88" spans="1:23" ht="12.75">
      <c r="A88" s="31" t="s">
        <v>47</v>
      </c>
      <c r="B88" s="32" t="s">
        <v>173</v>
      </c>
      <c r="C88" s="33" t="s">
        <v>174</v>
      </c>
      <c r="D88" s="52">
        <v>2095000</v>
      </c>
      <c r="E88" s="53">
        <v>2235000</v>
      </c>
      <c r="F88" s="53">
        <v>654681</v>
      </c>
      <c r="G88" s="6">
        <f t="shared" si="10"/>
        <v>0.2929221476510067</v>
      </c>
      <c r="H88" s="67">
        <v>7335</v>
      </c>
      <c r="I88" s="53">
        <v>20309</v>
      </c>
      <c r="J88" s="68">
        <v>40947</v>
      </c>
      <c r="K88" s="68">
        <v>68591</v>
      </c>
      <c r="L88" s="67">
        <v>37709</v>
      </c>
      <c r="M88" s="53">
        <v>149420</v>
      </c>
      <c r="N88" s="68">
        <v>9712</v>
      </c>
      <c r="O88" s="68">
        <v>196841</v>
      </c>
      <c r="P88" s="67">
        <v>50773</v>
      </c>
      <c r="Q88" s="53">
        <v>46934</v>
      </c>
      <c r="R88" s="68">
        <v>27100</v>
      </c>
      <c r="S88" s="68">
        <v>124807</v>
      </c>
      <c r="T88" s="67">
        <v>31182</v>
      </c>
      <c r="U88" s="53">
        <v>58630</v>
      </c>
      <c r="V88" s="68">
        <v>174630</v>
      </c>
      <c r="W88" s="68">
        <v>264442</v>
      </c>
    </row>
    <row r="89" spans="1:23" ht="16.5">
      <c r="A89" s="34"/>
      <c r="B89" s="35" t="s">
        <v>175</v>
      </c>
      <c r="C89" s="36"/>
      <c r="D89" s="54">
        <f>SUM(D84:D88)</f>
        <v>144522509</v>
      </c>
      <c r="E89" s="55">
        <f>SUM(E84:E88)</f>
        <v>126615119</v>
      </c>
      <c r="F89" s="55">
        <f>SUM(F84:F88)</f>
        <v>63874341</v>
      </c>
      <c r="G89" s="7">
        <f t="shared" si="10"/>
        <v>0.5044764124890961</v>
      </c>
      <c r="H89" s="69">
        <f aca="true" t="shared" si="15" ref="H89:W89">SUM(H84:H88)</f>
        <v>3797587</v>
      </c>
      <c r="I89" s="55">
        <f t="shared" si="15"/>
        <v>8575994</v>
      </c>
      <c r="J89" s="70">
        <f t="shared" si="15"/>
        <v>5995744</v>
      </c>
      <c r="K89" s="70">
        <f t="shared" si="15"/>
        <v>18369325</v>
      </c>
      <c r="L89" s="69">
        <f t="shared" si="15"/>
        <v>5359500</v>
      </c>
      <c r="M89" s="55">
        <f t="shared" si="15"/>
        <v>5506767</v>
      </c>
      <c r="N89" s="70">
        <f t="shared" si="15"/>
        <v>7972940</v>
      </c>
      <c r="O89" s="70">
        <f t="shared" si="15"/>
        <v>18839207</v>
      </c>
      <c r="P89" s="69">
        <f t="shared" si="15"/>
        <v>5640933</v>
      </c>
      <c r="Q89" s="55">
        <f t="shared" si="15"/>
        <v>375435</v>
      </c>
      <c r="R89" s="70">
        <f t="shared" si="15"/>
        <v>2961685</v>
      </c>
      <c r="S89" s="70">
        <f t="shared" si="15"/>
        <v>8978053</v>
      </c>
      <c r="T89" s="69">
        <f t="shared" si="15"/>
        <v>9148828</v>
      </c>
      <c r="U89" s="55">
        <f t="shared" si="15"/>
        <v>2227494</v>
      </c>
      <c r="V89" s="70">
        <f t="shared" si="15"/>
        <v>6311434</v>
      </c>
      <c r="W89" s="70">
        <f t="shared" si="15"/>
        <v>17687756</v>
      </c>
    </row>
    <row r="90" spans="1:23" ht="16.5">
      <c r="A90" s="37"/>
      <c r="B90" s="38" t="s">
        <v>176</v>
      </c>
      <c r="C90" s="39"/>
      <c r="D90" s="56">
        <f>SUM(D61,D63:D67,D69:D74,D76:D82,D84:D88)</f>
        <v>774180915</v>
      </c>
      <c r="E90" s="57">
        <f>SUM(E61,E63:E67,E69:E74,E76:E82,E84:E88)</f>
        <v>526760382</v>
      </c>
      <c r="F90" s="57">
        <f>SUM(F61,F63:F67,F69:F74,F76:F82,F84:F88)</f>
        <v>1236210779</v>
      </c>
      <c r="G90" s="8">
        <f t="shared" si="10"/>
        <v>2.34681806233484</v>
      </c>
      <c r="H90" s="71">
        <f aca="true" t="shared" si="16" ref="H90:W90">SUM(H61,H63:H67,H69:H74,H76:H82,H84:H88)</f>
        <v>64405031</v>
      </c>
      <c r="I90" s="57">
        <f t="shared" si="16"/>
        <v>106608469</v>
      </c>
      <c r="J90" s="72">
        <f t="shared" si="16"/>
        <v>96791619</v>
      </c>
      <c r="K90" s="72">
        <f t="shared" si="16"/>
        <v>267805119</v>
      </c>
      <c r="L90" s="71">
        <f t="shared" si="16"/>
        <v>107880535</v>
      </c>
      <c r="M90" s="57">
        <f t="shared" si="16"/>
        <v>115182377</v>
      </c>
      <c r="N90" s="72">
        <f t="shared" si="16"/>
        <v>100652668</v>
      </c>
      <c r="O90" s="72">
        <f t="shared" si="16"/>
        <v>323715580</v>
      </c>
      <c r="P90" s="71">
        <f t="shared" si="16"/>
        <v>107020559</v>
      </c>
      <c r="Q90" s="57">
        <f t="shared" si="16"/>
        <v>95483551</v>
      </c>
      <c r="R90" s="72">
        <f t="shared" si="16"/>
        <v>108231539</v>
      </c>
      <c r="S90" s="72">
        <f t="shared" si="16"/>
        <v>310735649</v>
      </c>
      <c r="T90" s="71">
        <f t="shared" si="16"/>
        <v>113208865</v>
      </c>
      <c r="U90" s="57">
        <f t="shared" si="16"/>
        <v>127814905</v>
      </c>
      <c r="V90" s="72">
        <f t="shared" si="16"/>
        <v>92930661</v>
      </c>
      <c r="W90" s="72">
        <f t="shared" si="16"/>
        <v>333954431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177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22</v>
      </c>
      <c r="B93" s="32" t="s">
        <v>178</v>
      </c>
      <c r="C93" s="33" t="s">
        <v>179</v>
      </c>
      <c r="D93" s="52">
        <v>1955295249</v>
      </c>
      <c r="E93" s="53">
        <v>1967818608</v>
      </c>
      <c r="F93" s="53">
        <v>2473796163</v>
      </c>
      <c r="G93" s="6">
        <f aca="true" t="shared" si="17" ref="G93:G99">IF($E93=0,0,$F93/$E93)</f>
        <v>1.257126115660758</v>
      </c>
      <c r="H93" s="67">
        <v>101235528</v>
      </c>
      <c r="I93" s="53">
        <v>160854385</v>
      </c>
      <c r="J93" s="68">
        <v>158591806</v>
      </c>
      <c r="K93" s="68">
        <v>420681719</v>
      </c>
      <c r="L93" s="67">
        <v>226714917</v>
      </c>
      <c r="M93" s="53">
        <v>203006088</v>
      </c>
      <c r="N93" s="68">
        <v>165524308</v>
      </c>
      <c r="O93" s="68">
        <v>595245313</v>
      </c>
      <c r="P93" s="67">
        <v>392064722</v>
      </c>
      <c r="Q93" s="53">
        <v>158158627</v>
      </c>
      <c r="R93" s="68">
        <v>189258969</v>
      </c>
      <c r="S93" s="68">
        <v>739482318</v>
      </c>
      <c r="T93" s="67">
        <v>201256687</v>
      </c>
      <c r="U93" s="53">
        <v>233135471</v>
      </c>
      <c r="V93" s="68">
        <v>283994655</v>
      </c>
      <c r="W93" s="68">
        <v>718386813</v>
      </c>
    </row>
    <row r="94" spans="1:23" ht="12.75">
      <c r="A94" s="31" t="s">
        <v>22</v>
      </c>
      <c r="B94" s="32" t="s">
        <v>180</v>
      </c>
      <c r="C94" s="33" t="s">
        <v>181</v>
      </c>
      <c r="D94" s="52">
        <v>2660402000</v>
      </c>
      <c r="E94" s="53">
        <v>2488755000</v>
      </c>
      <c r="F94" s="53">
        <v>4005655192</v>
      </c>
      <c r="G94" s="6">
        <f t="shared" si="17"/>
        <v>1.6095016150645605</v>
      </c>
      <c r="H94" s="67">
        <v>121233489</v>
      </c>
      <c r="I94" s="53">
        <v>191905248</v>
      </c>
      <c r="J94" s="68">
        <v>191069010</v>
      </c>
      <c r="K94" s="68">
        <v>504207747</v>
      </c>
      <c r="L94" s="67">
        <v>280653117</v>
      </c>
      <c r="M94" s="53">
        <v>265590869</v>
      </c>
      <c r="N94" s="68">
        <v>291587755</v>
      </c>
      <c r="O94" s="68">
        <v>837831741</v>
      </c>
      <c r="P94" s="67">
        <v>341313459</v>
      </c>
      <c r="Q94" s="53">
        <v>344892424</v>
      </c>
      <c r="R94" s="68">
        <v>475132724</v>
      </c>
      <c r="S94" s="68">
        <v>1161338607</v>
      </c>
      <c r="T94" s="67">
        <v>481137383</v>
      </c>
      <c r="U94" s="53">
        <v>512428150</v>
      </c>
      <c r="V94" s="68">
        <v>508711564</v>
      </c>
      <c r="W94" s="68">
        <v>1502277097</v>
      </c>
    </row>
    <row r="95" spans="1:23" ht="12.75">
      <c r="A95" s="31" t="s">
        <v>22</v>
      </c>
      <c r="B95" s="32" t="s">
        <v>182</v>
      </c>
      <c r="C95" s="33" t="s">
        <v>183</v>
      </c>
      <c r="D95" s="52">
        <v>0</v>
      </c>
      <c r="E95" s="53">
        <v>0</v>
      </c>
      <c r="F95" s="53">
        <v>2660716119</v>
      </c>
      <c r="G95" s="6">
        <f t="shared" si="17"/>
        <v>0</v>
      </c>
      <c r="H95" s="67">
        <v>75944839</v>
      </c>
      <c r="I95" s="53">
        <v>176805194</v>
      </c>
      <c r="J95" s="68">
        <v>186060382</v>
      </c>
      <c r="K95" s="68">
        <v>438810415</v>
      </c>
      <c r="L95" s="67">
        <v>253467065</v>
      </c>
      <c r="M95" s="53">
        <v>221613018</v>
      </c>
      <c r="N95" s="68">
        <v>159461899</v>
      </c>
      <c r="O95" s="68">
        <v>634541982</v>
      </c>
      <c r="P95" s="67">
        <v>138399178</v>
      </c>
      <c r="Q95" s="53">
        <v>254584361</v>
      </c>
      <c r="R95" s="68">
        <v>220180967</v>
      </c>
      <c r="S95" s="68">
        <v>613164506</v>
      </c>
      <c r="T95" s="67">
        <v>305496570</v>
      </c>
      <c r="U95" s="53">
        <v>250050656</v>
      </c>
      <c r="V95" s="68">
        <v>418651990</v>
      </c>
      <c r="W95" s="68">
        <v>974199216</v>
      </c>
    </row>
    <row r="96" spans="1:23" ht="16.5">
      <c r="A96" s="34"/>
      <c r="B96" s="35" t="s">
        <v>27</v>
      </c>
      <c r="C96" s="36"/>
      <c r="D96" s="54">
        <f>SUM(D93:D95)</f>
        <v>4615697249</v>
      </c>
      <c r="E96" s="55">
        <f>SUM(E93:E95)</f>
        <v>4456573608</v>
      </c>
      <c r="F96" s="55">
        <f>SUM(F93:F95)</f>
        <v>9140167474</v>
      </c>
      <c r="G96" s="7">
        <f t="shared" si="17"/>
        <v>2.0509405381732</v>
      </c>
      <c r="H96" s="69">
        <f aca="true" t="shared" si="18" ref="H96:W96">SUM(H93:H95)</f>
        <v>298413856</v>
      </c>
      <c r="I96" s="55">
        <f t="shared" si="18"/>
        <v>529564827</v>
      </c>
      <c r="J96" s="70">
        <f t="shared" si="18"/>
        <v>535721198</v>
      </c>
      <c r="K96" s="70">
        <f t="shared" si="18"/>
        <v>1363699881</v>
      </c>
      <c r="L96" s="69">
        <f t="shared" si="18"/>
        <v>760835099</v>
      </c>
      <c r="M96" s="55">
        <f t="shared" si="18"/>
        <v>690209975</v>
      </c>
      <c r="N96" s="70">
        <f t="shared" si="18"/>
        <v>616573962</v>
      </c>
      <c r="O96" s="70">
        <f t="shared" si="18"/>
        <v>2067619036</v>
      </c>
      <c r="P96" s="69">
        <f t="shared" si="18"/>
        <v>871777359</v>
      </c>
      <c r="Q96" s="55">
        <f t="shared" si="18"/>
        <v>757635412</v>
      </c>
      <c r="R96" s="70">
        <f t="shared" si="18"/>
        <v>884572660</v>
      </c>
      <c r="S96" s="70">
        <f t="shared" si="18"/>
        <v>2513985431</v>
      </c>
      <c r="T96" s="69">
        <f t="shared" si="18"/>
        <v>987890640</v>
      </c>
      <c r="U96" s="55">
        <f t="shared" si="18"/>
        <v>995614277</v>
      </c>
      <c r="V96" s="70">
        <f t="shared" si="18"/>
        <v>1211358209</v>
      </c>
      <c r="W96" s="70">
        <f t="shared" si="18"/>
        <v>3194863126</v>
      </c>
    </row>
    <row r="97" spans="1:23" ht="12.75">
      <c r="A97" s="31" t="s">
        <v>28</v>
      </c>
      <c r="B97" s="32" t="s">
        <v>184</v>
      </c>
      <c r="C97" s="33" t="s">
        <v>185</v>
      </c>
      <c r="D97" s="52">
        <v>582031966</v>
      </c>
      <c r="E97" s="53">
        <v>570456456</v>
      </c>
      <c r="F97" s="53">
        <v>97490556</v>
      </c>
      <c r="G97" s="6">
        <f t="shared" si="17"/>
        <v>0.1708992070728708</v>
      </c>
      <c r="H97" s="67">
        <v>880328</v>
      </c>
      <c r="I97" s="53">
        <v>4895453</v>
      </c>
      <c r="J97" s="68">
        <v>1408507</v>
      </c>
      <c r="K97" s="68">
        <v>7184288</v>
      </c>
      <c r="L97" s="67">
        <v>5192382</v>
      </c>
      <c r="M97" s="53">
        <v>17680069</v>
      </c>
      <c r="N97" s="68">
        <v>22249235</v>
      </c>
      <c r="O97" s="68">
        <v>45121686</v>
      </c>
      <c r="P97" s="67">
        <v>10904391</v>
      </c>
      <c r="Q97" s="53">
        <v>6057217</v>
      </c>
      <c r="R97" s="68">
        <v>349626</v>
      </c>
      <c r="S97" s="68">
        <v>17311234</v>
      </c>
      <c r="T97" s="67">
        <v>5287660</v>
      </c>
      <c r="U97" s="53">
        <v>16081107</v>
      </c>
      <c r="V97" s="68">
        <v>6504581</v>
      </c>
      <c r="W97" s="68">
        <v>27873348</v>
      </c>
    </row>
    <row r="98" spans="1:23" ht="12.75">
      <c r="A98" s="31" t="s">
        <v>28</v>
      </c>
      <c r="B98" s="32" t="s">
        <v>186</v>
      </c>
      <c r="C98" s="33" t="s">
        <v>187</v>
      </c>
      <c r="D98" s="52">
        <v>36451000</v>
      </c>
      <c r="E98" s="53">
        <v>30116000</v>
      </c>
      <c r="F98" s="53">
        <v>26782747</v>
      </c>
      <c r="G98" s="6">
        <f t="shared" si="17"/>
        <v>0.8893195311462345</v>
      </c>
      <c r="H98" s="67">
        <v>116100</v>
      </c>
      <c r="I98" s="53">
        <v>888033</v>
      </c>
      <c r="J98" s="68">
        <v>1373627</v>
      </c>
      <c r="K98" s="68">
        <v>2377760</v>
      </c>
      <c r="L98" s="67">
        <v>2782231</v>
      </c>
      <c r="M98" s="53">
        <v>1159121</v>
      </c>
      <c r="N98" s="68">
        <v>3007692</v>
      </c>
      <c r="O98" s="68">
        <v>6949044</v>
      </c>
      <c r="P98" s="67">
        <v>1708728</v>
      </c>
      <c r="Q98" s="53">
        <v>2055715</v>
      </c>
      <c r="R98" s="68">
        <v>3203414</v>
      </c>
      <c r="S98" s="68">
        <v>6967857</v>
      </c>
      <c r="T98" s="67">
        <v>1728047</v>
      </c>
      <c r="U98" s="53">
        <v>4182652</v>
      </c>
      <c r="V98" s="68">
        <v>4577387</v>
      </c>
      <c r="W98" s="68">
        <v>10488086</v>
      </c>
    </row>
    <row r="99" spans="1:23" ht="12.75">
      <c r="A99" s="31" t="s">
        <v>28</v>
      </c>
      <c r="B99" s="32" t="s">
        <v>188</v>
      </c>
      <c r="C99" s="33" t="s">
        <v>189</v>
      </c>
      <c r="D99" s="52">
        <v>27527617</v>
      </c>
      <c r="E99" s="53">
        <v>25721986</v>
      </c>
      <c r="F99" s="53">
        <v>32075893</v>
      </c>
      <c r="G99" s="6">
        <f t="shared" si="17"/>
        <v>1.2470224110999828</v>
      </c>
      <c r="H99" s="67">
        <v>1531972</v>
      </c>
      <c r="I99" s="53">
        <v>2146354</v>
      </c>
      <c r="J99" s="68">
        <v>2328664</v>
      </c>
      <c r="K99" s="68">
        <v>6006990</v>
      </c>
      <c r="L99" s="67">
        <v>2112755</v>
      </c>
      <c r="M99" s="53">
        <v>3961930</v>
      </c>
      <c r="N99" s="68">
        <v>2341453</v>
      </c>
      <c r="O99" s="68">
        <v>8416138</v>
      </c>
      <c r="P99" s="67">
        <v>2378894</v>
      </c>
      <c r="Q99" s="53">
        <v>1950939</v>
      </c>
      <c r="R99" s="68">
        <v>2481070</v>
      </c>
      <c r="S99" s="68">
        <v>6810903</v>
      </c>
      <c r="T99" s="67">
        <v>6765372</v>
      </c>
      <c r="U99" s="53">
        <v>1029876</v>
      </c>
      <c r="V99" s="68">
        <v>3046614</v>
      </c>
      <c r="W99" s="68">
        <v>10841862</v>
      </c>
    </row>
    <row r="100" spans="1:23" ht="12.75">
      <c r="A100" s="31" t="s">
        <v>47</v>
      </c>
      <c r="B100" s="32" t="s">
        <v>190</v>
      </c>
      <c r="C100" s="33" t="s">
        <v>191</v>
      </c>
      <c r="D100" s="52">
        <v>4729894</v>
      </c>
      <c r="E100" s="53">
        <v>4177276</v>
      </c>
      <c r="F100" s="53">
        <v>4533113</v>
      </c>
      <c r="G100" s="6">
        <f aca="true" t="shared" si="19" ref="G100:G108">IF($E100=0,0,$F100/$E100)</f>
        <v>1.0851839811398625</v>
      </c>
      <c r="H100" s="67">
        <v>157279</v>
      </c>
      <c r="I100" s="53">
        <v>374135</v>
      </c>
      <c r="J100" s="68">
        <v>266431</v>
      </c>
      <c r="K100" s="68">
        <v>797845</v>
      </c>
      <c r="L100" s="67">
        <v>208415</v>
      </c>
      <c r="M100" s="53">
        <v>494179</v>
      </c>
      <c r="N100" s="68">
        <v>413155</v>
      </c>
      <c r="O100" s="68">
        <v>1115749</v>
      </c>
      <c r="P100" s="67">
        <v>576505</v>
      </c>
      <c r="Q100" s="53">
        <v>119575</v>
      </c>
      <c r="R100" s="68">
        <v>278081</v>
      </c>
      <c r="S100" s="68">
        <v>974161</v>
      </c>
      <c r="T100" s="67">
        <v>278081</v>
      </c>
      <c r="U100" s="53">
        <v>569295</v>
      </c>
      <c r="V100" s="68">
        <v>797982</v>
      </c>
      <c r="W100" s="68">
        <v>1645358</v>
      </c>
    </row>
    <row r="101" spans="1:23" ht="16.5">
      <c r="A101" s="34"/>
      <c r="B101" s="35" t="s">
        <v>192</v>
      </c>
      <c r="C101" s="36"/>
      <c r="D101" s="54">
        <f>SUM(D97:D100)</f>
        <v>650740477</v>
      </c>
      <c r="E101" s="55">
        <f>SUM(E97:E100)</f>
        <v>630471718</v>
      </c>
      <c r="F101" s="55">
        <f>SUM(F97:F100)</f>
        <v>160882309</v>
      </c>
      <c r="G101" s="7">
        <f t="shared" si="19"/>
        <v>0.25517767793035245</v>
      </c>
      <c r="H101" s="69">
        <f aca="true" t="shared" si="20" ref="H101:W101">SUM(H97:H100)</f>
        <v>2685679</v>
      </c>
      <c r="I101" s="55">
        <f t="shared" si="20"/>
        <v>8303975</v>
      </c>
      <c r="J101" s="70">
        <f t="shared" si="20"/>
        <v>5377229</v>
      </c>
      <c r="K101" s="70">
        <f t="shared" si="20"/>
        <v>16366883</v>
      </c>
      <c r="L101" s="69">
        <f t="shared" si="20"/>
        <v>10295783</v>
      </c>
      <c r="M101" s="55">
        <f t="shared" si="20"/>
        <v>23295299</v>
      </c>
      <c r="N101" s="70">
        <f t="shared" si="20"/>
        <v>28011535</v>
      </c>
      <c r="O101" s="70">
        <f t="shared" si="20"/>
        <v>61602617</v>
      </c>
      <c r="P101" s="69">
        <f t="shared" si="20"/>
        <v>15568518</v>
      </c>
      <c r="Q101" s="55">
        <f t="shared" si="20"/>
        <v>10183446</v>
      </c>
      <c r="R101" s="70">
        <f t="shared" si="20"/>
        <v>6312191</v>
      </c>
      <c r="S101" s="70">
        <f t="shared" si="20"/>
        <v>32064155</v>
      </c>
      <c r="T101" s="69">
        <f t="shared" si="20"/>
        <v>14059160</v>
      </c>
      <c r="U101" s="55">
        <f t="shared" si="20"/>
        <v>21862930</v>
      </c>
      <c r="V101" s="70">
        <f t="shared" si="20"/>
        <v>14926564</v>
      </c>
      <c r="W101" s="70">
        <f t="shared" si="20"/>
        <v>50848654</v>
      </c>
    </row>
    <row r="102" spans="1:23" ht="12.75">
      <c r="A102" s="31" t="s">
        <v>28</v>
      </c>
      <c r="B102" s="32" t="s">
        <v>193</v>
      </c>
      <c r="C102" s="33" t="s">
        <v>194</v>
      </c>
      <c r="D102" s="52">
        <v>95856841</v>
      </c>
      <c r="E102" s="53">
        <v>89415565</v>
      </c>
      <c r="F102" s="53">
        <v>90263407</v>
      </c>
      <c r="G102" s="6">
        <f t="shared" si="19"/>
        <v>1.0094820404031446</v>
      </c>
      <c r="H102" s="67">
        <v>418728</v>
      </c>
      <c r="I102" s="53">
        <v>4963287</v>
      </c>
      <c r="J102" s="68">
        <v>5966351</v>
      </c>
      <c r="K102" s="68">
        <v>11348366</v>
      </c>
      <c r="L102" s="67">
        <v>5771813</v>
      </c>
      <c r="M102" s="53">
        <v>5804826</v>
      </c>
      <c r="N102" s="68">
        <v>10470613</v>
      </c>
      <c r="O102" s="68">
        <v>22047252</v>
      </c>
      <c r="P102" s="67">
        <v>8170400</v>
      </c>
      <c r="Q102" s="53">
        <v>10007479</v>
      </c>
      <c r="R102" s="68">
        <v>9353957</v>
      </c>
      <c r="S102" s="68">
        <v>27531836</v>
      </c>
      <c r="T102" s="67">
        <v>3430400</v>
      </c>
      <c r="U102" s="53">
        <v>10826586</v>
      </c>
      <c r="V102" s="68">
        <v>15078967</v>
      </c>
      <c r="W102" s="68">
        <v>29335953</v>
      </c>
    </row>
    <row r="103" spans="1:23" ht="12.75">
      <c r="A103" s="31" t="s">
        <v>28</v>
      </c>
      <c r="B103" s="32" t="s">
        <v>195</v>
      </c>
      <c r="C103" s="33" t="s">
        <v>196</v>
      </c>
      <c r="D103" s="52">
        <v>0</v>
      </c>
      <c r="E103" s="53">
        <v>0</v>
      </c>
      <c r="F103" s="53">
        <v>29342706</v>
      </c>
      <c r="G103" s="6">
        <f t="shared" si="19"/>
        <v>0</v>
      </c>
      <c r="H103" s="67">
        <v>0</v>
      </c>
      <c r="I103" s="53">
        <v>29342706</v>
      </c>
      <c r="J103" s="68">
        <v>0</v>
      </c>
      <c r="K103" s="68">
        <v>29342706</v>
      </c>
      <c r="L103" s="67">
        <v>0</v>
      </c>
      <c r="M103" s="53">
        <v>0</v>
      </c>
      <c r="N103" s="68">
        <v>0</v>
      </c>
      <c r="O103" s="68">
        <v>0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28</v>
      </c>
      <c r="B104" s="32" t="s">
        <v>197</v>
      </c>
      <c r="C104" s="33" t="s">
        <v>198</v>
      </c>
      <c r="D104" s="52">
        <v>0</v>
      </c>
      <c r="E104" s="53">
        <v>0</v>
      </c>
      <c r="F104" s="53">
        <v>12250194</v>
      </c>
      <c r="G104" s="6">
        <f t="shared" si="19"/>
        <v>0</v>
      </c>
      <c r="H104" s="67">
        <v>404807</v>
      </c>
      <c r="I104" s="53">
        <v>653502</v>
      </c>
      <c r="J104" s="68">
        <v>833474</v>
      </c>
      <c r="K104" s="68">
        <v>1891783</v>
      </c>
      <c r="L104" s="67">
        <v>1264606</v>
      </c>
      <c r="M104" s="53">
        <v>1578559</v>
      </c>
      <c r="N104" s="68">
        <v>1755880</v>
      </c>
      <c r="O104" s="68">
        <v>4599045</v>
      </c>
      <c r="P104" s="67">
        <v>2329147</v>
      </c>
      <c r="Q104" s="53">
        <v>362003</v>
      </c>
      <c r="R104" s="68">
        <v>518553</v>
      </c>
      <c r="S104" s="68">
        <v>3209703</v>
      </c>
      <c r="T104" s="67">
        <v>512807</v>
      </c>
      <c r="U104" s="53">
        <v>1041551</v>
      </c>
      <c r="V104" s="68">
        <v>995305</v>
      </c>
      <c r="W104" s="68">
        <v>2549663</v>
      </c>
    </row>
    <row r="105" spans="1:23" ht="12.75">
      <c r="A105" s="31" t="s">
        <v>28</v>
      </c>
      <c r="B105" s="32" t="s">
        <v>199</v>
      </c>
      <c r="C105" s="33" t="s">
        <v>200</v>
      </c>
      <c r="D105" s="52">
        <v>53328967</v>
      </c>
      <c r="E105" s="53">
        <v>53328967</v>
      </c>
      <c r="F105" s="53">
        <v>54120807</v>
      </c>
      <c r="G105" s="6">
        <f t="shared" si="19"/>
        <v>1.0148482156048513</v>
      </c>
      <c r="H105" s="67">
        <v>279306</v>
      </c>
      <c r="I105" s="53">
        <v>939481</v>
      </c>
      <c r="J105" s="68">
        <v>1597393</v>
      </c>
      <c r="K105" s="68">
        <v>2816180</v>
      </c>
      <c r="L105" s="67">
        <v>2419815</v>
      </c>
      <c r="M105" s="53">
        <v>8022740</v>
      </c>
      <c r="N105" s="68">
        <v>3561255</v>
      </c>
      <c r="O105" s="68">
        <v>14003810</v>
      </c>
      <c r="P105" s="67">
        <v>1418230</v>
      </c>
      <c r="Q105" s="53">
        <v>3470748</v>
      </c>
      <c r="R105" s="68">
        <v>21209333</v>
      </c>
      <c r="S105" s="68">
        <v>26098311</v>
      </c>
      <c r="T105" s="67">
        <v>1242010</v>
      </c>
      <c r="U105" s="53">
        <v>2993345</v>
      </c>
      <c r="V105" s="68">
        <v>6967151</v>
      </c>
      <c r="W105" s="68">
        <v>11202506</v>
      </c>
    </row>
    <row r="106" spans="1:23" ht="12.75">
      <c r="A106" s="31" t="s">
        <v>47</v>
      </c>
      <c r="B106" s="32" t="s">
        <v>201</v>
      </c>
      <c r="C106" s="33" t="s">
        <v>202</v>
      </c>
      <c r="D106" s="52">
        <v>0</v>
      </c>
      <c r="E106" s="53">
        <v>0</v>
      </c>
      <c r="F106" s="53">
        <v>11472981</v>
      </c>
      <c r="G106" s="6">
        <f t="shared" si="19"/>
        <v>0</v>
      </c>
      <c r="H106" s="67">
        <v>75428</v>
      </c>
      <c r="I106" s="53">
        <v>164549</v>
      </c>
      <c r="J106" s="68">
        <v>111580</v>
      </c>
      <c r="K106" s="68">
        <v>351557</v>
      </c>
      <c r="L106" s="67">
        <v>306296</v>
      </c>
      <c r="M106" s="53">
        <v>149309</v>
      </c>
      <c r="N106" s="68">
        <v>207967</v>
      </c>
      <c r="O106" s="68">
        <v>663572</v>
      </c>
      <c r="P106" s="67">
        <v>1124461</v>
      </c>
      <c r="Q106" s="53">
        <v>1336296</v>
      </c>
      <c r="R106" s="68">
        <v>1648602</v>
      </c>
      <c r="S106" s="68">
        <v>4109359</v>
      </c>
      <c r="T106" s="67">
        <v>1824469</v>
      </c>
      <c r="U106" s="53">
        <v>1997111</v>
      </c>
      <c r="V106" s="68">
        <v>2526913</v>
      </c>
      <c r="W106" s="68">
        <v>6348493</v>
      </c>
    </row>
    <row r="107" spans="1:23" ht="16.5">
      <c r="A107" s="34"/>
      <c r="B107" s="35" t="s">
        <v>203</v>
      </c>
      <c r="C107" s="36"/>
      <c r="D107" s="54">
        <f>SUM(D102:D106)</f>
        <v>149185808</v>
      </c>
      <c r="E107" s="55">
        <f>SUM(E102:E106)</f>
        <v>142744532</v>
      </c>
      <c r="F107" s="55">
        <f>SUM(F102:F106)</f>
        <v>197450095</v>
      </c>
      <c r="G107" s="7">
        <f t="shared" si="19"/>
        <v>1.3832410407146103</v>
      </c>
      <c r="H107" s="69">
        <f aca="true" t="shared" si="21" ref="H107:W107">SUM(H102:H106)</f>
        <v>1178269</v>
      </c>
      <c r="I107" s="55">
        <f t="shared" si="21"/>
        <v>36063525</v>
      </c>
      <c r="J107" s="70">
        <f t="shared" si="21"/>
        <v>8508798</v>
      </c>
      <c r="K107" s="70">
        <f t="shared" si="21"/>
        <v>45750592</v>
      </c>
      <c r="L107" s="69">
        <f t="shared" si="21"/>
        <v>9762530</v>
      </c>
      <c r="M107" s="55">
        <f t="shared" si="21"/>
        <v>15555434</v>
      </c>
      <c r="N107" s="70">
        <f t="shared" si="21"/>
        <v>15995715</v>
      </c>
      <c r="O107" s="70">
        <f t="shared" si="21"/>
        <v>41313679</v>
      </c>
      <c r="P107" s="69">
        <f t="shared" si="21"/>
        <v>13042238</v>
      </c>
      <c r="Q107" s="55">
        <f t="shared" si="21"/>
        <v>15176526</v>
      </c>
      <c r="R107" s="70">
        <f t="shared" si="21"/>
        <v>32730445</v>
      </c>
      <c r="S107" s="70">
        <f t="shared" si="21"/>
        <v>60949209</v>
      </c>
      <c r="T107" s="69">
        <f t="shared" si="21"/>
        <v>7009686</v>
      </c>
      <c r="U107" s="55">
        <f t="shared" si="21"/>
        <v>16858593</v>
      </c>
      <c r="V107" s="70">
        <f t="shared" si="21"/>
        <v>25568336</v>
      </c>
      <c r="W107" s="70">
        <f t="shared" si="21"/>
        <v>49436615</v>
      </c>
    </row>
    <row r="108" spans="1:23" ht="16.5">
      <c r="A108" s="37"/>
      <c r="B108" s="38" t="s">
        <v>204</v>
      </c>
      <c r="C108" s="39"/>
      <c r="D108" s="56">
        <f>SUM(D93:D95,D97:D100,D102:D106)</f>
        <v>5415623534</v>
      </c>
      <c r="E108" s="57">
        <f>SUM(E93:E95,E97:E100,E102:E106)</f>
        <v>5229789858</v>
      </c>
      <c r="F108" s="57">
        <f>SUM(F93:F95,F97:F100,F102:F106)</f>
        <v>9498499878</v>
      </c>
      <c r="G108" s="8">
        <f t="shared" si="19"/>
        <v>1.816229740755293</v>
      </c>
      <c r="H108" s="71">
        <f aca="true" t="shared" si="22" ref="H108:W108">SUM(H93:H95,H97:H100,H102:H106)</f>
        <v>302277804</v>
      </c>
      <c r="I108" s="57">
        <f t="shared" si="22"/>
        <v>573932327</v>
      </c>
      <c r="J108" s="72">
        <f t="shared" si="22"/>
        <v>549607225</v>
      </c>
      <c r="K108" s="72">
        <f t="shared" si="22"/>
        <v>1425817356</v>
      </c>
      <c r="L108" s="71">
        <f t="shared" si="22"/>
        <v>780893412</v>
      </c>
      <c r="M108" s="57">
        <f t="shared" si="22"/>
        <v>729060708</v>
      </c>
      <c r="N108" s="72">
        <f t="shared" si="22"/>
        <v>660581212</v>
      </c>
      <c r="O108" s="72">
        <f t="shared" si="22"/>
        <v>2170535332</v>
      </c>
      <c r="P108" s="71">
        <f t="shared" si="22"/>
        <v>900388115</v>
      </c>
      <c r="Q108" s="57">
        <f t="shared" si="22"/>
        <v>782995384</v>
      </c>
      <c r="R108" s="72">
        <f t="shared" si="22"/>
        <v>923615296</v>
      </c>
      <c r="S108" s="72">
        <f t="shared" si="22"/>
        <v>2606998795</v>
      </c>
      <c r="T108" s="71">
        <f t="shared" si="22"/>
        <v>1008959486</v>
      </c>
      <c r="U108" s="57">
        <f t="shared" si="22"/>
        <v>1034335800</v>
      </c>
      <c r="V108" s="72">
        <f t="shared" si="22"/>
        <v>1251853109</v>
      </c>
      <c r="W108" s="72">
        <f t="shared" si="22"/>
        <v>3295148395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205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22</v>
      </c>
      <c r="B111" s="32" t="s">
        <v>206</v>
      </c>
      <c r="C111" s="33" t="s">
        <v>207</v>
      </c>
      <c r="D111" s="52">
        <v>2489702740</v>
      </c>
      <c r="E111" s="53">
        <v>2092970654</v>
      </c>
      <c r="F111" s="53">
        <v>2470721433</v>
      </c>
      <c r="G111" s="6">
        <f aca="true" t="shared" si="23" ref="G111:G142">IF($E111=0,0,$F111/$E111)</f>
        <v>1.1804854637011073</v>
      </c>
      <c r="H111" s="67">
        <v>0</v>
      </c>
      <c r="I111" s="53">
        <v>0</v>
      </c>
      <c r="J111" s="68">
        <v>0</v>
      </c>
      <c r="K111" s="68">
        <v>0</v>
      </c>
      <c r="L111" s="67">
        <v>299953122</v>
      </c>
      <c r="M111" s="53">
        <v>294218406</v>
      </c>
      <c r="N111" s="68">
        <v>247738079</v>
      </c>
      <c r="O111" s="68">
        <v>841909607</v>
      </c>
      <c r="P111" s="67">
        <v>245673716</v>
      </c>
      <c r="Q111" s="53">
        <v>179602751</v>
      </c>
      <c r="R111" s="68">
        <v>251543151</v>
      </c>
      <c r="S111" s="68">
        <v>676819618</v>
      </c>
      <c r="T111" s="67">
        <v>260394525</v>
      </c>
      <c r="U111" s="53">
        <v>284560709</v>
      </c>
      <c r="V111" s="68">
        <v>407036974</v>
      </c>
      <c r="W111" s="68">
        <v>951992208</v>
      </c>
    </row>
    <row r="112" spans="1:23" ht="16.5">
      <c r="A112" s="34"/>
      <c r="B112" s="35" t="s">
        <v>27</v>
      </c>
      <c r="C112" s="36"/>
      <c r="D112" s="54">
        <f>D111</f>
        <v>2489702740</v>
      </c>
      <c r="E112" s="55">
        <f>E111</f>
        <v>2092970654</v>
      </c>
      <c r="F112" s="55">
        <f>F111</f>
        <v>2470721433</v>
      </c>
      <c r="G112" s="7">
        <f t="shared" si="23"/>
        <v>1.1804854637011073</v>
      </c>
      <c r="H112" s="69">
        <f aca="true" t="shared" si="24" ref="H112:W112">H111</f>
        <v>0</v>
      </c>
      <c r="I112" s="55">
        <f t="shared" si="24"/>
        <v>0</v>
      </c>
      <c r="J112" s="70">
        <f t="shared" si="24"/>
        <v>0</v>
      </c>
      <c r="K112" s="70">
        <f t="shared" si="24"/>
        <v>0</v>
      </c>
      <c r="L112" s="69">
        <f t="shared" si="24"/>
        <v>299953122</v>
      </c>
      <c r="M112" s="55">
        <f t="shared" si="24"/>
        <v>294218406</v>
      </c>
      <c r="N112" s="70">
        <f t="shared" si="24"/>
        <v>247738079</v>
      </c>
      <c r="O112" s="70">
        <f t="shared" si="24"/>
        <v>841909607</v>
      </c>
      <c r="P112" s="69">
        <f t="shared" si="24"/>
        <v>245673716</v>
      </c>
      <c r="Q112" s="55">
        <f t="shared" si="24"/>
        <v>179602751</v>
      </c>
      <c r="R112" s="70">
        <f t="shared" si="24"/>
        <v>251543151</v>
      </c>
      <c r="S112" s="70">
        <f t="shared" si="24"/>
        <v>676819618</v>
      </c>
      <c r="T112" s="69">
        <f t="shared" si="24"/>
        <v>260394525</v>
      </c>
      <c r="U112" s="55">
        <f t="shared" si="24"/>
        <v>284560709</v>
      </c>
      <c r="V112" s="70">
        <f t="shared" si="24"/>
        <v>407036974</v>
      </c>
      <c r="W112" s="70">
        <f t="shared" si="24"/>
        <v>951992208</v>
      </c>
    </row>
    <row r="113" spans="1:23" ht="12.75">
      <c r="A113" s="31" t="s">
        <v>28</v>
      </c>
      <c r="B113" s="32" t="s">
        <v>208</v>
      </c>
      <c r="C113" s="33" t="s">
        <v>209</v>
      </c>
      <c r="D113" s="52">
        <v>0</v>
      </c>
      <c r="E113" s="53">
        <v>0</v>
      </c>
      <c r="F113" s="53">
        <v>626149</v>
      </c>
      <c r="G113" s="6">
        <f t="shared" si="23"/>
        <v>0</v>
      </c>
      <c r="H113" s="67">
        <v>107391</v>
      </c>
      <c r="I113" s="53">
        <v>119881</v>
      </c>
      <c r="J113" s="68">
        <v>174812</v>
      </c>
      <c r="K113" s="68">
        <v>402084</v>
      </c>
      <c r="L113" s="67">
        <v>2982</v>
      </c>
      <c r="M113" s="53">
        <v>3959</v>
      </c>
      <c r="N113" s="68">
        <v>0</v>
      </c>
      <c r="O113" s="68">
        <v>6941</v>
      </c>
      <c r="P113" s="67">
        <v>6746</v>
      </c>
      <c r="Q113" s="53">
        <v>5450</v>
      </c>
      <c r="R113" s="68">
        <v>53250</v>
      </c>
      <c r="S113" s="68">
        <v>65446</v>
      </c>
      <c r="T113" s="67">
        <v>1265</v>
      </c>
      <c r="U113" s="53">
        <v>104439</v>
      </c>
      <c r="V113" s="68">
        <v>45974</v>
      </c>
      <c r="W113" s="68">
        <v>151678</v>
      </c>
    </row>
    <row r="114" spans="1:23" ht="12.75">
      <c r="A114" s="31" t="s">
        <v>28</v>
      </c>
      <c r="B114" s="32" t="s">
        <v>210</v>
      </c>
      <c r="C114" s="33" t="s">
        <v>211</v>
      </c>
      <c r="D114" s="52">
        <v>8460000</v>
      </c>
      <c r="E114" s="53">
        <v>9846081</v>
      </c>
      <c r="F114" s="53">
        <v>6288529</v>
      </c>
      <c r="G114" s="6">
        <f t="shared" si="23"/>
        <v>0.6386834518221006</v>
      </c>
      <c r="H114" s="67">
        <v>2271</v>
      </c>
      <c r="I114" s="53">
        <v>147371</v>
      </c>
      <c r="J114" s="68">
        <v>85348</v>
      </c>
      <c r="K114" s="68">
        <v>234990</v>
      </c>
      <c r="L114" s="67">
        <v>1431954</v>
      </c>
      <c r="M114" s="53">
        <v>1394137</v>
      </c>
      <c r="N114" s="68">
        <v>1601402</v>
      </c>
      <c r="O114" s="68">
        <v>4427493</v>
      </c>
      <c r="P114" s="67">
        <v>88707</v>
      </c>
      <c r="Q114" s="53">
        <v>146690</v>
      </c>
      <c r="R114" s="68">
        <v>283706</v>
      </c>
      <c r="S114" s="68">
        <v>519103</v>
      </c>
      <c r="T114" s="67">
        <v>66192</v>
      </c>
      <c r="U114" s="53">
        <v>368047</v>
      </c>
      <c r="V114" s="68">
        <v>672704</v>
      </c>
      <c r="W114" s="68">
        <v>1106943</v>
      </c>
    </row>
    <row r="115" spans="1:23" ht="12.75">
      <c r="A115" s="31" t="s">
        <v>28</v>
      </c>
      <c r="B115" s="32" t="s">
        <v>212</v>
      </c>
      <c r="C115" s="33" t="s">
        <v>213</v>
      </c>
      <c r="D115" s="52">
        <v>44355000</v>
      </c>
      <c r="E115" s="53">
        <v>44355000</v>
      </c>
      <c r="F115" s="53">
        <v>539267</v>
      </c>
      <c r="G115" s="6">
        <f t="shared" si="23"/>
        <v>0.012157975425543907</v>
      </c>
      <c r="H115" s="67">
        <v>45230</v>
      </c>
      <c r="I115" s="53">
        <v>28897</v>
      </c>
      <c r="J115" s="68">
        <v>81260</v>
      </c>
      <c r="K115" s="68">
        <v>155387</v>
      </c>
      <c r="L115" s="67">
        <v>77096</v>
      </c>
      <c r="M115" s="53">
        <v>27479</v>
      </c>
      <c r="N115" s="68">
        <v>798</v>
      </c>
      <c r="O115" s="68">
        <v>105373</v>
      </c>
      <c r="P115" s="67">
        <v>26424</v>
      </c>
      <c r="Q115" s="53">
        <v>19638</v>
      </c>
      <c r="R115" s="68">
        <v>18071</v>
      </c>
      <c r="S115" s="68">
        <v>64133</v>
      </c>
      <c r="T115" s="67">
        <v>33142</v>
      </c>
      <c r="U115" s="53">
        <v>139558</v>
      </c>
      <c r="V115" s="68">
        <v>41674</v>
      </c>
      <c r="W115" s="68">
        <v>214374</v>
      </c>
    </row>
    <row r="116" spans="1:23" ht="12.75">
      <c r="A116" s="31" t="s">
        <v>28</v>
      </c>
      <c r="B116" s="32" t="s">
        <v>214</v>
      </c>
      <c r="C116" s="33" t="s">
        <v>215</v>
      </c>
      <c r="D116" s="52">
        <v>0</v>
      </c>
      <c r="E116" s="53">
        <v>0</v>
      </c>
      <c r="F116" s="53">
        <v>2453643</v>
      </c>
      <c r="G116" s="6">
        <f t="shared" si="23"/>
        <v>0</v>
      </c>
      <c r="H116" s="67">
        <v>279142</v>
      </c>
      <c r="I116" s="53">
        <v>114479</v>
      </c>
      <c r="J116" s="68">
        <v>239484</v>
      </c>
      <c r="K116" s="68">
        <v>633105</v>
      </c>
      <c r="L116" s="67">
        <v>96726</v>
      </c>
      <c r="M116" s="53">
        <v>369269</v>
      </c>
      <c r="N116" s="68">
        <v>192310</v>
      </c>
      <c r="O116" s="68">
        <v>658305</v>
      </c>
      <c r="P116" s="67">
        <v>326533</v>
      </c>
      <c r="Q116" s="53">
        <v>146749</v>
      </c>
      <c r="R116" s="68">
        <v>393025</v>
      </c>
      <c r="S116" s="68">
        <v>866307</v>
      </c>
      <c r="T116" s="67">
        <v>86253</v>
      </c>
      <c r="U116" s="53">
        <v>177872</v>
      </c>
      <c r="V116" s="68">
        <v>31801</v>
      </c>
      <c r="W116" s="68">
        <v>295926</v>
      </c>
    </row>
    <row r="117" spans="1:23" ht="12.75">
      <c r="A117" s="31" t="s">
        <v>28</v>
      </c>
      <c r="B117" s="32" t="s">
        <v>216</v>
      </c>
      <c r="C117" s="33" t="s">
        <v>217</v>
      </c>
      <c r="D117" s="52">
        <v>1694000</v>
      </c>
      <c r="E117" s="53">
        <v>1585000</v>
      </c>
      <c r="F117" s="53">
        <v>390920</v>
      </c>
      <c r="G117" s="6">
        <f t="shared" si="23"/>
        <v>0.2466372239747634</v>
      </c>
      <c r="H117" s="67">
        <v>5320</v>
      </c>
      <c r="I117" s="53">
        <v>25081</v>
      </c>
      <c r="J117" s="68">
        <v>18787</v>
      </c>
      <c r="K117" s="68">
        <v>49188</v>
      </c>
      <c r="L117" s="67">
        <v>5410</v>
      </c>
      <c r="M117" s="53">
        <v>99250</v>
      </c>
      <c r="N117" s="68">
        <v>9810</v>
      </c>
      <c r="O117" s="68">
        <v>114470</v>
      </c>
      <c r="P117" s="67">
        <v>85153</v>
      </c>
      <c r="Q117" s="53">
        <v>2277</v>
      </c>
      <c r="R117" s="68">
        <v>11231</v>
      </c>
      <c r="S117" s="68">
        <v>98661</v>
      </c>
      <c r="T117" s="67">
        <v>16779</v>
      </c>
      <c r="U117" s="53">
        <v>14157</v>
      </c>
      <c r="V117" s="68">
        <v>97665</v>
      </c>
      <c r="W117" s="68">
        <v>128601</v>
      </c>
    </row>
    <row r="118" spans="1:23" ht="12.75">
      <c r="A118" s="31" t="s">
        <v>28</v>
      </c>
      <c r="B118" s="32" t="s">
        <v>218</v>
      </c>
      <c r="C118" s="33" t="s">
        <v>219</v>
      </c>
      <c r="D118" s="52">
        <v>0</v>
      </c>
      <c r="E118" s="53">
        <v>0</v>
      </c>
      <c r="F118" s="53">
        <v>58733678</v>
      </c>
      <c r="G118" s="6">
        <f t="shared" si="23"/>
        <v>0</v>
      </c>
      <c r="H118" s="67">
        <v>2252046</v>
      </c>
      <c r="I118" s="53">
        <v>6693101</v>
      </c>
      <c r="J118" s="68">
        <v>2616025</v>
      </c>
      <c r="K118" s="68">
        <v>11561172</v>
      </c>
      <c r="L118" s="67">
        <v>2685532</v>
      </c>
      <c r="M118" s="53">
        <v>2724073</v>
      </c>
      <c r="N118" s="68">
        <v>5281303</v>
      </c>
      <c r="O118" s="68">
        <v>10690908</v>
      </c>
      <c r="P118" s="67">
        <v>6042420</v>
      </c>
      <c r="Q118" s="53">
        <v>3526694</v>
      </c>
      <c r="R118" s="68">
        <v>11269963</v>
      </c>
      <c r="S118" s="68">
        <v>20839077</v>
      </c>
      <c r="T118" s="67">
        <v>8294141</v>
      </c>
      <c r="U118" s="53">
        <v>2100312</v>
      </c>
      <c r="V118" s="68">
        <v>5248068</v>
      </c>
      <c r="W118" s="68">
        <v>15642521</v>
      </c>
    </row>
    <row r="119" spans="1:23" ht="12.75">
      <c r="A119" s="31" t="s">
        <v>47</v>
      </c>
      <c r="B119" s="32" t="s">
        <v>220</v>
      </c>
      <c r="C119" s="33" t="s">
        <v>221</v>
      </c>
      <c r="D119" s="52">
        <v>29301607</v>
      </c>
      <c r="E119" s="53">
        <v>29645000</v>
      </c>
      <c r="F119" s="53">
        <v>10437186</v>
      </c>
      <c r="G119" s="6">
        <f t="shared" si="23"/>
        <v>0.3520723899477146</v>
      </c>
      <c r="H119" s="67">
        <v>139916</v>
      </c>
      <c r="I119" s="53">
        <v>1197165</v>
      </c>
      <c r="J119" s="68">
        <v>820779</v>
      </c>
      <c r="K119" s="68">
        <v>2157860</v>
      </c>
      <c r="L119" s="67">
        <v>1276874</v>
      </c>
      <c r="M119" s="53">
        <v>584563</v>
      </c>
      <c r="N119" s="68">
        <v>575415</v>
      </c>
      <c r="O119" s="68">
        <v>2436852</v>
      </c>
      <c r="P119" s="67">
        <v>617854</v>
      </c>
      <c r="Q119" s="53">
        <v>1253541</v>
      </c>
      <c r="R119" s="68">
        <v>999058</v>
      </c>
      <c r="S119" s="68">
        <v>2870453</v>
      </c>
      <c r="T119" s="67">
        <v>754109</v>
      </c>
      <c r="U119" s="53">
        <v>649434</v>
      </c>
      <c r="V119" s="68">
        <v>1568478</v>
      </c>
      <c r="W119" s="68">
        <v>2972021</v>
      </c>
    </row>
    <row r="120" spans="1:23" ht="16.5">
      <c r="A120" s="34"/>
      <c r="B120" s="35" t="s">
        <v>222</v>
      </c>
      <c r="C120" s="36"/>
      <c r="D120" s="54">
        <f>SUM(D113:D119)</f>
        <v>83810607</v>
      </c>
      <c r="E120" s="55">
        <f>SUM(E113:E119)</f>
        <v>85431081</v>
      </c>
      <c r="F120" s="55">
        <f>SUM(F113:F119)</f>
        <v>79469372</v>
      </c>
      <c r="G120" s="7">
        <f t="shared" si="23"/>
        <v>0.9302161586835124</v>
      </c>
      <c r="H120" s="69">
        <f aca="true" t="shared" si="25" ref="H120:W120">SUM(H113:H119)</f>
        <v>2831316</v>
      </c>
      <c r="I120" s="55">
        <f t="shared" si="25"/>
        <v>8325975</v>
      </c>
      <c r="J120" s="70">
        <f t="shared" si="25"/>
        <v>4036495</v>
      </c>
      <c r="K120" s="70">
        <f t="shared" si="25"/>
        <v>15193786</v>
      </c>
      <c r="L120" s="69">
        <f t="shared" si="25"/>
        <v>5576574</v>
      </c>
      <c r="M120" s="55">
        <f t="shared" si="25"/>
        <v>5202730</v>
      </c>
      <c r="N120" s="70">
        <f t="shared" si="25"/>
        <v>7661038</v>
      </c>
      <c r="O120" s="70">
        <f t="shared" si="25"/>
        <v>18440342</v>
      </c>
      <c r="P120" s="69">
        <f t="shared" si="25"/>
        <v>7193837</v>
      </c>
      <c r="Q120" s="55">
        <f t="shared" si="25"/>
        <v>5101039</v>
      </c>
      <c r="R120" s="70">
        <f t="shared" si="25"/>
        <v>13028304</v>
      </c>
      <c r="S120" s="70">
        <f t="shared" si="25"/>
        <v>25323180</v>
      </c>
      <c r="T120" s="69">
        <f t="shared" si="25"/>
        <v>9251881</v>
      </c>
      <c r="U120" s="55">
        <f t="shared" si="25"/>
        <v>3553819</v>
      </c>
      <c r="V120" s="70">
        <f t="shared" si="25"/>
        <v>7706364</v>
      </c>
      <c r="W120" s="70">
        <f t="shared" si="25"/>
        <v>20512064</v>
      </c>
    </row>
    <row r="121" spans="1:23" ht="12.75">
      <c r="A121" s="31" t="s">
        <v>28</v>
      </c>
      <c r="B121" s="32" t="s">
        <v>223</v>
      </c>
      <c r="C121" s="33" t="s">
        <v>224</v>
      </c>
      <c r="D121" s="52">
        <v>0</v>
      </c>
      <c r="E121" s="53">
        <v>0</v>
      </c>
      <c r="F121" s="53">
        <v>3005203</v>
      </c>
      <c r="G121" s="6">
        <f t="shared" si="23"/>
        <v>0</v>
      </c>
      <c r="H121" s="67">
        <v>47798</v>
      </c>
      <c r="I121" s="53">
        <v>220671</v>
      </c>
      <c r="J121" s="68">
        <v>202290</v>
      </c>
      <c r="K121" s="68">
        <v>470759</v>
      </c>
      <c r="L121" s="67">
        <v>104360</v>
      </c>
      <c r="M121" s="53">
        <v>42865</v>
      </c>
      <c r="N121" s="68">
        <v>125000</v>
      </c>
      <c r="O121" s="68">
        <v>272225</v>
      </c>
      <c r="P121" s="67">
        <v>129379</v>
      </c>
      <c r="Q121" s="53">
        <v>356181</v>
      </c>
      <c r="R121" s="68">
        <v>369856</v>
      </c>
      <c r="S121" s="68">
        <v>855416</v>
      </c>
      <c r="T121" s="67">
        <v>271397</v>
      </c>
      <c r="U121" s="53">
        <v>689962</v>
      </c>
      <c r="V121" s="68">
        <v>445444</v>
      </c>
      <c r="W121" s="68">
        <v>1406803</v>
      </c>
    </row>
    <row r="122" spans="1:23" ht="12.75">
      <c r="A122" s="31" t="s">
        <v>28</v>
      </c>
      <c r="B122" s="32" t="s">
        <v>225</v>
      </c>
      <c r="C122" s="33" t="s">
        <v>226</v>
      </c>
      <c r="D122" s="52">
        <v>0</v>
      </c>
      <c r="E122" s="53">
        <v>0</v>
      </c>
      <c r="F122" s="53">
        <v>7300531</v>
      </c>
      <c r="G122" s="6">
        <f t="shared" si="23"/>
        <v>0</v>
      </c>
      <c r="H122" s="67">
        <v>315091</v>
      </c>
      <c r="I122" s="53">
        <v>337659</v>
      </c>
      <c r="J122" s="68">
        <v>638970</v>
      </c>
      <c r="K122" s="68">
        <v>1291720</v>
      </c>
      <c r="L122" s="67">
        <v>559950</v>
      </c>
      <c r="M122" s="53">
        <v>236838</v>
      </c>
      <c r="N122" s="68">
        <v>522309</v>
      </c>
      <c r="O122" s="68">
        <v>1319097</v>
      </c>
      <c r="P122" s="67">
        <v>678960</v>
      </c>
      <c r="Q122" s="53">
        <v>233224</v>
      </c>
      <c r="R122" s="68">
        <v>1114657</v>
      </c>
      <c r="S122" s="68">
        <v>2026841</v>
      </c>
      <c r="T122" s="67">
        <v>537879</v>
      </c>
      <c r="U122" s="53">
        <v>550489</v>
      </c>
      <c r="V122" s="68">
        <v>1574505</v>
      </c>
      <c r="W122" s="68">
        <v>2662873</v>
      </c>
    </row>
    <row r="123" spans="1:23" ht="12.75">
      <c r="A123" s="31" t="s">
        <v>28</v>
      </c>
      <c r="B123" s="32" t="s">
        <v>227</v>
      </c>
      <c r="C123" s="33" t="s">
        <v>228</v>
      </c>
      <c r="D123" s="52">
        <v>2341000</v>
      </c>
      <c r="E123" s="53">
        <v>3041000</v>
      </c>
      <c r="F123" s="53">
        <v>772844</v>
      </c>
      <c r="G123" s="6">
        <f t="shared" si="23"/>
        <v>0.25414140085498194</v>
      </c>
      <c r="H123" s="67">
        <v>1998</v>
      </c>
      <c r="I123" s="53">
        <v>37335</v>
      </c>
      <c r="J123" s="68">
        <v>115894</v>
      </c>
      <c r="K123" s="68">
        <v>155227</v>
      </c>
      <c r="L123" s="67">
        <v>118445</v>
      </c>
      <c r="M123" s="53">
        <v>65993</v>
      </c>
      <c r="N123" s="68">
        <v>68152</v>
      </c>
      <c r="O123" s="68">
        <v>252590</v>
      </c>
      <c r="P123" s="67">
        <v>68333</v>
      </c>
      <c r="Q123" s="53">
        <v>22834</v>
      </c>
      <c r="R123" s="68">
        <v>106527</v>
      </c>
      <c r="S123" s="68">
        <v>197694</v>
      </c>
      <c r="T123" s="67">
        <v>85378</v>
      </c>
      <c r="U123" s="53">
        <v>47153</v>
      </c>
      <c r="V123" s="68">
        <v>34802</v>
      </c>
      <c r="W123" s="68">
        <v>167333</v>
      </c>
    </row>
    <row r="124" spans="1:23" ht="12.75">
      <c r="A124" s="31" t="s">
        <v>28</v>
      </c>
      <c r="B124" s="32" t="s">
        <v>229</v>
      </c>
      <c r="C124" s="33" t="s">
        <v>230</v>
      </c>
      <c r="D124" s="52">
        <v>1396000</v>
      </c>
      <c r="E124" s="53">
        <v>0</v>
      </c>
      <c r="F124" s="53">
        <v>466857</v>
      </c>
      <c r="G124" s="6">
        <f t="shared" si="23"/>
        <v>0</v>
      </c>
      <c r="H124" s="67">
        <v>26060</v>
      </c>
      <c r="I124" s="53">
        <v>0</v>
      </c>
      <c r="J124" s="68">
        <v>65914</v>
      </c>
      <c r="K124" s="68">
        <v>91974</v>
      </c>
      <c r="L124" s="67">
        <v>10682</v>
      </c>
      <c r="M124" s="53">
        <v>229</v>
      </c>
      <c r="N124" s="68">
        <v>53725</v>
      </c>
      <c r="O124" s="68">
        <v>64636</v>
      </c>
      <c r="P124" s="67">
        <v>77746</v>
      </c>
      <c r="Q124" s="53">
        <v>68741</v>
      </c>
      <c r="R124" s="68">
        <v>77516</v>
      </c>
      <c r="S124" s="68">
        <v>224003</v>
      </c>
      <c r="T124" s="67">
        <v>30375</v>
      </c>
      <c r="U124" s="53">
        <v>762</v>
      </c>
      <c r="V124" s="68">
        <v>55107</v>
      </c>
      <c r="W124" s="68">
        <v>86244</v>
      </c>
    </row>
    <row r="125" spans="1:23" ht="12.75">
      <c r="A125" s="31" t="s">
        <v>28</v>
      </c>
      <c r="B125" s="32" t="s">
        <v>231</v>
      </c>
      <c r="C125" s="33" t="s">
        <v>232</v>
      </c>
      <c r="D125" s="52">
        <v>89185350</v>
      </c>
      <c r="E125" s="53">
        <v>89288000</v>
      </c>
      <c r="F125" s="53">
        <v>145097737</v>
      </c>
      <c r="G125" s="6">
        <f t="shared" si="23"/>
        <v>1.625053053041842</v>
      </c>
      <c r="H125" s="67">
        <v>1380908</v>
      </c>
      <c r="I125" s="53">
        <v>13504920</v>
      </c>
      <c r="J125" s="68">
        <v>11576292</v>
      </c>
      <c r="K125" s="68">
        <v>26462120</v>
      </c>
      <c r="L125" s="67">
        <v>11548585</v>
      </c>
      <c r="M125" s="53">
        <v>11069516</v>
      </c>
      <c r="N125" s="68">
        <v>7848866</v>
      </c>
      <c r="O125" s="68">
        <v>30466967</v>
      </c>
      <c r="P125" s="67">
        <v>10834968</v>
      </c>
      <c r="Q125" s="53">
        <v>12574867</v>
      </c>
      <c r="R125" s="68">
        <v>10923196</v>
      </c>
      <c r="S125" s="68">
        <v>34333031</v>
      </c>
      <c r="T125" s="67">
        <v>12436203</v>
      </c>
      <c r="U125" s="53">
        <v>17182184</v>
      </c>
      <c r="V125" s="68">
        <v>24217232</v>
      </c>
      <c r="W125" s="68">
        <v>53835619</v>
      </c>
    </row>
    <row r="126" spans="1:23" ht="12.75">
      <c r="A126" s="31" t="s">
        <v>28</v>
      </c>
      <c r="B126" s="32" t="s">
        <v>233</v>
      </c>
      <c r="C126" s="33" t="s">
        <v>234</v>
      </c>
      <c r="D126" s="52">
        <v>2365000</v>
      </c>
      <c r="E126" s="53">
        <v>2365000</v>
      </c>
      <c r="F126" s="53">
        <v>269987</v>
      </c>
      <c r="G126" s="6">
        <f t="shared" si="23"/>
        <v>0.11415940803382664</v>
      </c>
      <c r="H126" s="67">
        <v>12943</v>
      </c>
      <c r="I126" s="53">
        <v>30327</v>
      </c>
      <c r="J126" s="68">
        <v>19249</v>
      </c>
      <c r="K126" s="68">
        <v>62519</v>
      </c>
      <c r="L126" s="67">
        <v>22750</v>
      </c>
      <c r="M126" s="53">
        <v>47899</v>
      </c>
      <c r="N126" s="68">
        <v>25938</v>
      </c>
      <c r="O126" s="68">
        <v>96587</v>
      </c>
      <c r="P126" s="67">
        <v>18534</v>
      </c>
      <c r="Q126" s="53">
        <v>23987</v>
      </c>
      <c r="R126" s="68">
        <v>22616</v>
      </c>
      <c r="S126" s="68">
        <v>65137</v>
      </c>
      <c r="T126" s="67">
        <v>14209</v>
      </c>
      <c r="U126" s="53">
        <v>14371</v>
      </c>
      <c r="V126" s="68">
        <v>17164</v>
      </c>
      <c r="W126" s="68">
        <v>45744</v>
      </c>
    </row>
    <row r="127" spans="1:23" ht="12.75">
      <c r="A127" s="31" t="s">
        <v>28</v>
      </c>
      <c r="B127" s="32" t="s">
        <v>235</v>
      </c>
      <c r="C127" s="33" t="s">
        <v>236</v>
      </c>
      <c r="D127" s="52">
        <v>2113536</v>
      </c>
      <c r="E127" s="53">
        <v>2603000</v>
      </c>
      <c r="F127" s="53">
        <v>1752270</v>
      </c>
      <c r="G127" s="6">
        <f t="shared" si="23"/>
        <v>0.6731732616212063</v>
      </c>
      <c r="H127" s="67">
        <v>1555</v>
      </c>
      <c r="I127" s="53">
        <v>77989</v>
      </c>
      <c r="J127" s="68">
        <v>164346</v>
      </c>
      <c r="K127" s="68">
        <v>243890</v>
      </c>
      <c r="L127" s="67">
        <v>200991</v>
      </c>
      <c r="M127" s="53">
        <v>178821</v>
      </c>
      <c r="N127" s="68">
        <v>57526</v>
      </c>
      <c r="O127" s="68">
        <v>437338</v>
      </c>
      <c r="P127" s="67">
        <v>244440</v>
      </c>
      <c r="Q127" s="53">
        <v>128078</v>
      </c>
      <c r="R127" s="68">
        <v>93882</v>
      </c>
      <c r="S127" s="68">
        <v>466400</v>
      </c>
      <c r="T127" s="67">
        <v>188891</v>
      </c>
      <c r="U127" s="53">
        <v>232767</v>
      </c>
      <c r="V127" s="68">
        <v>182984</v>
      </c>
      <c r="W127" s="68">
        <v>604642</v>
      </c>
    </row>
    <row r="128" spans="1:23" ht="12.75">
      <c r="A128" s="31" t="s">
        <v>47</v>
      </c>
      <c r="B128" s="32" t="s">
        <v>237</v>
      </c>
      <c r="C128" s="33" t="s">
        <v>238</v>
      </c>
      <c r="D128" s="52">
        <v>49674338</v>
      </c>
      <c r="E128" s="53">
        <v>49674338</v>
      </c>
      <c r="F128" s="53">
        <v>81177597</v>
      </c>
      <c r="G128" s="6">
        <f t="shared" si="23"/>
        <v>1.634195849776599</v>
      </c>
      <c r="H128" s="67">
        <v>1679618</v>
      </c>
      <c r="I128" s="53">
        <v>6468375</v>
      </c>
      <c r="J128" s="68">
        <v>7932055</v>
      </c>
      <c r="K128" s="68">
        <v>16080048</v>
      </c>
      <c r="L128" s="67">
        <v>4821155</v>
      </c>
      <c r="M128" s="53">
        <v>18327020</v>
      </c>
      <c r="N128" s="68">
        <v>7669477</v>
      </c>
      <c r="O128" s="68">
        <v>30817652</v>
      </c>
      <c r="P128" s="67">
        <v>2667376</v>
      </c>
      <c r="Q128" s="53">
        <v>21395800</v>
      </c>
      <c r="R128" s="68">
        <v>2683140</v>
      </c>
      <c r="S128" s="68">
        <v>26746316</v>
      </c>
      <c r="T128" s="67">
        <v>2700155</v>
      </c>
      <c r="U128" s="53">
        <v>2727034</v>
      </c>
      <c r="V128" s="68">
        <v>2106392</v>
      </c>
      <c r="W128" s="68">
        <v>7533581</v>
      </c>
    </row>
    <row r="129" spans="1:23" ht="16.5">
      <c r="A129" s="34"/>
      <c r="B129" s="35" t="s">
        <v>239</v>
      </c>
      <c r="C129" s="36"/>
      <c r="D129" s="54">
        <f>SUM(D121:D128)</f>
        <v>147075224</v>
      </c>
      <c r="E129" s="55">
        <f>SUM(E121:E128)</f>
        <v>146971338</v>
      </c>
      <c r="F129" s="55">
        <f>SUM(F121:F128)</f>
        <v>239843026</v>
      </c>
      <c r="G129" s="7">
        <f t="shared" si="23"/>
        <v>1.6319033987429576</v>
      </c>
      <c r="H129" s="69">
        <f aca="true" t="shared" si="26" ref="H129:W129">SUM(H121:H128)</f>
        <v>3465971</v>
      </c>
      <c r="I129" s="55">
        <f t="shared" si="26"/>
        <v>20677276</v>
      </c>
      <c r="J129" s="70">
        <f t="shared" si="26"/>
        <v>20715010</v>
      </c>
      <c r="K129" s="70">
        <f t="shared" si="26"/>
        <v>44858257</v>
      </c>
      <c r="L129" s="69">
        <f t="shared" si="26"/>
        <v>17386918</v>
      </c>
      <c r="M129" s="55">
        <f t="shared" si="26"/>
        <v>29969181</v>
      </c>
      <c r="N129" s="70">
        <f t="shared" si="26"/>
        <v>16370993</v>
      </c>
      <c r="O129" s="70">
        <f t="shared" si="26"/>
        <v>63727092</v>
      </c>
      <c r="P129" s="69">
        <f t="shared" si="26"/>
        <v>14719736</v>
      </c>
      <c r="Q129" s="55">
        <f t="shared" si="26"/>
        <v>34803712</v>
      </c>
      <c r="R129" s="70">
        <f t="shared" si="26"/>
        <v>15391390</v>
      </c>
      <c r="S129" s="70">
        <f t="shared" si="26"/>
        <v>64914838</v>
      </c>
      <c r="T129" s="69">
        <f t="shared" si="26"/>
        <v>16264487</v>
      </c>
      <c r="U129" s="55">
        <f t="shared" si="26"/>
        <v>21444722</v>
      </c>
      <c r="V129" s="70">
        <f t="shared" si="26"/>
        <v>28633630</v>
      </c>
      <c r="W129" s="70">
        <f t="shared" si="26"/>
        <v>66342839</v>
      </c>
    </row>
    <row r="130" spans="1:23" ht="12.75">
      <c r="A130" s="31" t="s">
        <v>28</v>
      </c>
      <c r="B130" s="32" t="s">
        <v>240</v>
      </c>
      <c r="C130" s="33" t="s">
        <v>241</v>
      </c>
      <c r="D130" s="52">
        <v>42820000</v>
      </c>
      <c r="E130" s="53">
        <v>41016000</v>
      </c>
      <c r="F130" s="53">
        <v>396546855</v>
      </c>
      <c r="G130" s="6">
        <f t="shared" si="23"/>
        <v>9.668101594499708</v>
      </c>
      <c r="H130" s="67">
        <v>43582490</v>
      </c>
      <c r="I130" s="53">
        <v>42820443</v>
      </c>
      <c r="J130" s="68">
        <v>42820443</v>
      </c>
      <c r="K130" s="68">
        <v>129223376</v>
      </c>
      <c r="L130" s="67">
        <v>18387589</v>
      </c>
      <c r="M130" s="53">
        <v>22256648</v>
      </c>
      <c r="N130" s="68">
        <v>24606060</v>
      </c>
      <c r="O130" s="68">
        <v>65250297</v>
      </c>
      <c r="P130" s="67">
        <v>28928167</v>
      </c>
      <c r="Q130" s="53">
        <v>30934737</v>
      </c>
      <c r="R130" s="68">
        <v>30825153</v>
      </c>
      <c r="S130" s="68">
        <v>90688057</v>
      </c>
      <c r="T130" s="67">
        <v>34133510</v>
      </c>
      <c r="U130" s="53">
        <v>37651390</v>
      </c>
      <c r="V130" s="68">
        <v>39600225</v>
      </c>
      <c r="W130" s="68">
        <v>111385125</v>
      </c>
    </row>
    <row r="131" spans="1:23" ht="12.75">
      <c r="A131" s="31" t="s">
        <v>28</v>
      </c>
      <c r="B131" s="32" t="s">
        <v>242</v>
      </c>
      <c r="C131" s="33" t="s">
        <v>243</v>
      </c>
      <c r="D131" s="52">
        <v>2261350</v>
      </c>
      <c r="E131" s="53">
        <v>2066350</v>
      </c>
      <c r="F131" s="53">
        <v>826743</v>
      </c>
      <c r="G131" s="6">
        <f t="shared" si="23"/>
        <v>0.40009824085948653</v>
      </c>
      <c r="H131" s="67">
        <v>110268</v>
      </c>
      <c r="I131" s="53">
        <v>12170</v>
      </c>
      <c r="J131" s="68">
        <v>3891</v>
      </c>
      <c r="K131" s="68">
        <v>126329</v>
      </c>
      <c r="L131" s="67">
        <v>16589</v>
      </c>
      <c r="M131" s="53">
        <v>0</v>
      </c>
      <c r="N131" s="68">
        <v>0</v>
      </c>
      <c r="O131" s="68">
        <v>16589</v>
      </c>
      <c r="P131" s="67">
        <v>4055</v>
      </c>
      <c r="Q131" s="53">
        <v>132000</v>
      </c>
      <c r="R131" s="68">
        <v>44056</v>
      </c>
      <c r="S131" s="68">
        <v>180111</v>
      </c>
      <c r="T131" s="67">
        <v>5087</v>
      </c>
      <c r="U131" s="53">
        <v>296627</v>
      </c>
      <c r="V131" s="68">
        <v>202000</v>
      </c>
      <c r="W131" s="68">
        <v>503714</v>
      </c>
    </row>
    <row r="132" spans="1:23" ht="12.75">
      <c r="A132" s="31" t="s">
        <v>28</v>
      </c>
      <c r="B132" s="32" t="s">
        <v>244</v>
      </c>
      <c r="C132" s="33" t="s">
        <v>245</v>
      </c>
      <c r="D132" s="52">
        <v>57425000</v>
      </c>
      <c r="E132" s="53">
        <v>59156000</v>
      </c>
      <c r="F132" s="53">
        <v>9126177</v>
      </c>
      <c r="G132" s="6">
        <f t="shared" si="23"/>
        <v>0.15427305767800392</v>
      </c>
      <c r="H132" s="67">
        <v>636300</v>
      </c>
      <c r="I132" s="53">
        <v>232208</v>
      </c>
      <c r="J132" s="68">
        <v>820448</v>
      </c>
      <c r="K132" s="68">
        <v>1688956</v>
      </c>
      <c r="L132" s="67">
        <v>775139</v>
      </c>
      <c r="M132" s="53">
        <v>1052580</v>
      </c>
      <c r="N132" s="68">
        <v>670042</v>
      </c>
      <c r="O132" s="68">
        <v>2497761</v>
      </c>
      <c r="P132" s="67">
        <v>599834</v>
      </c>
      <c r="Q132" s="53">
        <v>736115</v>
      </c>
      <c r="R132" s="68">
        <v>927424</v>
      </c>
      <c r="S132" s="68">
        <v>2263373</v>
      </c>
      <c r="T132" s="67">
        <v>320494</v>
      </c>
      <c r="U132" s="53">
        <v>929039</v>
      </c>
      <c r="V132" s="68">
        <v>1426554</v>
      </c>
      <c r="W132" s="68">
        <v>2676087</v>
      </c>
    </row>
    <row r="133" spans="1:23" ht="12.75">
      <c r="A133" s="31" t="s">
        <v>28</v>
      </c>
      <c r="B133" s="32" t="s">
        <v>246</v>
      </c>
      <c r="C133" s="33" t="s">
        <v>247</v>
      </c>
      <c r="D133" s="52">
        <v>0</v>
      </c>
      <c r="E133" s="53">
        <v>0</v>
      </c>
      <c r="F133" s="53">
        <v>14265288</v>
      </c>
      <c r="G133" s="6">
        <f t="shared" si="23"/>
        <v>0</v>
      </c>
      <c r="H133" s="67">
        <v>205220</v>
      </c>
      <c r="I133" s="53">
        <v>81854</v>
      </c>
      <c r="J133" s="68">
        <v>52772</v>
      </c>
      <c r="K133" s="68">
        <v>339846</v>
      </c>
      <c r="L133" s="67">
        <v>94398</v>
      </c>
      <c r="M133" s="53">
        <v>384729</v>
      </c>
      <c r="N133" s="68">
        <v>1032349</v>
      </c>
      <c r="O133" s="68">
        <v>1511476</v>
      </c>
      <c r="P133" s="67">
        <v>73838</v>
      </c>
      <c r="Q133" s="53">
        <v>215774</v>
      </c>
      <c r="R133" s="68">
        <v>555874</v>
      </c>
      <c r="S133" s="68">
        <v>845486</v>
      </c>
      <c r="T133" s="67">
        <v>2824244</v>
      </c>
      <c r="U133" s="53">
        <v>2995688</v>
      </c>
      <c r="V133" s="68">
        <v>5748548</v>
      </c>
      <c r="W133" s="68">
        <v>11568480</v>
      </c>
    </row>
    <row r="134" spans="1:23" ht="12.75">
      <c r="A134" s="31" t="s">
        <v>28</v>
      </c>
      <c r="B134" s="32" t="s">
        <v>248</v>
      </c>
      <c r="C134" s="33" t="s">
        <v>249</v>
      </c>
      <c r="D134" s="52">
        <v>5730000</v>
      </c>
      <c r="E134" s="53">
        <v>4120000</v>
      </c>
      <c r="F134" s="53">
        <v>5481341</v>
      </c>
      <c r="G134" s="6">
        <f t="shared" si="23"/>
        <v>1.3304225728155339</v>
      </c>
      <c r="H134" s="67">
        <v>596826</v>
      </c>
      <c r="I134" s="53">
        <v>332435</v>
      </c>
      <c r="J134" s="68">
        <v>330974</v>
      </c>
      <c r="K134" s="68">
        <v>1260235</v>
      </c>
      <c r="L134" s="67">
        <v>614966</v>
      </c>
      <c r="M134" s="53">
        <v>614726</v>
      </c>
      <c r="N134" s="68">
        <v>375261</v>
      </c>
      <c r="O134" s="68">
        <v>1604953</v>
      </c>
      <c r="P134" s="67">
        <v>507274</v>
      </c>
      <c r="Q134" s="53">
        <v>44245</v>
      </c>
      <c r="R134" s="68">
        <v>844663</v>
      </c>
      <c r="S134" s="68">
        <v>1396182</v>
      </c>
      <c r="T134" s="67">
        <v>432004</v>
      </c>
      <c r="U134" s="53">
        <v>200277</v>
      </c>
      <c r="V134" s="68">
        <v>587690</v>
      </c>
      <c r="W134" s="68">
        <v>1219971</v>
      </c>
    </row>
    <row r="135" spans="1:23" ht="12.75">
      <c r="A135" s="31" t="s">
        <v>47</v>
      </c>
      <c r="B135" s="32" t="s">
        <v>250</v>
      </c>
      <c r="C135" s="33" t="s">
        <v>251</v>
      </c>
      <c r="D135" s="52">
        <v>22310000</v>
      </c>
      <c r="E135" s="53">
        <v>17950000</v>
      </c>
      <c r="F135" s="53">
        <v>13906979</v>
      </c>
      <c r="G135" s="6">
        <f t="shared" si="23"/>
        <v>0.7747620612813371</v>
      </c>
      <c r="H135" s="67">
        <v>55110</v>
      </c>
      <c r="I135" s="53">
        <v>1372156</v>
      </c>
      <c r="J135" s="68">
        <v>178706</v>
      </c>
      <c r="K135" s="68">
        <v>1605972</v>
      </c>
      <c r="L135" s="67">
        <v>178706</v>
      </c>
      <c r="M135" s="53">
        <v>863121</v>
      </c>
      <c r="N135" s="68">
        <v>1935237</v>
      </c>
      <c r="O135" s="68">
        <v>2977064</v>
      </c>
      <c r="P135" s="67">
        <v>685476</v>
      </c>
      <c r="Q135" s="53">
        <v>2675141</v>
      </c>
      <c r="R135" s="68">
        <v>1713730</v>
      </c>
      <c r="S135" s="68">
        <v>5074347</v>
      </c>
      <c r="T135" s="67">
        <v>1232765</v>
      </c>
      <c r="U135" s="53">
        <v>1802066</v>
      </c>
      <c r="V135" s="68">
        <v>1214765</v>
      </c>
      <c r="W135" s="68">
        <v>4249596</v>
      </c>
    </row>
    <row r="136" spans="1:23" ht="16.5">
      <c r="A136" s="34"/>
      <c r="B136" s="35" t="s">
        <v>252</v>
      </c>
      <c r="C136" s="36"/>
      <c r="D136" s="54">
        <f>SUM(D130:D135)</f>
        <v>130546350</v>
      </c>
      <c r="E136" s="55">
        <f>SUM(E130:E135)</f>
        <v>124308350</v>
      </c>
      <c r="F136" s="55">
        <f>SUM(F130:F135)</f>
        <v>440153383</v>
      </c>
      <c r="G136" s="7">
        <f t="shared" si="23"/>
        <v>3.540819124379014</v>
      </c>
      <c r="H136" s="69">
        <f aca="true" t="shared" si="27" ref="H136:W136">SUM(H130:H135)</f>
        <v>45186214</v>
      </c>
      <c r="I136" s="55">
        <f t="shared" si="27"/>
        <v>44851266</v>
      </c>
      <c r="J136" s="70">
        <f t="shared" si="27"/>
        <v>44207234</v>
      </c>
      <c r="K136" s="70">
        <f t="shared" si="27"/>
        <v>134244714</v>
      </c>
      <c r="L136" s="69">
        <f t="shared" si="27"/>
        <v>20067387</v>
      </c>
      <c r="M136" s="55">
        <f t="shared" si="27"/>
        <v>25171804</v>
      </c>
      <c r="N136" s="70">
        <f t="shared" si="27"/>
        <v>28618949</v>
      </c>
      <c r="O136" s="70">
        <f t="shared" si="27"/>
        <v>73858140</v>
      </c>
      <c r="P136" s="69">
        <f t="shared" si="27"/>
        <v>30798644</v>
      </c>
      <c r="Q136" s="55">
        <f t="shared" si="27"/>
        <v>34738012</v>
      </c>
      <c r="R136" s="70">
        <f t="shared" si="27"/>
        <v>34910900</v>
      </c>
      <c r="S136" s="70">
        <f t="shared" si="27"/>
        <v>100447556</v>
      </c>
      <c r="T136" s="69">
        <f t="shared" si="27"/>
        <v>38948104</v>
      </c>
      <c r="U136" s="55">
        <f t="shared" si="27"/>
        <v>43875087</v>
      </c>
      <c r="V136" s="70">
        <f t="shared" si="27"/>
        <v>48779782</v>
      </c>
      <c r="W136" s="70">
        <f t="shared" si="27"/>
        <v>131602973</v>
      </c>
    </row>
    <row r="137" spans="1:23" ht="12.75">
      <c r="A137" s="31" t="s">
        <v>28</v>
      </c>
      <c r="B137" s="32" t="s">
        <v>253</v>
      </c>
      <c r="C137" s="33" t="s">
        <v>254</v>
      </c>
      <c r="D137" s="52">
        <v>5816203</v>
      </c>
      <c r="E137" s="53">
        <v>5916203</v>
      </c>
      <c r="F137" s="53">
        <v>5370721</v>
      </c>
      <c r="G137" s="6">
        <f t="shared" si="23"/>
        <v>0.9077986336844763</v>
      </c>
      <c r="H137" s="67">
        <v>234145</v>
      </c>
      <c r="I137" s="53">
        <v>406278</v>
      </c>
      <c r="J137" s="68">
        <v>385359</v>
      </c>
      <c r="K137" s="68">
        <v>1025782</v>
      </c>
      <c r="L137" s="67">
        <v>665658</v>
      </c>
      <c r="M137" s="53">
        <v>498681</v>
      </c>
      <c r="N137" s="68">
        <v>371500</v>
      </c>
      <c r="O137" s="68">
        <v>1535839</v>
      </c>
      <c r="P137" s="67">
        <v>628444</v>
      </c>
      <c r="Q137" s="53">
        <v>387590</v>
      </c>
      <c r="R137" s="68">
        <v>474498</v>
      </c>
      <c r="S137" s="68">
        <v>1490532</v>
      </c>
      <c r="T137" s="67">
        <v>411307</v>
      </c>
      <c r="U137" s="53">
        <v>189687</v>
      </c>
      <c r="V137" s="68">
        <v>717574</v>
      </c>
      <c r="W137" s="68">
        <v>1318568</v>
      </c>
    </row>
    <row r="138" spans="1:23" ht="12.75">
      <c r="A138" s="31" t="s">
        <v>28</v>
      </c>
      <c r="B138" s="32" t="s">
        <v>255</v>
      </c>
      <c r="C138" s="33" t="s">
        <v>256</v>
      </c>
      <c r="D138" s="52">
        <v>0</v>
      </c>
      <c r="E138" s="53">
        <v>0</v>
      </c>
      <c r="F138" s="53">
        <v>6115088</v>
      </c>
      <c r="G138" s="6">
        <f t="shared" si="23"/>
        <v>0</v>
      </c>
      <c r="H138" s="67">
        <v>188546</v>
      </c>
      <c r="I138" s="53">
        <v>180371</v>
      </c>
      <c r="J138" s="68">
        <v>33628</v>
      </c>
      <c r="K138" s="68">
        <v>402545</v>
      </c>
      <c r="L138" s="67">
        <v>778147</v>
      </c>
      <c r="M138" s="53">
        <v>2564658</v>
      </c>
      <c r="N138" s="68">
        <v>242827</v>
      </c>
      <c r="O138" s="68">
        <v>3585632</v>
      </c>
      <c r="P138" s="67">
        <v>282840</v>
      </c>
      <c r="Q138" s="53">
        <v>330274</v>
      </c>
      <c r="R138" s="68">
        <v>355511</v>
      </c>
      <c r="S138" s="68">
        <v>968625</v>
      </c>
      <c r="T138" s="67">
        <v>326828</v>
      </c>
      <c r="U138" s="53">
        <v>326828</v>
      </c>
      <c r="V138" s="68">
        <v>504630</v>
      </c>
      <c r="W138" s="68">
        <v>1158286</v>
      </c>
    </row>
    <row r="139" spans="1:23" ht="12.75">
      <c r="A139" s="31" t="s">
        <v>28</v>
      </c>
      <c r="B139" s="32" t="s">
        <v>257</v>
      </c>
      <c r="C139" s="33" t="s">
        <v>258</v>
      </c>
      <c r="D139" s="52">
        <v>6470000</v>
      </c>
      <c r="E139" s="53">
        <v>0</v>
      </c>
      <c r="F139" s="53">
        <v>32437092</v>
      </c>
      <c r="G139" s="6">
        <f t="shared" si="23"/>
        <v>0</v>
      </c>
      <c r="H139" s="67">
        <v>3020116</v>
      </c>
      <c r="I139" s="53">
        <v>2541587</v>
      </c>
      <c r="J139" s="68">
        <v>2135095</v>
      </c>
      <c r="K139" s="68">
        <v>7696798</v>
      </c>
      <c r="L139" s="67">
        <v>4334237</v>
      </c>
      <c r="M139" s="53">
        <v>4972926</v>
      </c>
      <c r="N139" s="68">
        <v>4820243</v>
      </c>
      <c r="O139" s="68">
        <v>14127406</v>
      </c>
      <c r="P139" s="67">
        <v>2617762</v>
      </c>
      <c r="Q139" s="53">
        <v>2479735</v>
      </c>
      <c r="R139" s="68">
        <v>2792601</v>
      </c>
      <c r="S139" s="68">
        <v>7890098</v>
      </c>
      <c r="T139" s="67">
        <v>1575265</v>
      </c>
      <c r="U139" s="53">
        <v>1147525</v>
      </c>
      <c r="V139" s="68">
        <v>0</v>
      </c>
      <c r="W139" s="68">
        <v>2722790</v>
      </c>
    </row>
    <row r="140" spans="1:23" ht="12.75">
      <c r="A140" s="31" t="s">
        <v>28</v>
      </c>
      <c r="B140" s="32" t="s">
        <v>259</v>
      </c>
      <c r="C140" s="33" t="s">
        <v>260</v>
      </c>
      <c r="D140" s="52">
        <v>0</v>
      </c>
      <c r="E140" s="53">
        <v>6928900</v>
      </c>
      <c r="F140" s="53">
        <v>18035109</v>
      </c>
      <c r="G140" s="6">
        <f t="shared" si="23"/>
        <v>2.60288198703979</v>
      </c>
      <c r="H140" s="67">
        <v>4227966</v>
      </c>
      <c r="I140" s="53">
        <v>3796060</v>
      </c>
      <c r="J140" s="68">
        <v>5167818</v>
      </c>
      <c r="K140" s="68">
        <v>13191844</v>
      </c>
      <c r="L140" s="67">
        <v>4843265</v>
      </c>
      <c r="M140" s="53">
        <v>0</v>
      </c>
      <c r="N140" s="68">
        <v>0</v>
      </c>
      <c r="O140" s="68">
        <v>4843265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47</v>
      </c>
      <c r="B141" s="32" t="s">
        <v>261</v>
      </c>
      <c r="C141" s="33" t="s">
        <v>262</v>
      </c>
      <c r="D141" s="52">
        <v>14196271</v>
      </c>
      <c r="E141" s="53">
        <v>0</v>
      </c>
      <c r="F141" s="53">
        <v>4774753</v>
      </c>
      <c r="G141" s="6">
        <f t="shared" si="23"/>
        <v>0</v>
      </c>
      <c r="H141" s="67">
        <v>79871</v>
      </c>
      <c r="I141" s="53">
        <v>90292</v>
      </c>
      <c r="J141" s="68">
        <v>552130</v>
      </c>
      <c r="K141" s="68">
        <v>722293</v>
      </c>
      <c r="L141" s="67">
        <v>350510</v>
      </c>
      <c r="M141" s="53">
        <v>340727</v>
      </c>
      <c r="N141" s="68">
        <v>340727</v>
      </c>
      <c r="O141" s="68">
        <v>1031964</v>
      </c>
      <c r="P141" s="67">
        <v>12741</v>
      </c>
      <c r="Q141" s="53">
        <v>24695</v>
      </c>
      <c r="R141" s="68">
        <v>1646497</v>
      </c>
      <c r="S141" s="68">
        <v>1683933</v>
      </c>
      <c r="T141" s="67">
        <v>421437</v>
      </c>
      <c r="U141" s="53">
        <v>475036</v>
      </c>
      <c r="V141" s="68">
        <v>440090</v>
      </c>
      <c r="W141" s="68">
        <v>1336563</v>
      </c>
    </row>
    <row r="142" spans="1:23" ht="16.5">
      <c r="A142" s="34"/>
      <c r="B142" s="35" t="s">
        <v>263</v>
      </c>
      <c r="C142" s="36"/>
      <c r="D142" s="54">
        <f>SUM(D137:D141)</f>
        <v>26482474</v>
      </c>
      <c r="E142" s="55">
        <f>SUM(E137:E141)</f>
        <v>12845103</v>
      </c>
      <c r="F142" s="55">
        <f>SUM(F137:F141)</f>
        <v>66732763</v>
      </c>
      <c r="G142" s="7">
        <f t="shared" si="23"/>
        <v>5.195190961100117</v>
      </c>
      <c r="H142" s="69">
        <f aca="true" t="shared" si="28" ref="H142:W142">SUM(H137:H141)</f>
        <v>7750644</v>
      </c>
      <c r="I142" s="55">
        <f t="shared" si="28"/>
        <v>7014588</v>
      </c>
      <c r="J142" s="70">
        <f t="shared" si="28"/>
        <v>8274030</v>
      </c>
      <c r="K142" s="70">
        <f t="shared" si="28"/>
        <v>23039262</v>
      </c>
      <c r="L142" s="69">
        <f t="shared" si="28"/>
        <v>10971817</v>
      </c>
      <c r="M142" s="55">
        <f t="shared" si="28"/>
        <v>8376992</v>
      </c>
      <c r="N142" s="70">
        <f t="shared" si="28"/>
        <v>5775297</v>
      </c>
      <c r="O142" s="70">
        <f t="shared" si="28"/>
        <v>25124106</v>
      </c>
      <c r="P142" s="69">
        <f t="shared" si="28"/>
        <v>3541787</v>
      </c>
      <c r="Q142" s="55">
        <f t="shared" si="28"/>
        <v>3222294</v>
      </c>
      <c r="R142" s="70">
        <f t="shared" si="28"/>
        <v>5269107</v>
      </c>
      <c r="S142" s="70">
        <f t="shared" si="28"/>
        <v>12033188</v>
      </c>
      <c r="T142" s="69">
        <f t="shared" si="28"/>
        <v>2734837</v>
      </c>
      <c r="U142" s="55">
        <f t="shared" si="28"/>
        <v>2139076</v>
      </c>
      <c r="V142" s="70">
        <f t="shared" si="28"/>
        <v>1662294</v>
      </c>
      <c r="W142" s="70">
        <f t="shared" si="28"/>
        <v>6536207</v>
      </c>
    </row>
    <row r="143" spans="1:23" ht="12.75">
      <c r="A143" s="31" t="s">
        <v>28</v>
      </c>
      <c r="B143" s="32" t="s">
        <v>264</v>
      </c>
      <c r="C143" s="33" t="s">
        <v>265</v>
      </c>
      <c r="D143" s="52">
        <v>0</v>
      </c>
      <c r="E143" s="53">
        <v>0</v>
      </c>
      <c r="F143" s="53">
        <v>82283625</v>
      </c>
      <c r="G143" s="6">
        <f aca="true" t="shared" si="29" ref="G143:G174">IF($E143=0,0,$F143/$E143)</f>
        <v>0</v>
      </c>
      <c r="H143" s="67">
        <v>1691684</v>
      </c>
      <c r="I143" s="53">
        <v>2728560</v>
      </c>
      <c r="J143" s="68">
        <v>5108375</v>
      </c>
      <c r="K143" s="68">
        <v>9528619</v>
      </c>
      <c r="L143" s="67">
        <v>15609369</v>
      </c>
      <c r="M143" s="53">
        <v>7588790</v>
      </c>
      <c r="N143" s="68">
        <v>5292563</v>
      </c>
      <c r="O143" s="68">
        <v>28490722</v>
      </c>
      <c r="P143" s="67">
        <v>4428329</v>
      </c>
      <c r="Q143" s="53">
        <v>4408761</v>
      </c>
      <c r="R143" s="68">
        <v>6086496</v>
      </c>
      <c r="S143" s="68">
        <v>14923586</v>
      </c>
      <c r="T143" s="67">
        <v>6037049</v>
      </c>
      <c r="U143" s="53">
        <v>7107295</v>
      </c>
      <c r="V143" s="68">
        <v>16196354</v>
      </c>
      <c r="W143" s="68">
        <v>29340698</v>
      </c>
    </row>
    <row r="144" spans="1:23" ht="12.75">
      <c r="A144" s="31" t="s">
        <v>28</v>
      </c>
      <c r="B144" s="32" t="s">
        <v>266</v>
      </c>
      <c r="C144" s="33" t="s">
        <v>267</v>
      </c>
      <c r="D144" s="52">
        <v>1373840</v>
      </c>
      <c r="E144" s="53">
        <v>1790411</v>
      </c>
      <c r="F144" s="53">
        <v>1433849</v>
      </c>
      <c r="G144" s="6">
        <f t="shared" si="29"/>
        <v>0.8008490787869378</v>
      </c>
      <c r="H144" s="67">
        <v>86420</v>
      </c>
      <c r="I144" s="53">
        <v>9681</v>
      </c>
      <c r="J144" s="68">
        <v>127377</v>
      </c>
      <c r="K144" s="68">
        <v>223478</v>
      </c>
      <c r="L144" s="67">
        <v>20739</v>
      </c>
      <c r="M144" s="53">
        <v>52022</v>
      </c>
      <c r="N144" s="68">
        <v>46144</v>
      </c>
      <c r="O144" s="68">
        <v>118905</v>
      </c>
      <c r="P144" s="67">
        <v>227807</v>
      </c>
      <c r="Q144" s="53">
        <v>36506</v>
      </c>
      <c r="R144" s="68">
        <v>61615</v>
      </c>
      <c r="S144" s="68">
        <v>325928</v>
      </c>
      <c r="T144" s="67">
        <v>90826</v>
      </c>
      <c r="U144" s="53">
        <v>183450</v>
      </c>
      <c r="V144" s="68">
        <v>491262</v>
      </c>
      <c r="W144" s="68">
        <v>765538</v>
      </c>
    </row>
    <row r="145" spans="1:23" ht="12.75">
      <c r="A145" s="31" t="s">
        <v>28</v>
      </c>
      <c r="B145" s="32" t="s">
        <v>268</v>
      </c>
      <c r="C145" s="33" t="s">
        <v>269</v>
      </c>
      <c r="D145" s="52">
        <v>0</v>
      </c>
      <c r="E145" s="53">
        <v>0</v>
      </c>
      <c r="F145" s="53">
        <v>57361494</v>
      </c>
      <c r="G145" s="6">
        <f t="shared" si="29"/>
        <v>0</v>
      </c>
      <c r="H145" s="67">
        <v>2441398</v>
      </c>
      <c r="I145" s="53">
        <v>3323891</v>
      </c>
      <c r="J145" s="68">
        <v>3706513</v>
      </c>
      <c r="K145" s="68">
        <v>9471802</v>
      </c>
      <c r="L145" s="67">
        <v>5554225</v>
      </c>
      <c r="M145" s="53">
        <v>4566849</v>
      </c>
      <c r="N145" s="68">
        <v>5669474</v>
      </c>
      <c r="O145" s="68">
        <v>15790548</v>
      </c>
      <c r="P145" s="67">
        <v>0</v>
      </c>
      <c r="Q145" s="53">
        <v>4118171</v>
      </c>
      <c r="R145" s="68">
        <v>6958920</v>
      </c>
      <c r="S145" s="68">
        <v>11077091</v>
      </c>
      <c r="T145" s="67">
        <v>4973228</v>
      </c>
      <c r="U145" s="53">
        <v>8233760</v>
      </c>
      <c r="V145" s="68">
        <v>7815065</v>
      </c>
      <c r="W145" s="68">
        <v>21022053</v>
      </c>
    </row>
    <row r="146" spans="1:23" ht="12.75">
      <c r="A146" s="31" t="s">
        <v>47</v>
      </c>
      <c r="B146" s="32" t="s">
        <v>270</v>
      </c>
      <c r="C146" s="33" t="s">
        <v>271</v>
      </c>
      <c r="D146" s="52">
        <v>7363785</v>
      </c>
      <c r="E146" s="53">
        <v>7332341</v>
      </c>
      <c r="F146" s="53">
        <v>1098589</v>
      </c>
      <c r="G146" s="6">
        <f t="shared" si="29"/>
        <v>0.14982786534341488</v>
      </c>
      <c r="H146" s="67">
        <v>59129</v>
      </c>
      <c r="I146" s="53">
        <v>146268</v>
      </c>
      <c r="J146" s="68">
        <v>106519</v>
      </c>
      <c r="K146" s="68">
        <v>311916</v>
      </c>
      <c r="L146" s="67">
        <v>176435</v>
      </c>
      <c r="M146" s="53">
        <v>113270</v>
      </c>
      <c r="N146" s="68">
        <v>105569</v>
      </c>
      <c r="O146" s="68">
        <v>395274</v>
      </c>
      <c r="P146" s="67">
        <v>17571</v>
      </c>
      <c r="Q146" s="53">
        <v>146643</v>
      </c>
      <c r="R146" s="68">
        <v>138102</v>
      </c>
      <c r="S146" s="68">
        <v>302316</v>
      </c>
      <c r="T146" s="67">
        <v>55000</v>
      </c>
      <c r="U146" s="53">
        <v>119970</v>
      </c>
      <c r="V146" s="68">
        <v>-85887</v>
      </c>
      <c r="W146" s="68">
        <v>89083</v>
      </c>
    </row>
    <row r="147" spans="1:23" ht="16.5">
      <c r="A147" s="34"/>
      <c r="B147" s="35" t="s">
        <v>272</v>
      </c>
      <c r="C147" s="36"/>
      <c r="D147" s="54">
        <f>SUM(D143:D146)</f>
        <v>8737625</v>
      </c>
      <c r="E147" s="55">
        <f>SUM(E143:E146)</f>
        <v>9122752</v>
      </c>
      <c r="F147" s="55">
        <f>SUM(F143:F146)</f>
        <v>142177557</v>
      </c>
      <c r="G147" s="7">
        <f t="shared" si="29"/>
        <v>15.584941583416933</v>
      </c>
      <c r="H147" s="69">
        <f aca="true" t="shared" si="30" ref="H147:W147">SUM(H143:H146)</f>
        <v>4278631</v>
      </c>
      <c r="I147" s="55">
        <f t="shared" si="30"/>
        <v>6208400</v>
      </c>
      <c r="J147" s="70">
        <f t="shared" si="30"/>
        <v>9048784</v>
      </c>
      <c r="K147" s="70">
        <f t="shared" si="30"/>
        <v>19535815</v>
      </c>
      <c r="L147" s="69">
        <f t="shared" si="30"/>
        <v>21360768</v>
      </c>
      <c r="M147" s="55">
        <f t="shared" si="30"/>
        <v>12320931</v>
      </c>
      <c r="N147" s="70">
        <f t="shared" si="30"/>
        <v>11113750</v>
      </c>
      <c r="O147" s="70">
        <f t="shared" si="30"/>
        <v>44795449</v>
      </c>
      <c r="P147" s="69">
        <f t="shared" si="30"/>
        <v>4673707</v>
      </c>
      <c r="Q147" s="55">
        <f t="shared" si="30"/>
        <v>8710081</v>
      </c>
      <c r="R147" s="70">
        <f t="shared" si="30"/>
        <v>13245133</v>
      </c>
      <c r="S147" s="70">
        <f t="shared" si="30"/>
        <v>26628921</v>
      </c>
      <c r="T147" s="69">
        <f t="shared" si="30"/>
        <v>11156103</v>
      </c>
      <c r="U147" s="55">
        <f t="shared" si="30"/>
        <v>15644475</v>
      </c>
      <c r="V147" s="70">
        <f t="shared" si="30"/>
        <v>24416794</v>
      </c>
      <c r="W147" s="70">
        <f t="shared" si="30"/>
        <v>51217372</v>
      </c>
    </row>
    <row r="148" spans="1:23" ht="12.75">
      <c r="A148" s="31" t="s">
        <v>28</v>
      </c>
      <c r="B148" s="32" t="s">
        <v>273</v>
      </c>
      <c r="C148" s="33" t="s">
        <v>274</v>
      </c>
      <c r="D148" s="52">
        <v>0</v>
      </c>
      <c r="E148" s="53">
        <v>0</v>
      </c>
      <c r="F148" s="53">
        <v>39152563</v>
      </c>
      <c r="G148" s="6">
        <f t="shared" si="29"/>
        <v>0</v>
      </c>
      <c r="H148" s="67">
        <v>15819063</v>
      </c>
      <c r="I148" s="53">
        <v>8599066</v>
      </c>
      <c r="J148" s="68">
        <v>6925865</v>
      </c>
      <c r="K148" s="68">
        <v>31343994</v>
      </c>
      <c r="L148" s="67">
        <v>6618478</v>
      </c>
      <c r="M148" s="53">
        <v>211154</v>
      </c>
      <c r="N148" s="68">
        <v>104254</v>
      </c>
      <c r="O148" s="68">
        <v>6933886</v>
      </c>
      <c r="P148" s="67">
        <v>97974</v>
      </c>
      <c r="Q148" s="53">
        <v>46747</v>
      </c>
      <c r="R148" s="68">
        <v>100933</v>
      </c>
      <c r="S148" s="68">
        <v>245654</v>
      </c>
      <c r="T148" s="67">
        <v>52588</v>
      </c>
      <c r="U148" s="53">
        <v>576441</v>
      </c>
      <c r="V148" s="68">
        <v>0</v>
      </c>
      <c r="W148" s="68">
        <v>629029</v>
      </c>
    </row>
    <row r="149" spans="1:23" ht="12.75">
      <c r="A149" s="31" t="s">
        <v>28</v>
      </c>
      <c r="B149" s="32" t="s">
        <v>275</v>
      </c>
      <c r="C149" s="33" t="s">
        <v>276</v>
      </c>
      <c r="D149" s="52">
        <v>6283464</v>
      </c>
      <c r="E149" s="53">
        <v>9439425</v>
      </c>
      <c r="F149" s="53">
        <v>91077151</v>
      </c>
      <c r="G149" s="6">
        <f t="shared" si="29"/>
        <v>9.648590989387595</v>
      </c>
      <c r="H149" s="67">
        <v>8747165</v>
      </c>
      <c r="I149" s="53">
        <v>5035162</v>
      </c>
      <c r="J149" s="68">
        <v>5271478</v>
      </c>
      <c r="K149" s="68">
        <v>19053805</v>
      </c>
      <c r="L149" s="67">
        <v>8312271</v>
      </c>
      <c r="M149" s="53">
        <v>7639715</v>
      </c>
      <c r="N149" s="68">
        <v>7603936</v>
      </c>
      <c r="O149" s="68">
        <v>23555922</v>
      </c>
      <c r="P149" s="67">
        <v>8793198</v>
      </c>
      <c r="Q149" s="53">
        <v>7973600</v>
      </c>
      <c r="R149" s="68">
        <v>7771839</v>
      </c>
      <c r="S149" s="68">
        <v>24538637</v>
      </c>
      <c r="T149" s="67">
        <v>7219577</v>
      </c>
      <c r="U149" s="53">
        <v>7587416</v>
      </c>
      <c r="V149" s="68">
        <v>9121794</v>
      </c>
      <c r="W149" s="68">
        <v>23928787</v>
      </c>
    </row>
    <row r="150" spans="1:23" ht="12.75">
      <c r="A150" s="31" t="s">
        <v>28</v>
      </c>
      <c r="B150" s="32" t="s">
        <v>277</v>
      </c>
      <c r="C150" s="33" t="s">
        <v>278</v>
      </c>
      <c r="D150" s="52">
        <v>19143500</v>
      </c>
      <c r="E150" s="53">
        <v>16612000</v>
      </c>
      <c r="F150" s="53">
        <v>15936217</v>
      </c>
      <c r="G150" s="6">
        <f t="shared" si="29"/>
        <v>0.9593195882494582</v>
      </c>
      <c r="H150" s="67">
        <v>475394</v>
      </c>
      <c r="I150" s="53">
        <v>1445624</v>
      </c>
      <c r="J150" s="68">
        <v>1286078</v>
      </c>
      <c r="K150" s="68">
        <v>3207096</v>
      </c>
      <c r="L150" s="67">
        <v>885733</v>
      </c>
      <c r="M150" s="53">
        <v>1557310</v>
      </c>
      <c r="N150" s="68">
        <v>506942</v>
      </c>
      <c r="O150" s="68">
        <v>2949985</v>
      </c>
      <c r="P150" s="67">
        <v>1088684</v>
      </c>
      <c r="Q150" s="53">
        <v>1289624</v>
      </c>
      <c r="R150" s="68">
        <v>909165</v>
      </c>
      <c r="S150" s="68">
        <v>3287473</v>
      </c>
      <c r="T150" s="67">
        <v>592863</v>
      </c>
      <c r="U150" s="53">
        <v>1269800</v>
      </c>
      <c r="V150" s="68">
        <v>4629000</v>
      </c>
      <c r="W150" s="68">
        <v>6491663</v>
      </c>
    </row>
    <row r="151" spans="1:23" ht="12.75">
      <c r="A151" s="31" t="s">
        <v>28</v>
      </c>
      <c r="B151" s="32" t="s">
        <v>279</v>
      </c>
      <c r="C151" s="33" t="s">
        <v>280</v>
      </c>
      <c r="D151" s="52">
        <v>5159629</v>
      </c>
      <c r="E151" s="53">
        <v>5247885</v>
      </c>
      <c r="F151" s="53">
        <v>2157252</v>
      </c>
      <c r="G151" s="6">
        <f t="shared" si="29"/>
        <v>0.41107074564324486</v>
      </c>
      <c r="H151" s="67">
        <v>84796</v>
      </c>
      <c r="I151" s="53">
        <v>299111</v>
      </c>
      <c r="J151" s="68">
        <v>292301</v>
      </c>
      <c r="K151" s="68">
        <v>676208</v>
      </c>
      <c r="L151" s="67">
        <v>123398</v>
      </c>
      <c r="M151" s="53">
        <v>185677</v>
      </c>
      <c r="N151" s="68">
        <v>0</v>
      </c>
      <c r="O151" s="68">
        <v>309075</v>
      </c>
      <c r="P151" s="67">
        <v>237190</v>
      </c>
      <c r="Q151" s="53">
        <v>49758</v>
      </c>
      <c r="R151" s="68">
        <v>39829</v>
      </c>
      <c r="S151" s="68">
        <v>326777</v>
      </c>
      <c r="T151" s="67">
        <v>14697</v>
      </c>
      <c r="U151" s="53">
        <v>490746</v>
      </c>
      <c r="V151" s="68">
        <v>339749</v>
      </c>
      <c r="W151" s="68">
        <v>845192</v>
      </c>
    </row>
    <row r="152" spans="1:23" ht="12.75">
      <c r="A152" s="31" t="s">
        <v>28</v>
      </c>
      <c r="B152" s="32" t="s">
        <v>281</v>
      </c>
      <c r="C152" s="33" t="s">
        <v>282</v>
      </c>
      <c r="D152" s="52">
        <v>0</v>
      </c>
      <c r="E152" s="53">
        <v>0</v>
      </c>
      <c r="F152" s="53">
        <v>642009</v>
      </c>
      <c r="G152" s="6">
        <f t="shared" si="29"/>
        <v>0</v>
      </c>
      <c r="H152" s="67">
        <v>1937</v>
      </c>
      <c r="I152" s="53">
        <v>50742</v>
      </c>
      <c r="J152" s="68">
        <v>31799</v>
      </c>
      <c r="K152" s="68">
        <v>84478</v>
      </c>
      <c r="L152" s="67">
        <v>131560</v>
      </c>
      <c r="M152" s="53">
        <v>15097</v>
      </c>
      <c r="N152" s="68">
        <v>0</v>
      </c>
      <c r="O152" s="68">
        <v>146657</v>
      </c>
      <c r="P152" s="67">
        <v>68479</v>
      </c>
      <c r="Q152" s="53">
        <v>68479</v>
      </c>
      <c r="R152" s="68">
        <v>68479</v>
      </c>
      <c r="S152" s="68">
        <v>205437</v>
      </c>
      <c r="T152" s="67">
        <v>68479</v>
      </c>
      <c r="U152" s="53">
        <v>68479</v>
      </c>
      <c r="V152" s="68">
        <v>68479</v>
      </c>
      <c r="W152" s="68">
        <v>205437</v>
      </c>
    </row>
    <row r="153" spans="1:23" ht="12.75">
      <c r="A153" s="31" t="s">
        <v>47</v>
      </c>
      <c r="B153" s="32" t="s">
        <v>283</v>
      </c>
      <c r="C153" s="33" t="s">
        <v>284</v>
      </c>
      <c r="D153" s="52">
        <v>25646119</v>
      </c>
      <c r="E153" s="53">
        <v>26146119</v>
      </c>
      <c r="F153" s="53">
        <v>35471442</v>
      </c>
      <c r="G153" s="6">
        <f t="shared" si="29"/>
        <v>1.3566618433886881</v>
      </c>
      <c r="H153" s="67">
        <v>616327</v>
      </c>
      <c r="I153" s="53">
        <v>955559</v>
      </c>
      <c r="J153" s="68">
        <v>2227067</v>
      </c>
      <c r="K153" s="68">
        <v>3798953</v>
      </c>
      <c r="L153" s="67">
        <v>1542193</v>
      </c>
      <c r="M153" s="53">
        <v>1844000</v>
      </c>
      <c r="N153" s="68">
        <v>3205483</v>
      </c>
      <c r="O153" s="68">
        <v>6591676</v>
      </c>
      <c r="P153" s="67">
        <v>2491545</v>
      </c>
      <c r="Q153" s="53">
        <v>1862991</v>
      </c>
      <c r="R153" s="68">
        <v>2878117</v>
      </c>
      <c r="S153" s="68">
        <v>7232653</v>
      </c>
      <c r="T153" s="67">
        <v>2357045</v>
      </c>
      <c r="U153" s="53">
        <v>8741224</v>
      </c>
      <c r="V153" s="68">
        <v>6749891</v>
      </c>
      <c r="W153" s="68">
        <v>17848160</v>
      </c>
    </row>
    <row r="154" spans="1:23" ht="16.5">
      <c r="A154" s="34"/>
      <c r="B154" s="35" t="s">
        <v>285</v>
      </c>
      <c r="C154" s="36"/>
      <c r="D154" s="54">
        <f>SUM(D148:D153)</f>
        <v>56232712</v>
      </c>
      <c r="E154" s="55">
        <f>SUM(E148:E153)</f>
        <v>57445429</v>
      </c>
      <c r="F154" s="55">
        <f>SUM(F148:F153)</f>
        <v>184436634</v>
      </c>
      <c r="G154" s="7">
        <f t="shared" si="29"/>
        <v>3.2106407282640363</v>
      </c>
      <c r="H154" s="69">
        <f aca="true" t="shared" si="31" ref="H154:W154">SUM(H148:H153)</f>
        <v>25744682</v>
      </c>
      <c r="I154" s="55">
        <f t="shared" si="31"/>
        <v>16385264</v>
      </c>
      <c r="J154" s="70">
        <f t="shared" si="31"/>
        <v>16034588</v>
      </c>
      <c r="K154" s="70">
        <f t="shared" si="31"/>
        <v>58164534</v>
      </c>
      <c r="L154" s="69">
        <f t="shared" si="31"/>
        <v>17613633</v>
      </c>
      <c r="M154" s="55">
        <f t="shared" si="31"/>
        <v>11452953</v>
      </c>
      <c r="N154" s="70">
        <f t="shared" si="31"/>
        <v>11420615</v>
      </c>
      <c r="O154" s="70">
        <f t="shared" si="31"/>
        <v>40487201</v>
      </c>
      <c r="P154" s="69">
        <f t="shared" si="31"/>
        <v>12777070</v>
      </c>
      <c r="Q154" s="55">
        <f t="shared" si="31"/>
        <v>11291199</v>
      </c>
      <c r="R154" s="70">
        <f t="shared" si="31"/>
        <v>11768362</v>
      </c>
      <c r="S154" s="70">
        <f t="shared" si="31"/>
        <v>35836631</v>
      </c>
      <c r="T154" s="69">
        <f t="shared" si="31"/>
        <v>10305249</v>
      </c>
      <c r="U154" s="55">
        <f t="shared" si="31"/>
        <v>18734106</v>
      </c>
      <c r="V154" s="70">
        <f t="shared" si="31"/>
        <v>20908913</v>
      </c>
      <c r="W154" s="70">
        <f t="shared" si="31"/>
        <v>49948268</v>
      </c>
    </row>
    <row r="155" spans="1:23" ht="12.75">
      <c r="A155" s="31" t="s">
        <v>28</v>
      </c>
      <c r="B155" s="32" t="s">
        <v>286</v>
      </c>
      <c r="C155" s="33" t="s">
        <v>287</v>
      </c>
      <c r="D155" s="52">
        <v>2903711</v>
      </c>
      <c r="E155" s="53">
        <v>3840000</v>
      </c>
      <c r="F155" s="53">
        <v>2025211</v>
      </c>
      <c r="G155" s="6">
        <f t="shared" si="29"/>
        <v>0.5273986979166667</v>
      </c>
      <c r="H155" s="67">
        <v>4449</v>
      </c>
      <c r="I155" s="53">
        <v>8458</v>
      </c>
      <c r="J155" s="68">
        <v>8458</v>
      </c>
      <c r="K155" s="68">
        <v>21365</v>
      </c>
      <c r="L155" s="67">
        <v>222753</v>
      </c>
      <c r="M155" s="53">
        <v>476381</v>
      </c>
      <c r="N155" s="68">
        <v>472581</v>
      </c>
      <c r="O155" s="68">
        <v>1171715</v>
      </c>
      <c r="P155" s="67">
        <v>41260</v>
      </c>
      <c r="Q155" s="53">
        <v>41260</v>
      </c>
      <c r="R155" s="68">
        <v>192702</v>
      </c>
      <c r="S155" s="68">
        <v>275222</v>
      </c>
      <c r="T155" s="67">
        <v>80814</v>
      </c>
      <c r="U155" s="53">
        <v>213511</v>
      </c>
      <c r="V155" s="68">
        <v>262584</v>
      </c>
      <c r="W155" s="68">
        <v>556909</v>
      </c>
    </row>
    <row r="156" spans="1:23" ht="12.75">
      <c r="A156" s="31" t="s">
        <v>28</v>
      </c>
      <c r="B156" s="32" t="s">
        <v>288</v>
      </c>
      <c r="C156" s="33" t="s">
        <v>289</v>
      </c>
      <c r="D156" s="52">
        <v>3310000</v>
      </c>
      <c r="E156" s="53">
        <v>3376940</v>
      </c>
      <c r="F156" s="53">
        <v>7888927</v>
      </c>
      <c r="G156" s="6">
        <f t="shared" si="29"/>
        <v>2.336117017181235</v>
      </c>
      <c r="H156" s="67">
        <v>352989</v>
      </c>
      <c r="I156" s="53">
        <v>351379</v>
      </c>
      <c r="J156" s="68">
        <v>309771</v>
      </c>
      <c r="K156" s="68">
        <v>1014139</v>
      </c>
      <c r="L156" s="67">
        <v>123479</v>
      </c>
      <c r="M156" s="53">
        <v>111306</v>
      </c>
      <c r="N156" s="68">
        <v>64232</v>
      </c>
      <c r="O156" s="68">
        <v>299017</v>
      </c>
      <c r="P156" s="67">
        <v>258930</v>
      </c>
      <c r="Q156" s="53">
        <v>320296</v>
      </c>
      <c r="R156" s="68">
        <v>258332</v>
      </c>
      <c r="S156" s="68">
        <v>837558</v>
      </c>
      <c r="T156" s="67">
        <v>185494</v>
      </c>
      <c r="U156" s="53">
        <v>121609</v>
      </c>
      <c r="V156" s="68">
        <v>5431110</v>
      </c>
      <c r="W156" s="68">
        <v>5738213</v>
      </c>
    </row>
    <row r="157" spans="1:23" ht="12.75">
      <c r="A157" s="31" t="s">
        <v>28</v>
      </c>
      <c r="B157" s="32" t="s">
        <v>290</v>
      </c>
      <c r="C157" s="33" t="s">
        <v>291</v>
      </c>
      <c r="D157" s="52">
        <v>0</v>
      </c>
      <c r="E157" s="53">
        <v>0</v>
      </c>
      <c r="F157" s="53">
        <v>100940</v>
      </c>
      <c r="G157" s="6">
        <f t="shared" si="29"/>
        <v>0</v>
      </c>
      <c r="H157" s="67">
        <v>0</v>
      </c>
      <c r="I157" s="53">
        <v>770</v>
      </c>
      <c r="J157" s="68">
        <v>0</v>
      </c>
      <c r="K157" s="68">
        <v>770</v>
      </c>
      <c r="L157" s="67">
        <v>0</v>
      </c>
      <c r="M157" s="53">
        <v>14773</v>
      </c>
      <c r="N157" s="68">
        <v>60000</v>
      </c>
      <c r="O157" s="68">
        <v>74773</v>
      </c>
      <c r="P157" s="67">
        <v>0</v>
      </c>
      <c r="Q157" s="53">
        <v>16818</v>
      </c>
      <c r="R157" s="68">
        <v>3493</v>
      </c>
      <c r="S157" s="68">
        <v>20311</v>
      </c>
      <c r="T157" s="67">
        <v>1258</v>
      </c>
      <c r="U157" s="53">
        <v>0</v>
      </c>
      <c r="V157" s="68">
        <v>3828</v>
      </c>
      <c r="W157" s="68">
        <v>5086</v>
      </c>
    </row>
    <row r="158" spans="1:23" ht="12.75">
      <c r="A158" s="31" t="s">
        <v>28</v>
      </c>
      <c r="B158" s="32" t="s">
        <v>292</v>
      </c>
      <c r="C158" s="33" t="s">
        <v>293</v>
      </c>
      <c r="D158" s="52">
        <v>375000</v>
      </c>
      <c r="E158" s="53">
        <v>2436128</v>
      </c>
      <c r="F158" s="53">
        <v>33043994</v>
      </c>
      <c r="G158" s="6">
        <f t="shared" si="29"/>
        <v>13.56414523374798</v>
      </c>
      <c r="H158" s="67">
        <v>2548091</v>
      </c>
      <c r="I158" s="53">
        <v>2249654</v>
      </c>
      <c r="J158" s="68">
        <v>2019576</v>
      </c>
      <c r="K158" s="68">
        <v>6817321</v>
      </c>
      <c r="L158" s="67">
        <v>2649116</v>
      </c>
      <c r="M158" s="53">
        <v>2644643</v>
      </c>
      <c r="N158" s="68">
        <v>3216923</v>
      </c>
      <c r="O158" s="68">
        <v>8510682</v>
      </c>
      <c r="P158" s="67">
        <v>3389369</v>
      </c>
      <c r="Q158" s="53">
        <v>3444617</v>
      </c>
      <c r="R158" s="68">
        <v>5289510</v>
      </c>
      <c r="S158" s="68">
        <v>12123496</v>
      </c>
      <c r="T158" s="67">
        <v>2127051</v>
      </c>
      <c r="U158" s="53">
        <v>1643910</v>
      </c>
      <c r="V158" s="68">
        <v>1821534</v>
      </c>
      <c r="W158" s="68">
        <v>5592495</v>
      </c>
    </row>
    <row r="159" spans="1:23" ht="12.75">
      <c r="A159" s="31" t="s">
        <v>28</v>
      </c>
      <c r="B159" s="32" t="s">
        <v>294</v>
      </c>
      <c r="C159" s="33" t="s">
        <v>295</v>
      </c>
      <c r="D159" s="52">
        <v>3000000</v>
      </c>
      <c r="E159" s="53">
        <v>0</v>
      </c>
      <c r="F159" s="53">
        <v>4806683</v>
      </c>
      <c r="G159" s="6">
        <f t="shared" si="29"/>
        <v>0</v>
      </c>
      <c r="H159" s="67">
        <v>352208</v>
      </c>
      <c r="I159" s="53">
        <v>445634</v>
      </c>
      <c r="J159" s="68">
        <v>534355</v>
      </c>
      <c r="K159" s="68">
        <v>1332197</v>
      </c>
      <c r="L159" s="67">
        <v>362803</v>
      </c>
      <c r="M159" s="53">
        <v>234235</v>
      </c>
      <c r="N159" s="68">
        <v>356712</v>
      </c>
      <c r="O159" s="68">
        <v>953750</v>
      </c>
      <c r="P159" s="67">
        <v>315546</v>
      </c>
      <c r="Q159" s="53">
        <v>407383</v>
      </c>
      <c r="R159" s="68">
        <v>362163</v>
      </c>
      <c r="S159" s="68">
        <v>1085092</v>
      </c>
      <c r="T159" s="67">
        <v>631029</v>
      </c>
      <c r="U159" s="53">
        <v>410984</v>
      </c>
      <c r="V159" s="68">
        <v>393631</v>
      </c>
      <c r="W159" s="68">
        <v>1435644</v>
      </c>
    </row>
    <row r="160" spans="1:23" ht="12.75">
      <c r="A160" s="31" t="s">
        <v>47</v>
      </c>
      <c r="B160" s="32" t="s">
        <v>296</v>
      </c>
      <c r="C160" s="33" t="s">
        <v>297</v>
      </c>
      <c r="D160" s="52">
        <v>9684000</v>
      </c>
      <c r="E160" s="53">
        <v>17072000</v>
      </c>
      <c r="F160" s="53">
        <v>17886044</v>
      </c>
      <c r="G160" s="6">
        <f t="shared" si="29"/>
        <v>1.0476829896907216</v>
      </c>
      <c r="H160" s="67">
        <v>1500478</v>
      </c>
      <c r="I160" s="53">
        <v>341632</v>
      </c>
      <c r="J160" s="68">
        <v>683145</v>
      </c>
      <c r="K160" s="68">
        <v>2525255</v>
      </c>
      <c r="L160" s="67">
        <v>480209</v>
      </c>
      <c r="M160" s="53">
        <v>660933</v>
      </c>
      <c r="N160" s="68">
        <v>828883</v>
      </c>
      <c r="O160" s="68">
        <v>1970025</v>
      </c>
      <c r="P160" s="67">
        <v>611451</v>
      </c>
      <c r="Q160" s="53">
        <v>3684674</v>
      </c>
      <c r="R160" s="68">
        <v>1963826</v>
      </c>
      <c r="S160" s="68">
        <v>6259951</v>
      </c>
      <c r="T160" s="67">
        <v>575166</v>
      </c>
      <c r="U160" s="53">
        <v>2494249</v>
      </c>
      <c r="V160" s="68">
        <v>4061398</v>
      </c>
      <c r="W160" s="68">
        <v>7130813</v>
      </c>
    </row>
    <row r="161" spans="1:23" ht="16.5">
      <c r="A161" s="34"/>
      <c r="B161" s="35" t="s">
        <v>298</v>
      </c>
      <c r="C161" s="36"/>
      <c r="D161" s="54">
        <f>SUM(D155:D160)</f>
        <v>19272711</v>
      </c>
      <c r="E161" s="55">
        <f>SUM(E155:E160)</f>
        <v>26725068</v>
      </c>
      <c r="F161" s="55">
        <f>SUM(F155:F160)</f>
        <v>65751799</v>
      </c>
      <c r="G161" s="7">
        <f t="shared" si="29"/>
        <v>2.460304273126639</v>
      </c>
      <c r="H161" s="69">
        <f aca="true" t="shared" si="32" ref="H161:W161">SUM(H155:H160)</f>
        <v>4758215</v>
      </c>
      <c r="I161" s="55">
        <f t="shared" si="32"/>
        <v>3397527</v>
      </c>
      <c r="J161" s="70">
        <f t="shared" si="32"/>
        <v>3555305</v>
      </c>
      <c r="K161" s="70">
        <f t="shared" si="32"/>
        <v>11711047</v>
      </c>
      <c r="L161" s="69">
        <f t="shared" si="32"/>
        <v>3838360</v>
      </c>
      <c r="M161" s="55">
        <f t="shared" si="32"/>
        <v>4142271</v>
      </c>
      <c r="N161" s="70">
        <f t="shared" si="32"/>
        <v>4999331</v>
      </c>
      <c r="O161" s="70">
        <f t="shared" si="32"/>
        <v>12979962</v>
      </c>
      <c r="P161" s="69">
        <f t="shared" si="32"/>
        <v>4616556</v>
      </c>
      <c r="Q161" s="55">
        <f t="shared" si="32"/>
        <v>7915048</v>
      </c>
      <c r="R161" s="70">
        <f t="shared" si="32"/>
        <v>8070026</v>
      </c>
      <c r="S161" s="70">
        <f t="shared" si="32"/>
        <v>20601630</v>
      </c>
      <c r="T161" s="69">
        <f t="shared" si="32"/>
        <v>3600812</v>
      </c>
      <c r="U161" s="55">
        <f t="shared" si="32"/>
        <v>4884263</v>
      </c>
      <c r="V161" s="70">
        <f t="shared" si="32"/>
        <v>11974085</v>
      </c>
      <c r="W161" s="70">
        <f t="shared" si="32"/>
        <v>20459160</v>
      </c>
    </row>
    <row r="162" spans="1:23" ht="12.75">
      <c r="A162" s="31" t="s">
        <v>28</v>
      </c>
      <c r="B162" s="32" t="s">
        <v>299</v>
      </c>
      <c r="C162" s="33" t="s">
        <v>300</v>
      </c>
      <c r="D162" s="52">
        <v>2400000</v>
      </c>
      <c r="E162" s="53">
        <v>2350000</v>
      </c>
      <c r="F162" s="53">
        <v>1379667</v>
      </c>
      <c r="G162" s="6">
        <f t="shared" si="29"/>
        <v>0.5870923404255319</v>
      </c>
      <c r="H162" s="67">
        <v>26555</v>
      </c>
      <c r="I162" s="53">
        <v>53953</v>
      </c>
      <c r="J162" s="68">
        <v>189144</v>
      </c>
      <c r="K162" s="68">
        <v>269652</v>
      </c>
      <c r="L162" s="67">
        <v>187722</v>
      </c>
      <c r="M162" s="53">
        <v>0</v>
      </c>
      <c r="N162" s="68">
        <v>124586</v>
      </c>
      <c r="O162" s="68">
        <v>312308</v>
      </c>
      <c r="P162" s="67">
        <v>14826</v>
      </c>
      <c r="Q162" s="53">
        <v>230971</v>
      </c>
      <c r="R162" s="68">
        <v>178885</v>
      </c>
      <c r="S162" s="68">
        <v>424682</v>
      </c>
      <c r="T162" s="67">
        <v>107248</v>
      </c>
      <c r="U162" s="53">
        <v>206472</v>
      </c>
      <c r="V162" s="68">
        <v>59305</v>
      </c>
      <c r="W162" s="68">
        <v>373025</v>
      </c>
    </row>
    <row r="163" spans="1:23" ht="12.75">
      <c r="A163" s="31" t="s">
        <v>28</v>
      </c>
      <c r="B163" s="32" t="s">
        <v>301</v>
      </c>
      <c r="C163" s="33" t="s">
        <v>302</v>
      </c>
      <c r="D163" s="52">
        <v>7352200</v>
      </c>
      <c r="E163" s="53">
        <v>7891000</v>
      </c>
      <c r="F163" s="53">
        <v>219496556</v>
      </c>
      <c r="G163" s="6">
        <f t="shared" si="29"/>
        <v>27.816063363325306</v>
      </c>
      <c r="H163" s="67">
        <v>2412613</v>
      </c>
      <c r="I163" s="53">
        <v>15367428</v>
      </c>
      <c r="J163" s="68">
        <v>19907838</v>
      </c>
      <c r="K163" s="68">
        <v>37687879</v>
      </c>
      <c r="L163" s="67">
        <v>24360973</v>
      </c>
      <c r="M163" s="53">
        <v>12242251</v>
      </c>
      <c r="N163" s="68">
        <v>16765314</v>
      </c>
      <c r="O163" s="68">
        <v>53368538</v>
      </c>
      <c r="P163" s="67">
        <v>8924072</v>
      </c>
      <c r="Q163" s="53">
        <v>25595655</v>
      </c>
      <c r="R163" s="68">
        <v>20263139</v>
      </c>
      <c r="S163" s="68">
        <v>54782866</v>
      </c>
      <c r="T163" s="67">
        <v>8271295</v>
      </c>
      <c r="U163" s="53">
        <v>26307988</v>
      </c>
      <c r="V163" s="68">
        <v>39077990</v>
      </c>
      <c r="W163" s="68">
        <v>73657273</v>
      </c>
    </row>
    <row r="164" spans="1:23" ht="12.75">
      <c r="A164" s="31" t="s">
        <v>28</v>
      </c>
      <c r="B164" s="32" t="s">
        <v>303</v>
      </c>
      <c r="C164" s="33" t="s">
        <v>304</v>
      </c>
      <c r="D164" s="52">
        <v>424026</v>
      </c>
      <c r="E164" s="53">
        <v>452147</v>
      </c>
      <c r="F164" s="53">
        <v>378175</v>
      </c>
      <c r="G164" s="6">
        <f t="shared" si="29"/>
        <v>0.8363983394780901</v>
      </c>
      <c r="H164" s="67">
        <v>18958</v>
      </c>
      <c r="I164" s="53">
        <v>20608</v>
      </c>
      <c r="J164" s="68">
        <v>18242</v>
      </c>
      <c r="K164" s="68">
        <v>57808</v>
      </c>
      <c r="L164" s="67">
        <v>1404</v>
      </c>
      <c r="M164" s="53">
        <v>14057</v>
      </c>
      <c r="N164" s="68">
        <v>20022</v>
      </c>
      <c r="O164" s="68">
        <v>35483</v>
      </c>
      <c r="P164" s="67">
        <v>75715</v>
      </c>
      <c r="Q164" s="53">
        <v>113452</v>
      </c>
      <c r="R164" s="68">
        <v>53808</v>
      </c>
      <c r="S164" s="68">
        <v>242975</v>
      </c>
      <c r="T164" s="67">
        <v>3485</v>
      </c>
      <c r="U164" s="53">
        <v>13488</v>
      </c>
      <c r="V164" s="68">
        <v>24936</v>
      </c>
      <c r="W164" s="68">
        <v>41909</v>
      </c>
    </row>
    <row r="165" spans="1:23" ht="12.75">
      <c r="A165" s="31" t="s">
        <v>28</v>
      </c>
      <c r="B165" s="32" t="s">
        <v>305</v>
      </c>
      <c r="C165" s="33" t="s">
        <v>306</v>
      </c>
      <c r="D165" s="52">
        <v>8548250</v>
      </c>
      <c r="E165" s="53">
        <v>10298880</v>
      </c>
      <c r="F165" s="53">
        <v>7498991</v>
      </c>
      <c r="G165" s="6">
        <f t="shared" si="29"/>
        <v>0.7281365546544867</v>
      </c>
      <c r="H165" s="67">
        <v>240752</v>
      </c>
      <c r="I165" s="53">
        <v>840324</v>
      </c>
      <c r="J165" s="68">
        <v>598564</v>
      </c>
      <c r="K165" s="68">
        <v>1679640</v>
      </c>
      <c r="L165" s="67">
        <v>721222</v>
      </c>
      <c r="M165" s="53">
        <v>472753</v>
      </c>
      <c r="N165" s="68">
        <v>441713</v>
      </c>
      <c r="O165" s="68">
        <v>1635688</v>
      </c>
      <c r="P165" s="67">
        <v>699715</v>
      </c>
      <c r="Q165" s="53">
        <v>480923</v>
      </c>
      <c r="R165" s="68">
        <v>140460</v>
      </c>
      <c r="S165" s="68">
        <v>1321098</v>
      </c>
      <c r="T165" s="67">
        <v>454309</v>
      </c>
      <c r="U165" s="53">
        <v>592354</v>
      </c>
      <c r="V165" s="68">
        <v>1815902</v>
      </c>
      <c r="W165" s="68">
        <v>2862565</v>
      </c>
    </row>
    <row r="166" spans="1:23" ht="12.75">
      <c r="A166" s="31" t="s">
        <v>28</v>
      </c>
      <c r="B166" s="32" t="s">
        <v>307</v>
      </c>
      <c r="C166" s="33" t="s">
        <v>308</v>
      </c>
      <c r="D166" s="52">
        <v>2674500</v>
      </c>
      <c r="E166" s="53">
        <v>2824500</v>
      </c>
      <c r="F166" s="53">
        <v>2312243</v>
      </c>
      <c r="G166" s="6">
        <f t="shared" si="29"/>
        <v>0.8186379890246062</v>
      </c>
      <c r="H166" s="67">
        <v>36147</v>
      </c>
      <c r="I166" s="53">
        <v>155346</v>
      </c>
      <c r="J166" s="68">
        <v>106469</v>
      </c>
      <c r="K166" s="68">
        <v>297962</v>
      </c>
      <c r="L166" s="67">
        <v>226815</v>
      </c>
      <c r="M166" s="53">
        <v>105424</v>
      </c>
      <c r="N166" s="68">
        <v>149345</v>
      </c>
      <c r="O166" s="68">
        <v>481584</v>
      </c>
      <c r="P166" s="67">
        <v>186694</v>
      </c>
      <c r="Q166" s="53">
        <v>187460</v>
      </c>
      <c r="R166" s="68">
        <v>169219</v>
      </c>
      <c r="S166" s="68">
        <v>543373</v>
      </c>
      <c r="T166" s="67">
        <v>276412</v>
      </c>
      <c r="U166" s="53">
        <v>322819</v>
      </c>
      <c r="V166" s="68">
        <v>390093</v>
      </c>
      <c r="W166" s="68">
        <v>989324</v>
      </c>
    </row>
    <row r="167" spans="1:23" ht="12.75">
      <c r="A167" s="31" t="s">
        <v>28</v>
      </c>
      <c r="B167" s="32" t="s">
        <v>309</v>
      </c>
      <c r="C167" s="33" t="s">
        <v>310</v>
      </c>
      <c r="D167" s="52">
        <v>2912722</v>
      </c>
      <c r="E167" s="53">
        <v>2912722</v>
      </c>
      <c r="F167" s="53">
        <v>1542349</v>
      </c>
      <c r="G167" s="6">
        <f t="shared" si="29"/>
        <v>0.5295215265995176</v>
      </c>
      <c r="H167" s="67">
        <v>3526</v>
      </c>
      <c r="I167" s="53">
        <v>258223</v>
      </c>
      <c r="J167" s="68">
        <v>341582</v>
      </c>
      <c r="K167" s="68">
        <v>603331</v>
      </c>
      <c r="L167" s="67">
        <v>74560</v>
      </c>
      <c r="M167" s="53">
        <v>159977</v>
      </c>
      <c r="N167" s="68">
        <v>190258</v>
      </c>
      <c r="O167" s="68">
        <v>424795</v>
      </c>
      <c r="P167" s="67">
        <v>48646</v>
      </c>
      <c r="Q167" s="53">
        <v>78084</v>
      </c>
      <c r="R167" s="68">
        <v>4180</v>
      </c>
      <c r="S167" s="68">
        <v>130910</v>
      </c>
      <c r="T167" s="67">
        <v>0</v>
      </c>
      <c r="U167" s="53">
        <v>86448</v>
      </c>
      <c r="V167" s="68">
        <v>296865</v>
      </c>
      <c r="W167" s="68">
        <v>383313</v>
      </c>
    </row>
    <row r="168" spans="1:23" ht="12.75">
      <c r="A168" s="31" t="s">
        <v>47</v>
      </c>
      <c r="B168" s="32" t="s">
        <v>311</v>
      </c>
      <c r="C168" s="33" t="s">
        <v>312</v>
      </c>
      <c r="D168" s="52">
        <v>0</v>
      </c>
      <c r="E168" s="53">
        <v>0</v>
      </c>
      <c r="F168" s="53">
        <v>34225394</v>
      </c>
      <c r="G168" s="6">
        <f t="shared" si="29"/>
        <v>0</v>
      </c>
      <c r="H168" s="67">
        <v>3379862</v>
      </c>
      <c r="I168" s="53">
        <v>2204780</v>
      </c>
      <c r="J168" s="68">
        <v>2689867</v>
      </c>
      <c r="K168" s="68">
        <v>8274509</v>
      </c>
      <c r="L168" s="67">
        <v>1816274</v>
      </c>
      <c r="M168" s="53">
        <v>4085949</v>
      </c>
      <c r="N168" s="68">
        <v>2559912</v>
      </c>
      <c r="O168" s="68">
        <v>8462135</v>
      </c>
      <c r="P168" s="67">
        <v>2948865</v>
      </c>
      <c r="Q168" s="53">
        <v>1298299</v>
      </c>
      <c r="R168" s="68">
        <v>2893902</v>
      </c>
      <c r="S168" s="68">
        <v>7141066</v>
      </c>
      <c r="T168" s="67">
        <v>3215382</v>
      </c>
      <c r="U168" s="53">
        <v>2826832</v>
      </c>
      <c r="V168" s="68">
        <v>4305470</v>
      </c>
      <c r="W168" s="68">
        <v>10347684</v>
      </c>
    </row>
    <row r="169" spans="1:23" ht="16.5">
      <c r="A169" s="34"/>
      <c r="B169" s="35" t="s">
        <v>313</v>
      </c>
      <c r="C169" s="36"/>
      <c r="D169" s="54">
        <f>SUM(D162:D168)</f>
        <v>24311698</v>
      </c>
      <c r="E169" s="55">
        <f>SUM(E162:E168)</f>
        <v>26729249</v>
      </c>
      <c r="F169" s="55">
        <f>SUM(F162:F168)</f>
        <v>266833375</v>
      </c>
      <c r="G169" s="7">
        <f t="shared" si="29"/>
        <v>9.982823497959108</v>
      </c>
      <c r="H169" s="69">
        <f aca="true" t="shared" si="33" ref="H169:W169">SUM(H162:H168)</f>
        <v>6118413</v>
      </c>
      <c r="I169" s="55">
        <f t="shared" si="33"/>
        <v>18900662</v>
      </c>
      <c r="J169" s="70">
        <f t="shared" si="33"/>
        <v>23851706</v>
      </c>
      <c r="K169" s="70">
        <f t="shared" si="33"/>
        <v>48870781</v>
      </c>
      <c r="L169" s="69">
        <f t="shared" si="33"/>
        <v>27388970</v>
      </c>
      <c r="M169" s="55">
        <f t="shared" si="33"/>
        <v>17080411</v>
      </c>
      <c r="N169" s="70">
        <f t="shared" si="33"/>
        <v>20251150</v>
      </c>
      <c r="O169" s="70">
        <f t="shared" si="33"/>
        <v>64720531</v>
      </c>
      <c r="P169" s="69">
        <f t="shared" si="33"/>
        <v>12898533</v>
      </c>
      <c r="Q169" s="55">
        <f t="shared" si="33"/>
        <v>27984844</v>
      </c>
      <c r="R169" s="70">
        <f t="shared" si="33"/>
        <v>23703593</v>
      </c>
      <c r="S169" s="70">
        <f t="shared" si="33"/>
        <v>64586970</v>
      </c>
      <c r="T169" s="69">
        <f t="shared" si="33"/>
        <v>12328131</v>
      </c>
      <c r="U169" s="55">
        <f t="shared" si="33"/>
        <v>30356401</v>
      </c>
      <c r="V169" s="70">
        <f t="shared" si="33"/>
        <v>45970561</v>
      </c>
      <c r="W169" s="70">
        <f t="shared" si="33"/>
        <v>88655093</v>
      </c>
    </row>
    <row r="170" spans="1:23" ht="12.75">
      <c r="A170" s="31" t="s">
        <v>28</v>
      </c>
      <c r="B170" s="32" t="s">
        <v>314</v>
      </c>
      <c r="C170" s="33" t="s">
        <v>315</v>
      </c>
      <c r="D170" s="52">
        <v>18560978</v>
      </c>
      <c r="E170" s="53">
        <v>16160978</v>
      </c>
      <c r="F170" s="53">
        <v>64616471</v>
      </c>
      <c r="G170" s="6">
        <f t="shared" si="29"/>
        <v>3.99830202107818</v>
      </c>
      <c r="H170" s="67">
        <v>4500621</v>
      </c>
      <c r="I170" s="53">
        <v>5325824</v>
      </c>
      <c r="J170" s="68">
        <v>4571200</v>
      </c>
      <c r="K170" s="68">
        <v>14397645</v>
      </c>
      <c r="L170" s="67">
        <v>5219767</v>
      </c>
      <c r="M170" s="53">
        <v>6241827</v>
      </c>
      <c r="N170" s="68">
        <v>4167619</v>
      </c>
      <c r="O170" s="68">
        <v>15629213</v>
      </c>
      <c r="P170" s="67">
        <v>6834768</v>
      </c>
      <c r="Q170" s="53">
        <v>3554898</v>
      </c>
      <c r="R170" s="68">
        <v>5975623</v>
      </c>
      <c r="S170" s="68">
        <v>16365289</v>
      </c>
      <c r="T170" s="67">
        <v>7600135</v>
      </c>
      <c r="U170" s="53">
        <v>5898364</v>
      </c>
      <c r="V170" s="68">
        <v>4725825</v>
      </c>
      <c r="W170" s="68">
        <v>18224324</v>
      </c>
    </row>
    <row r="171" spans="1:23" ht="12.75">
      <c r="A171" s="31" t="s">
        <v>28</v>
      </c>
      <c r="B171" s="32" t="s">
        <v>316</v>
      </c>
      <c r="C171" s="33" t="s">
        <v>317</v>
      </c>
      <c r="D171" s="52">
        <v>65278000</v>
      </c>
      <c r="E171" s="53">
        <v>75582153</v>
      </c>
      <c r="F171" s="53">
        <v>65242277</v>
      </c>
      <c r="G171" s="6">
        <f t="shared" si="29"/>
        <v>0.8631968581260182</v>
      </c>
      <c r="H171" s="67">
        <v>1363026</v>
      </c>
      <c r="I171" s="53">
        <v>4152316</v>
      </c>
      <c r="J171" s="68">
        <v>3709809</v>
      </c>
      <c r="K171" s="68">
        <v>9225151</v>
      </c>
      <c r="L171" s="67">
        <v>6436636</v>
      </c>
      <c r="M171" s="53">
        <v>4694344</v>
      </c>
      <c r="N171" s="68">
        <v>9635735</v>
      </c>
      <c r="O171" s="68">
        <v>20766715</v>
      </c>
      <c r="P171" s="67">
        <v>5392073</v>
      </c>
      <c r="Q171" s="53">
        <v>5184238</v>
      </c>
      <c r="R171" s="68">
        <v>6427189</v>
      </c>
      <c r="S171" s="68">
        <v>17003500</v>
      </c>
      <c r="T171" s="67">
        <v>6274024</v>
      </c>
      <c r="U171" s="53">
        <v>6361139</v>
      </c>
      <c r="V171" s="68">
        <v>5611748</v>
      </c>
      <c r="W171" s="68">
        <v>18246911</v>
      </c>
    </row>
    <row r="172" spans="1:23" ht="12.75">
      <c r="A172" s="31" t="s">
        <v>28</v>
      </c>
      <c r="B172" s="32" t="s">
        <v>318</v>
      </c>
      <c r="C172" s="33" t="s">
        <v>319</v>
      </c>
      <c r="D172" s="52">
        <v>9565000</v>
      </c>
      <c r="E172" s="53">
        <v>8565000</v>
      </c>
      <c r="F172" s="53">
        <v>4413793</v>
      </c>
      <c r="G172" s="6">
        <f t="shared" si="29"/>
        <v>0.5153290134267368</v>
      </c>
      <c r="H172" s="67">
        <v>132688</v>
      </c>
      <c r="I172" s="53">
        <v>113035</v>
      </c>
      <c r="J172" s="68">
        <v>170327</v>
      </c>
      <c r="K172" s="68">
        <v>416050</v>
      </c>
      <c r="L172" s="67">
        <v>171854</v>
      </c>
      <c r="M172" s="53">
        <v>583473</v>
      </c>
      <c r="N172" s="68">
        <v>220614</v>
      </c>
      <c r="O172" s="68">
        <v>975941</v>
      </c>
      <c r="P172" s="67">
        <v>1042506</v>
      </c>
      <c r="Q172" s="53">
        <v>90375</v>
      </c>
      <c r="R172" s="68">
        <v>251343</v>
      </c>
      <c r="S172" s="68">
        <v>1384224</v>
      </c>
      <c r="T172" s="67">
        <v>804384</v>
      </c>
      <c r="U172" s="53">
        <v>361194</v>
      </c>
      <c r="V172" s="68">
        <v>472000</v>
      </c>
      <c r="W172" s="68">
        <v>1637578</v>
      </c>
    </row>
    <row r="173" spans="1:23" ht="12.75">
      <c r="A173" s="31" t="s">
        <v>28</v>
      </c>
      <c r="B173" s="32" t="s">
        <v>320</v>
      </c>
      <c r="C173" s="33" t="s">
        <v>321</v>
      </c>
      <c r="D173" s="52">
        <v>4447400</v>
      </c>
      <c r="E173" s="53">
        <v>8964495</v>
      </c>
      <c r="F173" s="53">
        <v>2700658</v>
      </c>
      <c r="G173" s="6">
        <f t="shared" si="29"/>
        <v>0.30126158807607123</v>
      </c>
      <c r="H173" s="67">
        <v>39420</v>
      </c>
      <c r="I173" s="53">
        <v>79835</v>
      </c>
      <c r="J173" s="68">
        <v>6560</v>
      </c>
      <c r="K173" s="68">
        <v>125815</v>
      </c>
      <c r="L173" s="67">
        <v>71600</v>
      </c>
      <c r="M173" s="53">
        <v>22708</v>
      </c>
      <c r="N173" s="68">
        <v>1091493</v>
      </c>
      <c r="O173" s="68">
        <v>1185801</v>
      </c>
      <c r="P173" s="67">
        <v>83969</v>
      </c>
      <c r="Q173" s="53">
        <v>152634</v>
      </c>
      <c r="R173" s="68">
        <v>321359</v>
      </c>
      <c r="S173" s="68">
        <v>557962</v>
      </c>
      <c r="T173" s="67">
        <v>17318</v>
      </c>
      <c r="U173" s="53">
        <v>803034</v>
      </c>
      <c r="V173" s="68">
        <v>10728</v>
      </c>
      <c r="W173" s="68">
        <v>831080</v>
      </c>
    </row>
    <row r="174" spans="1:23" ht="12.75">
      <c r="A174" s="31" t="s">
        <v>47</v>
      </c>
      <c r="B174" s="32" t="s">
        <v>322</v>
      </c>
      <c r="C174" s="33" t="s">
        <v>323</v>
      </c>
      <c r="D174" s="52">
        <v>37660692</v>
      </c>
      <c r="E174" s="53">
        <v>34920762</v>
      </c>
      <c r="F174" s="53">
        <v>32351908</v>
      </c>
      <c r="G174" s="6">
        <f t="shared" si="29"/>
        <v>0.9264376304274231</v>
      </c>
      <c r="H174" s="67">
        <v>1008202</v>
      </c>
      <c r="I174" s="53">
        <v>4221217</v>
      </c>
      <c r="J174" s="68">
        <v>2401506</v>
      </c>
      <c r="K174" s="68">
        <v>7630925</v>
      </c>
      <c r="L174" s="67">
        <v>3880054</v>
      </c>
      <c r="M174" s="53">
        <v>1902063</v>
      </c>
      <c r="N174" s="68">
        <v>3251700</v>
      </c>
      <c r="O174" s="68">
        <v>9033817</v>
      </c>
      <c r="P174" s="67">
        <v>2398164</v>
      </c>
      <c r="Q174" s="53">
        <v>2912159</v>
      </c>
      <c r="R174" s="68">
        <v>2899069</v>
      </c>
      <c r="S174" s="68">
        <v>8209392</v>
      </c>
      <c r="T174" s="67">
        <v>2267759</v>
      </c>
      <c r="U174" s="53">
        <v>2216258</v>
      </c>
      <c r="V174" s="68">
        <v>2993757</v>
      </c>
      <c r="W174" s="68">
        <v>7477774</v>
      </c>
    </row>
    <row r="175" spans="1:23" ht="16.5">
      <c r="A175" s="34"/>
      <c r="B175" s="35" t="s">
        <v>324</v>
      </c>
      <c r="C175" s="36"/>
      <c r="D175" s="54">
        <f>SUM(D170:D174)</f>
        <v>135512070</v>
      </c>
      <c r="E175" s="55">
        <f>SUM(E170:E174)</f>
        <v>144193388</v>
      </c>
      <c r="F175" s="55">
        <f>SUM(F170:F174)</f>
        <v>169325107</v>
      </c>
      <c r="G175" s="7">
        <f aca="true" t="shared" si="34" ref="G175:G183">IF($E175=0,0,$F175/$E175)</f>
        <v>1.1742917574001381</v>
      </c>
      <c r="H175" s="69">
        <f aca="true" t="shared" si="35" ref="H175:W175">SUM(H170:H174)</f>
        <v>7043957</v>
      </c>
      <c r="I175" s="55">
        <f t="shared" si="35"/>
        <v>13892227</v>
      </c>
      <c r="J175" s="70">
        <f t="shared" si="35"/>
        <v>10859402</v>
      </c>
      <c r="K175" s="70">
        <f t="shared" si="35"/>
        <v>31795586</v>
      </c>
      <c r="L175" s="69">
        <f t="shared" si="35"/>
        <v>15779911</v>
      </c>
      <c r="M175" s="55">
        <f t="shared" si="35"/>
        <v>13444415</v>
      </c>
      <c r="N175" s="70">
        <f t="shared" si="35"/>
        <v>18367161</v>
      </c>
      <c r="O175" s="70">
        <f t="shared" si="35"/>
        <v>47591487</v>
      </c>
      <c r="P175" s="69">
        <f t="shared" si="35"/>
        <v>15751480</v>
      </c>
      <c r="Q175" s="55">
        <f t="shared" si="35"/>
        <v>11894304</v>
      </c>
      <c r="R175" s="70">
        <f t="shared" si="35"/>
        <v>15874583</v>
      </c>
      <c r="S175" s="70">
        <f t="shared" si="35"/>
        <v>43520367</v>
      </c>
      <c r="T175" s="69">
        <f t="shared" si="35"/>
        <v>16963620</v>
      </c>
      <c r="U175" s="55">
        <f t="shared" si="35"/>
        <v>15639989</v>
      </c>
      <c r="V175" s="70">
        <f t="shared" si="35"/>
        <v>13814058</v>
      </c>
      <c r="W175" s="70">
        <f t="shared" si="35"/>
        <v>46417667</v>
      </c>
    </row>
    <row r="176" spans="1:23" ht="12.75">
      <c r="A176" s="31" t="s">
        <v>28</v>
      </c>
      <c r="B176" s="32" t="s">
        <v>325</v>
      </c>
      <c r="C176" s="33" t="s">
        <v>326</v>
      </c>
      <c r="D176" s="52">
        <v>0</v>
      </c>
      <c r="E176" s="53">
        <v>0</v>
      </c>
      <c r="F176" s="53">
        <v>2693485</v>
      </c>
      <c r="G176" s="6">
        <f t="shared" si="34"/>
        <v>0</v>
      </c>
      <c r="H176" s="67">
        <v>32682</v>
      </c>
      <c r="I176" s="53">
        <v>9910</v>
      </c>
      <c r="J176" s="68">
        <v>9746</v>
      </c>
      <c r="K176" s="68">
        <v>52338</v>
      </c>
      <c r="L176" s="67">
        <v>796104</v>
      </c>
      <c r="M176" s="53">
        <v>532577</v>
      </c>
      <c r="N176" s="68">
        <v>435820</v>
      </c>
      <c r="O176" s="68">
        <v>1764501</v>
      </c>
      <c r="P176" s="67">
        <v>26524</v>
      </c>
      <c r="Q176" s="53">
        <v>84078</v>
      </c>
      <c r="R176" s="68">
        <v>236580</v>
      </c>
      <c r="S176" s="68">
        <v>347182</v>
      </c>
      <c r="T176" s="67">
        <v>231424</v>
      </c>
      <c r="U176" s="53">
        <v>124387</v>
      </c>
      <c r="V176" s="68">
        <v>173653</v>
      </c>
      <c r="W176" s="68">
        <v>529464</v>
      </c>
    </row>
    <row r="177" spans="1:23" ht="12.75">
      <c r="A177" s="31" t="s">
        <v>28</v>
      </c>
      <c r="B177" s="32" t="s">
        <v>327</v>
      </c>
      <c r="C177" s="33" t="s">
        <v>328</v>
      </c>
      <c r="D177" s="52">
        <v>1371000</v>
      </c>
      <c r="E177" s="53">
        <v>1432000</v>
      </c>
      <c r="F177" s="53">
        <v>1737913</v>
      </c>
      <c r="G177" s="6">
        <f t="shared" si="34"/>
        <v>1.2136263966480447</v>
      </c>
      <c r="H177" s="67">
        <v>85041</v>
      </c>
      <c r="I177" s="53">
        <v>120408</v>
      </c>
      <c r="J177" s="68">
        <v>33658</v>
      </c>
      <c r="K177" s="68">
        <v>239107</v>
      </c>
      <c r="L177" s="67">
        <v>24438</v>
      </c>
      <c r="M177" s="53">
        <v>57003</v>
      </c>
      <c r="N177" s="68">
        <v>105869</v>
      </c>
      <c r="O177" s="68">
        <v>187310</v>
      </c>
      <c r="P177" s="67">
        <v>124005</v>
      </c>
      <c r="Q177" s="53">
        <v>83067</v>
      </c>
      <c r="R177" s="68">
        <v>72676</v>
      </c>
      <c r="S177" s="68">
        <v>279748</v>
      </c>
      <c r="T177" s="67">
        <v>210887</v>
      </c>
      <c r="U177" s="53">
        <v>386512</v>
      </c>
      <c r="V177" s="68">
        <v>434349</v>
      </c>
      <c r="W177" s="68">
        <v>1031748</v>
      </c>
    </row>
    <row r="178" spans="1:23" ht="12.75">
      <c r="A178" s="31" t="s">
        <v>28</v>
      </c>
      <c r="B178" s="32" t="s">
        <v>329</v>
      </c>
      <c r="C178" s="33" t="s">
        <v>330</v>
      </c>
      <c r="D178" s="52">
        <v>6334000</v>
      </c>
      <c r="E178" s="53">
        <v>5952000</v>
      </c>
      <c r="F178" s="53">
        <v>4702179</v>
      </c>
      <c r="G178" s="6">
        <f t="shared" si="34"/>
        <v>0.7900166330645161</v>
      </c>
      <c r="H178" s="67">
        <v>42447</v>
      </c>
      <c r="I178" s="53">
        <v>369195</v>
      </c>
      <c r="J178" s="68">
        <v>239812</v>
      </c>
      <c r="K178" s="68">
        <v>651454</v>
      </c>
      <c r="L178" s="67">
        <v>494827</v>
      </c>
      <c r="M178" s="53">
        <v>411695</v>
      </c>
      <c r="N178" s="68">
        <v>582041</v>
      </c>
      <c r="O178" s="68">
        <v>1488563</v>
      </c>
      <c r="P178" s="67">
        <v>566317</v>
      </c>
      <c r="Q178" s="53">
        <v>404980</v>
      </c>
      <c r="R178" s="68">
        <v>515858</v>
      </c>
      <c r="S178" s="68">
        <v>1487155</v>
      </c>
      <c r="T178" s="67">
        <v>166571</v>
      </c>
      <c r="U178" s="53">
        <v>780895</v>
      </c>
      <c r="V178" s="68">
        <v>127541</v>
      </c>
      <c r="W178" s="68">
        <v>1075007</v>
      </c>
    </row>
    <row r="179" spans="1:23" ht="12.75">
      <c r="A179" s="31" t="s">
        <v>28</v>
      </c>
      <c r="B179" s="32" t="s">
        <v>331</v>
      </c>
      <c r="C179" s="33" t="s">
        <v>332</v>
      </c>
      <c r="D179" s="52">
        <v>2406890</v>
      </c>
      <c r="E179" s="53">
        <v>2362460</v>
      </c>
      <c r="F179" s="53">
        <v>5955523</v>
      </c>
      <c r="G179" s="6">
        <f t="shared" si="34"/>
        <v>2.5208989781837574</v>
      </c>
      <c r="H179" s="67">
        <v>359143</v>
      </c>
      <c r="I179" s="53">
        <v>368907</v>
      </c>
      <c r="J179" s="68">
        <v>638892</v>
      </c>
      <c r="K179" s="68">
        <v>1366942</v>
      </c>
      <c r="L179" s="67">
        <v>648332</v>
      </c>
      <c r="M179" s="53">
        <v>980805</v>
      </c>
      <c r="N179" s="68">
        <v>263256</v>
      </c>
      <c r="O179" s="68">
        <v>1892393</v>
      </c>
      <c r="P179" s="67">
        <v>464859</v>
      </c>
      <c r="Q179" s="53">
        <v>361526</v>
      </c>
      <c r="R179" s="68">
        <v>324207</v>
      </c>
      <c r="S179" s="68">
        <v>1150592</v>
      </c>
      <c r="T179" s="67">
        <v>391658</v>
      </c>
      <c r="U179" s="53">
        <v>517230</v>
      </c>
      <c r="V179" s="68">
        <v>636708</v>
      </c>
      <c r="W179" s="68">
        <v>1545596</v>
      </c>
    </row>
    <row r="180" spans="1:23" ht="12.75">
      <c r="A180" s="31" t="s">
        <v>28</v>
      </c>
      <c r="B180" s="32" t="s">
        <v>333</v>
      </c>
      <c r="C180" s="33" t="s">
        <v>334</v>
      </c>
      <c r="D180" s="52">
        <v>17285000</v>
      </c>
      <c r="E180" s="53">
        <v>17393171</v>
      </c>
      <c r="F180" s="53">
        <v>8955897</v>
      </c>
      <c r="G180" s="6">
        <f t="shared" si="34"/>
        <v>0.5149088110500379</v>
      </c>
      <c r="H180" s="67">
        <v>2381491</v>
      </c>
      <c r="I180" s="53">
        <v>657016</v>
      </c>
      <c r="J180" s="68">
        <v>930611</v>
      </c>
      <c r="K180" s="68">
        <v>3969118</v>
      </c>
      <c r="L180" s="67">
        <v>388122</v>
      </c>
      <c r="M180" s="53">
        <v>437496</v>
      </c>
      <c r="N180" s="68">
        <v>1118200</v>
      </c>
      <c r="O180" s="68">
        <v>1943818</v>
      </c>
      <c r="P180" s="67">
        <v>148037</v>
      </c>
      <c r="Q180" s="53">
        <v>493200</v>
      </c>
      <c r="R180" s="68">
        <v>330545</v>
      </c>
      <c r="S180" s="68">
        <v>971782</v>
      </c>
      <c r="T180" s="67">
        <v>216178</v>
      </c>
      <c r="U180" s="53">
        <v>828559</v>
      </c>
      <c r="V180" s="68">
        <v>1026442</v>
      </c>
      <c r="W180" s="68">
        <v>2071179</v>
      </c>
    </row>
    <row r="181" spans="1:23" ht="12.75">
      <c r="A181" s="31" t="s">
        <v>47</v>
      </c>
      <c r="B181" s="32" t="s">
        <v>335</v>
      </c>
      <c r="C181" s="33" t="s">
        <v>336</v>
      </c>
      <c r="D181" s="52">
        <v>62526056</v>
      </c>
      <c r="E181" s="53">
        <v>61996056</v>
      </c>
      <c r="F181" s="53">
        <v>69879260</v>
      </c>
      <c r="G181" s="6">
        <f t="shared" si="34"/>
        <v>1.127156540409603</v>
      </c>
      <c r="H181" s="67">
        <v>3719794</v>
      </c>
      <c r="I181" s="53">
        <v>6226201</v>
      </c>
      <c r="J181" s="68">
        <v>5533254</v>
      </c>
      <c r="K181" s="68">
        <v>15479249</v>
      </c>
      <c r="L181" s="67">
        <v>10298381</v>
      </c>
      <c r="M181" s="53">
        <v>7158212</v>
      </c>
      <c r="N181" s="68">
        <v>3008545</v>
      </c>
      <c r="O181" s="68">
        <v>20465138</v>
      </c>
      <c r="P181" s="67">
        <v>8068563</v>
      </c>
      <c r="Q181" s="53">
        <v>3382014</v>
      </c>
      <c r="R181" s="68">
        <v>5645595</v>
      </c>
      <c r="S181" s="68">
        <v>17096172</v>
      </c>
      <c r="T181" s="67">
        <v>5365853</v>
      </c>
      <c r="U181" s="53">
        <v>4611689</v>
      </c>
      <c r="V181" s="68">
        <v>6861159</v>
      </c>
      <c r="W181" s="68">
        <v>16838701</v>
      </c>
    </row>
    <row r="182" spans="1:23" ht="16.5">
      <c r="A182" s="42"/>
      <c r="B182" s="43" t="s">
        <v>337</v>
      </c>
      <c r="C182" s="44"/>
      <c r="D182" s="61">
        <f>SUM(D176:D181)</f>
        <v>89922946</v>
      </c>
      <c r="E182" s="62">
        <f>SUM(E176:E181)</f>
        <v>89135687</v>
      </c>
      <c r="F182" s="62">
        <f>SUM(F176:F181)</f>
        <v>93924257</v>
      </c>
      <c r="G182" s="9">
        <f t="shared" si="34"/>
        <v>1.0537222538039113</v>
      </c>
      <c r="H182" s="74">
        <f aca="true" t="shared" si="36" ref="H182:W182">SUM(H176:H181)</f>
        <v>6620598</v>
      </c>
      <c r="I182" s="62">
        <f t="shared" si="36"/>
        <v>7751637</v>
      </c>
      <c r="J182" s="75">
        <f t="shared" si="36"/>
        <v>7385973</v>
      </c>
      <c r="K182" s="75">
        <f t="shared" si="36"/>
        <v>21758208</v>
      </c>
      <c r="L182" s="74">
        <f t="shared" si="36"/>
        <v>12650204</v>
      </c>
      <c r="M182" s="62">
        <f t="shared" si="36"/>
        <v>9577788</v>
      </c>
      <c r="N182" s="75">
        <f t="shared" si="36"/>
        <v>5513731</v>
      </c>
      <c r="O182" s="75">
        <f t="shared" si="36"/>
        <v>27741723</v>
      </c>
      <c r="P182" s="74">
        <f t="shared" si="36"/>
        <v>9398305</v>
      </c>
      <c r="Q182" s="62">
        <f t="shared" si="36"/>
        <v>4808865</v>
      </c>
      <c r="R182" s="75">
        <f t="shared" si="36"/>
        <v>7125461</v>
      </c>
      <c r="S182" s="75">
        <f t="shared" si="36"/>
        <v>21332631</v>
      </c>
      <c r="T182" s="74">
        <f t="shared" si="36"/>
        <v>6582571</v>
      </c>
      <c r="U182" s="62">
        <f t="shared" si="36"/>
        <v>7249272</v>
      </c>
      <c r="V182" s="75">
        <f t="shared" si="36"/>
        <v>9259852</v>
      </c>
      <c r="W182" s="75">
        <f t="shared" si="36"/>
        <v>23091695</v>
      </c>
    </row>
    <row r="183" spans="1:23" ht="16.5">
      <c r="A183" s="37"/>
      <c r="B183" s="38" t="s">
        <v>338</v>
      </c>
      <c r="C183" s="39"/>
      <c r="D183" s="56">
        <f>SUM(D111,D113:D119,D121:D128,D130:D135,D137:D141,D143:D146,D148:D153,D155:D160,D162:D168,D170:D174,D176:D181)</f>
        <v>3211607157</v>
      </c>
      <c r="E183" s="57">
        <f>SUM(E111,E113:E119,E121:E128,E130:E135,E137:E141,E143:E146,E148:E153,E155:E160,E162:E168,E170:E174,E176:E181)</f>
        <v>2815878099</v>
      </c>
      <c r="F183" s="57">
        <f>SUM(F111,F113:F119,F121:F128,F130:F135,F137:F141,F143:F146,F148:F153,F155:F160,F162:F168,F170:F174,F176:F181)</f>
        <v>4219368706</v>
      </c>
      <c r="G183" s="8">
        <f t="shared" si="34"/>
        <v>1.4984202290214268</v>
      </c>
      <c r="H183" s="71">
        <f aca="true" t="shared" si="37" ref="H183:W183">SUM(H111,H113:H119,H121:H128,H130:H135,H137:H141,H143:H146,H148:H153,H155:H160,H162:H168,H170:H174,H176:H181)</f>
        <v>113798641</v>
      </c>
      <c r="I183" s="57">
        <f t="shared" si="37"/>
        <v>147404822</v>
      </c>
      <c r="J183" s="72">
        <f t="shared" si="37"/>
        <v>147968527</v>
      </c>
      <c r="K183" s="72">
        <f t="shared" si="37"/>
        <v>409171990</v>
      </c>
      <c r="L183" s="71">
        <f t="shared" si="37"/>
        <v>452587664</v>
      </c>
      <c r="M183" s="57">
        <f t="shared" si="37"/>
        <v>430957882</v>
      </c>
      <c r="N183" s="72">
        <f t="shared" si="37"/>
        <v>377830094</v>
      </c>
      <c r="O183" s="72">
        <f t="shared" si="37"/>
        <v>1261375640</v>
      </c>
      <c r="P183" s="71">
        <f t="shared" si="37"/>
        <v>362043371</v>
      </c>
      <c r="Q183" s="57">
        <f t="shared" si="37"/>
        <v>330072149</v>
      </c>
      <c r="R183" s="72">
        <f t="shared" si="37"/>
        <v>399930010</v>
      </c>
      <c r="S183" s="72">
        <f t="shared" si="37"/>
        <v>1092045530</v>
      </c>
      <c r="T183" s="71">
        <f t="shared" si="37"/>
        <v>388530320</v>
      </c>
      <c r="U183" s="57">
        <f t="shared" si="37"/>
        <v>448081919</v>
      </c>
      <c r="V183" s="72">
        <f t="shared" si="37"/>
        <v>620163307</v>
      </c>
      <c r="W183" s="72">
        <f t="shared" si="37"/>
        <v>1456775546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339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28</v>
      </c>
      <c r="B186" s="32" t="s">
        <v>340</v>
      </c>
      <c r="C186" s="33" t="s">
        <v>341</v>
      </c>
      <c r="D186" s="52">
        <v>6945025</v>
      </c>
      <c r="E186" s="53">
        <v>6717000</v>
      </c>
      <c r="F186" s="53">
        <v>4884638</v>
      </c>
      <c r="G186" s="6">
        <f aca="true" t="shared" si="38" ref="G186:G221">IF($E186=0,0,$F186/$E186)</f>
        <v>0.7272052999851124</v>
      </c>
      <c r="H186" s="67">
        <v>235268</v>
      </c>
      <c r="I186" s="53">
        <v>126424</v>
      </c>
      <c r="J186" s="68">
        <v>38369</v>
      </c>
      <c r="K186" s="68">
        <v>400061</v>
      </c>
      <c r="L186" s="67">
        <v>810330</v>
      </c>
      <c r="M186" s="53">
        <v>66813</v>
      </c>
      <c r="N186" s="68">
        <v>72310</v>
      </c>
      <c r="O186" s="68">
        <v>949453</v>
      </c>
      <c r="P186" s="67">
        <v>32890</v>
      </c>
      <c r="Q186" s="53">
        <v>383884</v>
      </c>
      <c r="R186" s="68">
        <v>595557</v>
      </c>
      <c r="S186" s="68">
        <v>1012331</v>
      </c>
      <c r="T186" s="67">
        <v>857555</v>
      </c>
      <c r="U186" s="53">
        <v>876954</v>
      </c>
      <c r="V186" s="68">
        <v>788284</v>
      </c>
      <c r="W186" s="68">
        <v>2522793</v>
      </c>
    </row>
    <row r="187" spans="1:23" ht="12.75">
      <c r="A187" s="31" t="s">
        <v>28</v>
      </c>
      <c r="B187" s="32" t="s">
        <v>342</v>
      </c>
      <c r="C187" s="33" t="s">
        <v>343</v>
      </c>
      <c r="D187" s="52">
        <v>5638759</v>
      </c>
      <c r="E187" s="53">
        <v>4616759</v>
      </c>
      <c r="F187" s="53">
        <v>7216656</v>
      </c>
      <c r="G187" s="6">
        <f t="shared" si="38"/>
        <v>1.5631433219711057</v>
      </c>
      <c r="H187" s="67">
        <v>429263</v>
      </c>
      <c r="I187" s="53">
        <v>736108</v>
      </c>
      <c r="J187" s="68">
        <v>522547</v>
      </c>
      <c r="K187" s="68">
        <v>1687918</v>
      </c>
      <c r="L187" s="67">
        <v>632695</v>
      </c>
      <c r="M187" s="53">
        <v>741215</v>
      </c>
      <c r="N187" s="68">
        <v>529165</v>
      </c>
      <c r="O187" s="68">
        <v>1903075</v>
      </c>
      <c r="P187" s="67">
        <v>588993</v>
      </c>
      <c r="Q187" s="53">
        <v>536801</v>
      </c>
      <c r="R187" s="68">
        <v>673144</v>
      </c>
      <c r="S187" s="68">
        <v>1798938</v>
      </c>
      <c r="T187" s="67">
        <v>569378</v>
      </c>
      <c r="U187" s="53">
        <v>822608</v>
      </c>
      <c r="V187" s="68">
        <v>434739</v>
      </c>
      <c r="W187" s="68">
        <v>1826725</v>
      </c>
    </row>
    <row r="188" spans="1:23" ht="12.75">
      <c r="A188" s="31" t="s">
        <v>28</v>
      </c>
      <c r="B188" s="32" t="s">
        <v>344</v>
      </c>
      <c r="C188" s="33" t="s">
        <v>345</v>
      </c>
      <c r="D188" s="52">
        <v>108845018</v>
      </c>
      <c r="E188" s="53">
        <v>101210743</v>
      </c>
      <c r="F188" s="53">
        <v>60684127</v>
      </c>
      <c r="G188" s="6">
        <f t="shared" si="38"/>
        <v>0.599581874426117</v>
      </c>
      <c r="H188" s="67">
        <v>1410531</v>
      </c>
      <c r="I188" s="53">
        <v>3516389</v>
      </c>
      <c r="J188" s="68">
        <v>4511665</v>
      </c>
      <c r="K188" s="68">
        <v>9438585</v>
      </c>
      <c r="L188" s="67">
        <v>1720012</v>
      </c>
      <c r="M188" s="53">
        <v>6501608</v>
      </c>
      <c r="N188" s="68">
        <v>5902229</v>
      </c>
      <c r="O188" s="68">
        <v>14123849</v>
      </c>
      <c r="P188" s="67">
        <v>8551075</v>
      </c>
      <c r="Q188" s="53">
        <v>3713111</v>
      </c>
      <c r="R188" s="68">
        <v>5793739</v>
      </c>
      <c r="S188" s="68">
        <v>18057925</v>
      </c>
      <c r="T188" s="67">
        <v>5862096</v>
      </c>
      <c r="U188" s="53">
        <v>6917123</v>
      </c>
      <c r="V188" s="68">
        <v>6284549</v>
      </c>
      <c r="W188" s="68">
        <v>19063768</v>
      </c>
    </row>
    <row r="189" spans="1:23" ht="12.75">
      <c r="A189" s="31" t="s">
        <v>28</v>
      </c>
      <c r="B189" s="32" t="s">
        <v>346</v>
      </c>
      <c r="C189" s="33" t="s">
        <v>347</v>
      </c>
      <c r="D189" s="52">
        <v>12650000</v>
      </c>
      <c r="E189" s="53">
        <v>17372000</v>
      </c>
      <c r="F189" s="53">
        <v>20983371</v>
      </c>
      <c r="G189" s="6">
        <f t="shared" si="38"/>
        <v>1.2078845843886714</v>
      </c>
      <c r="H189" s="67">
        <v>147886</v>
      </c>
      <c r="I189" s="53">
        <v>374055</v>
      </c>
      <c r="J189" s="68">
        <v>527153</v>
      </c>
      <c r="K189" s="68">
        <v>1049094</v>
      </c>
      <c r="L189" s="67">
        <v>948803</v>
      </c>
      <c r="M189" s="53">
        <v>1420158</v>
      </c>
      <c r="N189" s="68">
        <v>1401995</v>
      </c>
      <c r="O189" s="68">
        <v>3770956</v>
      </c>
      <c r="P189" s="67">
        <v>2813729</v>
      </c>
      <c r="Q189" s="53">
        <v>1663085</v>
      </c>
      <c r="R189" s="68">
        <v>2951710</v>
      </c>
      <c r="S189" s="68">
        <v>7428524</v>
      </c>
      <c r="T189" s="67">
        <v>4661938</v>
      </c>
      <c r="U189" s="53">
        <v>3515869</v>
      </c>
      <c r="V189" s="68">
        <v>556990</v>
      </c>
      <c r="W189" s="68">
        <v>8734797</v>
      </c>
    </row>
    <row r="190" spans="1:23" ht="12.75">
      <c r="A190" s="31" t="s">
        <v>28</v>
      </c>
      <c r="B190" s="32" t="s">
        <v>348</v>
      </c>
      <c r="C190" s="33" t="s">
        <v>349</v>
      </c>
      <c r="D190" s="52">
        <v>1795000</v>
      </c>
      <c r="E190" s="53">
        <v>1845000</v>
      </c>
      <c r="F190" s="53">
        <v>1112063</v>
      </c>
      <c r="G190" s="6">
        <f t="shared" si="38"/>
        <v>0.6027441734417344</v>
      </c>
      <c r="H190" s="67">
        <v>72607</v>
      </c>
      <c r="I190" s="53">
        <v>162651</v>
      </c>
      <c r="J190" s="68">
        <v>168283</v>
      </c>
      <c r="K190" s="68">
        <v>403541</v>
      </c>
      <c r="L190" s="67">
        <v>140010</v>
      </c>
      <c r="M190" s="53">
        <v>18212</v>
      </c>
      <c r="N190" s="68">
        <v>43641</v>
      </c>
      <c r="O190" s="68">
        <v>201863</v>
      </c>
      <c r="P190" s="67">
        <v>105749</v>
      </c>
      <c r="Q190" s="53">
        <v>182746</v>
      </c>
      <c r="R190" s="68">
        <v>34257</v>
      </c>
      <c r="S190" s="68">
        <v>322752</v>
      </c>
      <c r="T190" s="67">
        <v>60055</v>
      </c>
      <c r="U190" s="53">
        <v>59550</v>
      </c>
      <c r="V190" s="68">
        <v>64302</v>
      </c>
      <c r="W190" s="68">
        <v>183907</v>
      </c>
    </row>
    <row r="191" spans="1:23" ht="12.75">
      <c r="A191" s="31" t="s">
        <v>47</v>
      </c>
      <c r="B191" s="32" t="s">
        <v>350</v>
      </c>
      <c r="C191" s="33" t="s">
        <v>351</v>
      </c>
      <c r="D191" s="52">
        <v>44380488</v>
      </c>
      <c r="E191" s="53">
        <v>128399931</v>
      </c>
      <c r="F191" s="53">
        <v>782861</v>
      </c>
      <c r="G191" s="6">
        <f t="shared" si="38"/>
        <v>0.006097051563057304</v>
      </c>
      <c r="H191" s="67">
        <v>782861</v>
      </c>
      <c r="I191" s="53">
        <v>0</v>
      </c>
      <c r="J191" s="68">
        <v>0</v>
      </c>
      <c r="K191" s="68">
        <v>782861</v>
      </c>
      <c r="L191" s="67">
        <v>0</v>
      </c>
      <c r="M191" s="53">
        <v>0</v>
      </c>
      <c r="N191" s="68">
        <v>0</v>
      </c>
      <c r="O191" s="68">
        <v>0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352</v>
      </c>
      <c r="C192" s="36"/>
      <c r="D192" s="54">
        <f>SUM(D186:D191)</f>
        <v>180254290</v>
      </c>
      <c r="E192" s="55">
        <f>SUM(E186:E191)</f>
        <v>260161433</v>
      </c>
      <c r="F192" s="55">
        <f>SUM(F186:F191)</f>
        <v>95663716</v>
      </c>
      <c r="G192" s="7">
        <f t="shared" si="38"/>
        <v>0.3677090600896252</v>
      </c>
      <c r="H192" s="69">
        <f aca="true" t="shared" si="39" ref="H192:W192">SUM(H186:H191)</f>
        <v>3078416</v>
      </c>
      <c r="I192" s="55">
        <f t="shared" si="39"/>
        <v>4915627</v>
      </c>
      <c r="J192" s="70">
        <f t="shared" si="39"/>
        <v>5768017</v>
      </c>
      <c r="K192" s="70">
        <f t="shared" si="39"/>
        <v>13762060</v>
      </c>
      <c r="L192" s="69">
        <f t="shared" si="39"/>
        <v>4251850</v>
      </c>
      <c r="M192" s="55">
        <f t="shared" si="39"/>
        <v>8748006</v>
      </c>
      <c r="N192" s="70">
        <f t="shared" si="39"/>
        <v>7949340</v>
      </c>
      <c r="O192" s="70">
        <f t="shared" si="39"/>
        <v>20949196</v>
      </c>
      <c r="P192" s="69">
        <f t="shared" si="39"/>
        <v>12092436</v>
      </c>
      <c r="Q192" s="55">
        <f t="shared" si="39"/>
        <v>6479627</v>
      </c>
      <c r="R192" s="70">
        <f t="shared" si="39"/>
        <v>10048407</v>
      </c>
      <c r="S192" s="70">
        <f t="shared" si="39"/>
        <v>28620470</v>
      </c>
      <c r="T192" s="69">
        <f t="shared" si="39"/>
        <v>12011022</v>
      </c>
      <c r="U192" s="55">
        <f t="shared" si="39"/>
        <v>12192104</v>
      </c>
      <c r="V192" s="70">
        <f t="shared" si="39"/>
        <v>8128864</v>
      </c>
      <c r="W192" s="70">
        <f t="shared" si="39"/>
        <v>32331990</v>
      </c>
    </row>
    <row r="193" spans="1:23" ht="12.75">
      <c r="A193" s="31" t="s">
        <v>28</v>
      </c>
      <c r="B193" s="32" t="s">
        <v>353</v>
      </c>
      <c r="C193" s="33" t="s">
        <v>354</v>
      </c>
      <c r="D193" s="52">
        <v>20367000</v>
      </c>
      <c r="E193" s="53">
        <v>0</v>
      </c>
      <c r="F193" s="53">
        <v>10096689</v>
      </c>
      <c r="G193" s="6">
        <f t="shared" si="38"/>
        <v>0</v>
      </c>
      <c r="H193" s="67">
        <v>109989</v>
      </c>
      <c r="I193" s="53">
        <v>520311</v>
      </c>
      <c r="J193" s="68">
        <v>192423</v>
      </c>
      <c r="K193" s="68">
        <v>822723</v>
      </c>
      <c r="L193" s="67">
        <v>115640</v>
      </c>
      <c r="M193" s="53">
        <v>1151922</v>
      </c>
      <c r="N193" s="68">
        <v>3720768</v>
      </c>
      <c r="O193" s="68">
        <v>4988330</v>
      </c>
      <c r="P193" s="67">
        <v>889438</v>
      </c>
      <c r="Q193" s="53">
        <v>304258</v>
      </c>
      <c r="R193" s="68">
        <v>1277260</v>
      </c>
      <c r="S193" s="68">
        <v>2470956</v>
      </c>
      <c r="T193" s="67">
        <v>573056</v>
      </c>
      <c r="U193" s="53">
        <v>505785</v>
      </c>
      <c r="V193" s="68">
        <v>735839</v>
      </c>
      <c r="W193" s="68">
        <v>1814680</v>
      </c>
    </row>
    <row r="194" spans="1:23" ht="12.75">
      <c r="A194" s="31" t="s">
        <v>28</v>
      </c>
      <c r="B194" s="32" t="s">
        <v>355</v>
      </c>
      <c r="C194" s="33" t="s">
        <v>356</v>
      </c>
      <c r="D194" s="52">
        <v>0</v>
      </c>
      <c r="E194" s="53">
        <v>0</v>
      </c>
      <c r="F194" s="53">
        <v>1412341</v>
      </c>
      <c r="G194" s="6">
        <f t="shared" si="38"/>
        <v>0</v>
      </c>
      <c r="H194" s="67">
        <v>250993</v>
      </c>
      <c r="I194" s="53">
        <v>466765</v>
      </c>
      <c r="J194" s="68">
        <v>325095</v>
      </c>
      <c r="K194" s="68">
        <v>1042853</v>
      </c>
      <c r="L194" s="67">
        <v>72141</v>
      </c>
      <c r="M194" s="53">
        <v>0</v>
      </c>
      <c r="N194" s="68">
        <v>0</v>
      </c>
      <c r="O194" s="68">
        <v>72141</v>
      </c>
      <c r="P194" s="67">
        <v>0</v>
      </c>
      <c r="Q194" s="53">
        <v>0</v>
      </c>
      <c r="R194" s="68">
        <v>235456</v>
      </c>
      <c r="S194" s="68">
        <v>235456</v>
      </c>
      <c r="T194" s="67">
        <v>0</v>
      </c>
      <c r="U194" s="53">
        <v>13419</v>
      </c>
      <c r="V194" s="68">
        <v>48472</v>
      </c>
      <c r="W194" s="68">
        <v>61891</v>
      </c>
    </row>
    <row r="195" spans="1:23" ht="12.75">
      <c r="A195" s="31" t="s">
        <v>28</v>
      </c>
      <c r="B195" s="32" t="s">
        <v>357</v>
      </c>
      <c r="C195" s="33" t="s">
        <v>358</v>
      </c>
      <c r="D195" s="52">
        <v>59338000</v>
      </c>
      <c r="E195" s="53">
        <v>50862000</v>
      </c>
      <c r="F195" s="53">
        <v>41846224</v>
      </c>
      <c r="G195" s="6">
        <f t="shared" si="38"/>
        <v>0.8227404349022847</v>
      </c>
      <c r="H195" s="67">
        <v>245716</v>
      </c>
      <c r="I195" s="53">
        <v>577774</v>
      </c>
      <c r="J195" s="68">
        <v>1387855</v>
      </c>
      <c r="K195" s="68">
        <v>2211345</v>
      </c>
      <c r="L195" s="67">
        <v>3820323</v>
      </c>
      <c r="M195" s="53">
        <v>11462720</v>
      </c>
      <c r="N195" s="68">
        <v>2247819</v>
      </c>
      <c r="O195" s="68">
        <v>17530862</v>
      </c>
      <c r="P195" s="67">
        <v>5188742</v>
      </c>
      <c r="Q195" s="53">
        <v>1256792</v>
      </c>
      <c r="R195" s="68">
        <v>4119613</v>
      </c>
      <c r="S195" s="68">
        <v>10565147</v>
      </c>
      <c r="T195" s="67">
        <v>5887388</v>
      </c>
      <c r="U195" s="53">
        <v>2857750</v>
      </c>
      <c r="V195" s="68">
        <v>2793732</v>
      </c>
      <c r="W195" s="68">
        <v>11538870</v>
      </c>
    </row>
    <row r="196" spans="1:23" ht="12.75">
      <c r="A196" s="31" t="s">
        <v>28</v>
      </c>
      <c r="B196" s="32" t="s">
        <v>359</v>
      </c>
      <c r="C196" s="33" t="s">
        <v>360</v>
      </c>
      <c r="D196" s="52">
        <v>20978000</v>
      </c>
      <c r="E196" s="53">
        <v>19281768</v>
      </c>
      <c r="F196" s="53">
        <v>35003420</v>
      </c>
      <c r="G196" s="6">
        <f t="shared" si="38"/>
        <v>1.8153636118845533</v>
      </c>
      <c r="H196" s="67">
        <v>2705356</v>
      </c>
      <c r="I196" s="53">
        <v>3448612</v>
      </c>
      <c r="J196" s="68">
        <v>3347743</v>
      </c>
      <c r="K196" s="68">
        <v>9501711</v>
      </c>
      <c r="L196" s="67">
        <v>4070299</v>
      </c>
      <c r="M196" s="53">
        <v>0</v>
      </c>
      <c r="N196" s="68">
        <v>3693143</v>
      </c>
      <c r="O196" s="68">
        <v>7763442</v>
      </c>
      <c r="P196" s="67">
        <v>3179266</v>
      </c>
      <c r="Q196" s="53">
        <v>3472507</v>
      </c>
      <c r="R196" s="68">
        <v>722000</v>
      </c>
      <c r="S196" s="68">
        <v>7373773</v>
      </c>
      <c r="T196" s="67">
        <v>2731772</v>
      </c>
      <c r="U196" s="53">
        <v>3388285</v>
      </c>
      <c r="V196" s="68">
        <v>4244437</v>
      </c>
      <c r="W196" s="68">
        <v>10364494</v>
      </c>
    </row>
    <row r="197" spans="1:23" ht="12.75">
      <c r="A197" s="31" t="s">
        <v>47</v>
      </c>
      <c r="B197" s="32" t="s">
        <v>361</v>
      </c>
      <c r="C197" s="33" t="s">
        <v>362</v>
      </c>
      <c r="D197" s="52">
        <v>0</v>
      </c>
      <c r="E197" s="53">
        <v>0</v>
      </c>
      <c r="F197" s="53">
        <v>216259415</v>
      </c>
      <c r="G197" s="6">
        <f t="shared" si="38"/>
        <v>0</v>
      </c>
      <c r="H197" s="67">
        <v>19885811</v>
      </c>
      <c r="I197" s="53">
        <v>32375021</v>
      </c>
      <c r="J197" s="68">
        <v>66480712</v>
      </c>
      <c r="K197" s="68">
        <v>118741544</v>
      </c>
      <c r="L197" s="67">
        <v>36172978</v>
      </c>
      <c r="M197" s="53">
        <v>26390832</v>
      </c>
      <c r="N197" s="68">
        <v>34954061</v>
      </c>
      <c r="O197" s="68">
        <v>97517871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363</v>
      </c>
      <c r="C198" s="36"/>
      <c r="D198" s="54">
        <f>SUM(D193:D197)</f>
        <v>100683000</v>
      </c>
      <c r="E198" s="55">
        <f>SUM(E193:E197)</f>
        <v>70143768</v>
      </c>
      <c r="F198" s="55">
        <f>SUM(F193:F197)</f>
        <v>304618089</v>
      </c>
      <c r="G198" s="7">
        <f t="shared" si="38"/>
        <v>4.34276768536301</v>
      </c>
      <c r="H198" s="69">
        <f aca="true" t="shared" si="40" ref="H198:W198">SUM(H193:H197)</f>
        <v>23197865</v>
      </c>
      <c r="I198" s="55">
        <f t="shared" si="40"/>
        <v>37388483</v>
      </c>
      <c r="J198" s="70">
        <f t="shared" si="40"/>
        <v>71733828</v>
      </c>
      <c r="K198" s="70">
        <f t="shared" si="40"/>
        <v>132320176</v>
      </c>
      <c r="L198" s="69">
        <f t="shared" si="40"/>
        <v>44251381</v>
      </c>
      <c r="M198" s="55">
        <f t="shared" si="40"/>
        <v>39005474</v>
      </c>
      <c r="N198" s="70">
        <f t="shared" si="40"/>
        <v>44615791</v>
      </c>
      <c r="O198" s="70">
        <f t="shared" si="40"/>
        <v>127872646</v>
      </c>
      <c r="P198" s="69">
        <f t="shared" si="40"/>
        <v>9257446</v>
      </c>
      <c r="Q198" s="55">
        <f t="shared" si="40"/>
        <v>5033557</v>
      </c>
      <c r="R198" s="70">
        <f t="shared" si="40"/>
        <v>6354329</v>
      </c>
      <c r="S198" s="70">
        <f t="shared" si="40"/>
        <v>20645332</v>
      </c>
      <c r="T198" s="69">
        <f t="shared" si="40"/>
        <v>9192216</v>
      </c>
      <c r="U198" s="55">
        <f t="shared" si="40"/>
        <v>6765239</v>
      </c>
      <c r="V198" s="70">
        <f t="shared" si="40"/>
        <v>7822480</v>
      </c>
      <c r="W198" s="70">
        <f t="shared" si="40"/>
        <v>23779935</v>
      </c>
    </row>
    <row r="199" spans="1:23" ht="12.75">
      <c r="A199" s="31" t="s">
        <v>28</v>
      </c>
      <c r="B199" s="32" t="s">
        <v>364</v>
      </c>
      <c r="C199" s="33" t="s">
        <v>365</v>
      </c>
      <c r="D199" s="52">
        <v>5480900</v>
      </c>
      <c r="E199" s="53">
        <v>5070900</v>
      </c>
      <c r="F199" s="53">
        <v>4363560</v>
      </c>
      <c r="G199" s="6">
        <f t="shared" si="38"/>
        <v>0.8605099686446193</v>
      </c>
      <c r="H199" s="67">
        <v>53952</v>
      </c>
      <c r="I199" s="53">
        <v>202366</v>
      </c>
      <c r="J199" s="68">
        <v>1177837</v>
      </c>
      <c r="K199" s="68">
        <v>1434155</v>
      </c>
      <c r="L199" s="67">
        <v>1111933</v>
      </c>
      <c r="M199" s="53">
        <v>324170</v>
      </c>
      <c r="N199" s="68">
        <v>143015</v>
      </c>
      <c r="O199" s="68">
        <v>1579118</v>
      </c>
      <c r="P199" s="67">
        <v>124061</v>
      </c>
      <c r="Q199" s="53">
        <v>321870</v>
      </c>
      <c r="R199" s="68">
        <v>398211</v>
      </c>
      <c r="S199" s="68">
        <v>844142</v>
      </c>
      <c r="T199" s="67">
        <v>80765</v>
      </c>
      <c r="U199" s="53">
        <v>188308</v>
      </c>
      <c r="V199" s="68">
        <v>237072</v>
      </c>
      <c r="W199" s="68">
        <v>506145</v>
      </c>
    </row>
    <row r="200" spans="1:23" ht="12.75">
      <c r="A200" s="31" t="s">
        <v>28</v>
      </c>
      <c r="B200" s="32" t="s">
        <v>366</v>
      </c>
      <c r="C200" s="33" t="s">
        <v>367</v>
      </c>
      <c r="D200" s="52">
        <v>2937000</v>
      </c>
      <c r="E200" s="53">
        <v>4726627</v>
      </c>
      <c r="F200" s="53">
        <v>2881678</v>
      </c>
      <c r="G200" s="6">
        <f t="shared" si="38"/>
        <v>0.6096690092110082</v>
      </c>
      <c r="H200" s="67">
        <v>379925</v>
      </c>
      <c r="I200" s="53">
        <v>0</v>
      </c>
      <c r="J200" s="68">
        <v>101937</v>
      </c>
      <c r="K200" s="68">
        <v>481862</v>
      </c>
      <c r="L200" s="67">
        <v>35707</v>
      </c>
      <c r="M200" s="53">
        <v>156712</v>
      </c>
      <c r="N200" s="68">
        <v>105558</v>
      </c>
      <c r="O200" s="68">
        <v>297977</v>
      </c>
      <c r="P200" s="67">
        <v>67336</v>
      </c>
      <c r="Q200" s="53">
        <v>302785</v>
      </c>
      <c r="R200" s="68">
        <v>147803</v>
      </c>
      <c r="S200" s="68">
        <v>517924</v>
      </c>
      <c r="T200" s="67">
        <v>75863</v>
      </c>
      <c r="U200" s="53">
        <v>1083651</v>
      </c>
      <c r="V200" s="68">
        <v>424401</v>
      </c>
      <c r="W200" s="68">
        <v>1583915</v>
      </c>
    </row>
    <row r="201" spans="1:23" ht="12.75">
      <c r="A201" s="31" t="s">
        <v>28</v>
      </c>
      <c r="B201" s="32" t="s">
        <v>368</v>
      </c>
      <c r="C201" s="33" t="s">
        <v>369</v>
      </c>
      <c r="D201" s="52">
        <v>6328000</v>
      </c>
      <c r="E201" s="53">
        <v>6810318</v>
      </c>
      <c r="F201" s="53">
        <v>3051876</v>
      </c>
      <c r="G201" s="6">
        <f t="shared" si="38"/>
        <v>0.4481253298304132</v>
      </c>
      <c r="H201" s="67">
        <v>391364</v>
      </c>
      <c r="I201" s="53">
        <v>197252</v>
      </c>
      <c r="J201" s="68">
        <v>208400</v>
      </c>
      <c r="K201" s="68">
        <v>797016</v>
      </c>
      <c r="L201" s="67">
        <v>152883</v>
      </c>
      <c r="M201" s="53">
        <v>275042</v>
      </c>
      <c r="N201" s="68">
        <v>65748</v>
      </c>
      <c r="O201" s="68">
        <v>493673</v>
      </c>
      <c r="P201" s="67">
        <v>78651</v>
      </c>
      <c r="Q201" s="53">
        <v>85079</v>
      </c>
      <c r="R201" s="68">
        <v>402305</v>
      </c>
      <c r="S201" s="68">
        <v>566035</v>
      </c>
      <c r="T201" s="67">
        <v>409641</v>
      </c>
      <c r="U201" s="53">
        <v>378348</v>
      </c>
      <c r="V201" s="68">
        <v>407163</v>
      </c>
      <c r="W201" s="68">
        <v>1195152</v>
      </c>
    </row>
    <row r="202" spans="1:23" ht="12.75">
      <c r="A202" s="31" t="s">
        <v>28</v>
      </c>
      <c r="B202" s="32" t="s">
        <v>370</v>
      </c>
      <c r="C202" s="33" t="s">
        <v>371</v>
      </c>
      <c r="D202" s="52">
        <v>84348325</v>
      </c>
      <c r="E202" s="53">
        <v>89253825</v>
      </c>
      <c r="F202" s="53">
        <v>108149687</v>
      </c>
      <c r="G202" s="6">
        <f t="shared" si="38"/>
        <v>1.2117092684823312</v>
      </c>
      <c r="H202" s="67">
        <v>2058370</v>
      </c>
      <c r="I202" s="53">
        <v>6944530</v>
      </c>
      <c r="J202" s="68">
        <v>7947521</v>
      </c>
      <c r="K202" s="68">
        <v>16950421</v>
      </c>
      <c r="L202" s="67">
        <v>5270648</v>
      </c>
      <c r="M202" s="53">
        <v>8683736</v>
      </c>
      <c r="N202" s="68">
        <v>8421415</v>
      </c>
      <c r="O202" s="68">
        <v>22375799</v>
      </c>
      <c r="P202" s="67">
        <v>6595430</v>
      </c>
      <c r="Q202" s="53">
        <v>41408339</v>
      </c>
      <c r="R202" s="68">
        <v>6005292</v>
      </c>
      <c r="S202" s="68">
        <v>54009061</v>
      </c>
      <c r="T202" s="67">
        <v>8611496</v>
      </c>
      <c r="U202" s="53">
        <v>6202910</v>
      </c>
      <c r="V202" s="68">
        <v>0</v>
      </c>
      <c r="W202" s="68">
        <v>14814406</v>
      </c>
    </row>
    <row r="203" spans="1:23" ht="12.75">
      <c r="A203" s="31" t="s">
        <v>28</v>
      </c>
      <c r="B203" s="32" t="s">
        <v>372</v>
      </c>
      <c r="C203" s="33" t="s">
        <v>373</v>
      </c>
      <c r="D203" s="52">
        <v>4026527</v>
      </c>
      <c r="E203" s="53">
        <v>1550647</v>
      </c>
      <c r="F203" s="53">
        <v>1186416</v>
      </c>
      <c r="G203" s="6">
        <f t="shared" si="38"/>
        <v>0.7651103055692237</v>
      </c>
      <c r="H203" s="67">
        <v>2703</v>
      </c>
      <c r="I203" s="53">
        <v>89545</v>
      </c>
      <c r="J203" s="68">
        <v>185858</v>
      </c>
      <c r="K203" s="68">
        <v>278106</v>
      </c>
      <c r="L203" s="67">
        <v>322795</v>
      </c>
      <c r="M203" s="53">
        <v>235111</v>
      </c>
      <c r="N203" s="68">
        <v>52139</v>
      </c>
      <c r="O203" s="68">
        <v>610045</v>
      </c>
      <c r="P203" s="67">
        <v>52139</v>
      </c>
      <c r="Q203" s="53">
        <v>119503</v>
      </c>
      <c r="R203" s="68">
        <v>26701</v>
      </c>
      <c r="S203" s="68">
        <v>198343</v>
      </c>
      <c r="T203" s="67">
        <v>42558</v>
      </c>
      <c r="U203" s="53">
        <v>18121</v>
      </c>
      <c r="V203" s="68">
        <v>39243</v>
      </c>
      <c r="W203" s="68">
        <v>99922</v>
      </c>
    </row>
    <row r="204" spans="1:23" ht="12.75">
      <c r="A204" s="31" t="s">
        <v>47</v>
      </c>
      <c r="B204" s="32" t="s">
        <v>374</v>
      </c>
      <c r="C204" s="33" t="s">
        <v>375</v>
      </c>
      <c r="D204" s="52">
        <v>15898000</v>
      </c>
      <c r="E204" s="53">
        <v>19898000</v>
      </c>
      <c r="F204" s="53">
        <v>32211786</v>
      </c>
      <c r="G204" s="6">
        <f t="shared" si="38"/>
        <v>1.6188454115991557</v>
      </c>
      <c r="H204" s="67">
        <v>3040604</v>
      </c>
      <c r="I204" s="53">
        <v>1089990</v>
      </c>
      <c r="J204" s="68">
        <v>4501107</v>
      </c>
      <c r="K204" s="68">
        <v>8631701</v>
      </c>
      <c r="L204" s="67">
        <v>5490904</v>
      </c>
      <c r="M204" s="53">
        <v>2265722</v>
      </c>
      <c r="N204" s="68">
        <v>-5634245</v>
      </c>
      <c r="O204" s="68">
        <v>2122381</v>
      </c>
      <c r="P204" s="67">
        <v>1992819</v>
      </c>
      <c r="Q204" s="53">
        <v>636097</v>
      </c>
      <c r="R204" s="68">
        <v>8201423</v>
      </c>
      <c r="S204" s="68">
        <v>10830339</v>
      </c>
      <c r="T204" s="67">
        <v>3597199</v>
      </c>
      <c r="U204" s="53">
        <v>4285730</v>
      </c>
      <c r="V204" s="68">
        <v>2744436</v>
      </c>
      <c r="W204" s="68">
        <v>10627365</v>
      </c>
    </row>
    <row r="205" spans="1:23" ht="16.5">
      <c r="A205" s="34"/>
      <c r="B205" s="35" t="s">
        <v>376</v>
      </c>
      <c r="C205" s="36"/>
      <c r="D205" s="54">
        <f>SUM(D199:D204)</f>
        <v>119018752</v>
      </c>
      <c r="E205" s="55">
        <f>SUM(E199:E204)</f>
        <v>127310317</v>
      </c>
      <c r="F205" s="55">
        <f>SUM(F199:F204)</f>
        <v>151845003</v>
      </c>
      <c r="G205" s="7">
        <f t="shared" si="38"/>
        <v>1.1927156147132993</v>
      </c>
      <c r="H205" s="69">
        <f aca="true" t="shared" si="41" ref="H205:W205">SUM(H199:H204)</f>
        <v>5926918</v>
      </c>
      <c r="I205" s="55">
        <f t="shared" si="41"/>
        <v>8523683</v>
      </c>
      <c r="J205" s="70">
        <f t="shared" si="41"/>
        <v>14122660</v>
      </c>
      <c r="K205" s="70">
        <f t="shared" si="41"/>
        <v>28573261</v>
      </c>
      <c r="L205" s="69">
        <f t="shared" si="41"/>
        <v>12384870</v>
      </c>
      <c r="M205" s="55">
        <f t="shared" si="41"/>
        <v>11940493</v>
      </c>
      <c r="N205" s="70">
        <f t="shared" si="41"/>
        <v>3153630</v>
      </c>
      <c r="O205" s="70">
        <f t="shared" si="41"/>
        <v>27478993</v>
      </c>
      <c r="P205" s="69">
        <f t="shared" si="41"/>
        <v>8910436</v>
      </c>
      <c r="Q205" s="55">
        <f t="shared" si="41"/>
        <v>42873673</v>
      </c>
      <c r="R205" s="70">
        <f t="shared" si="41"/>
        <v>15181735</v>
      </c>
      <c r="S205" s="70">
        <f t="shared" si="41"/>
        <v>66965844</v>
      </c>
      <c r="T205" s="69">
        <f t="shared" si="41"/>
        <v>12817522</v>
      </c>
      <c r="U205" s="55">
        <f t="shared" si="41"/>
        <v>12157068</v>
      </c>
      <c r="V205" s="70">
        <f t="shared" si="41"/>
        <v>3852315</v>
      </c>
      <c r="W205" s="70">
        <f t="shared" si="41"/>
        <v>28826905</v>
      </c>
    </row>
    <row r="206" spans="1:23" ht="12.75">
      <c r="A206" s="31" t="s">
        <v>28</v>
      </c>
      <c r="B206" s="32" t="s">
        <v>377</v>
      </c>
      <c r="C206" s="33" t="s">
        <v>378</v>
      </c>
      <c r="D206" s="52">
        <v>18582000</v>
      </c>
      <c r="E206" s="53">
        <v>18582000</v>
      </c>
      <c r="F206" s="53">
        <v>6455844</v>
      </c>
      <c r="G206" s="6">
        <f t="shared" si="38"/>
        <v>0.3474246044559251</v>
      </c>
      <c r="H206" s="67">
        <v>37258</v>
      </c>
      <c r="I206" s="53">
        <v>245636</v>
      </c>
      <c r="J206" s="68">
        <v>245500</v>
      </c>
      <c r="K206" s="68">
        <v>528394</v>
      </c>
      <c r="L206" s="67">
        <v>420353</v>
      </c>
      <c r="M206" s="53">
        <v>1946038</v>
      </c>
      <c r="N206" s="68">
        <v>296111</v>
      </c>
      <c r="O206" s="68">
        <v>2662502</v>
      </c>
      <c r="P206" s="67">
        <v>321074</v>
      </c>
      <c r="Q206" s="53">
        <v>293046</v>
      </c>
      <c r="R206" s="68">
        <v>937093</v>
      </c>
      <c r="S206" s="68">
        <v>1551213</v>
      </c>
      <c r="T206" s="67">
        <v>1192117</v>
      </c>
      <c r="U206" s="53">
        <v>260809</v>
      </c>
      <c r="V206" s="68">
        <v>260809</v>
      </c>
      <c r="W206" s="68">
        <v>1713735</v>
      </c>
    </row>
    <row r="207" spans="1:23" ht="12.75">
      <c r="A207" s="31" t="s">
        <v>28</v>
      </c>
      <c r="B207" s="32" t="s">
        <v>379</v>
      </c>
      <c r="C207" s="33" t="s">
        <v>380</v>
      </c>
      <c r="D207" s="52">
        <v>16973000</v>
      </c>
      <c r="E207" s="53">
        <v>12989000</v>
      </c>
      <c r="F207" s="53">
        <v>11151996</v>
      </c>
      <c r="G207" s="6">
        <f t="shared" si="38"/>
        <v>0.8585723304334437</v>
      </c>
      <c r="H207" s="67">
        <v>405949</v>
      </c>
      <c r="I207" s="53">
        <v>1040846</v>
      </c>
      <c r="J207" s="68">
        <v>552005</v>
      </c>
      <c r="K207" s="68">
        <v>1998800</v>
      </c>
      <c r="L207" s="67">
        <v>552005</v>
      </c>
      <c r="M207" s="53">
        <v>1905492</v>
      </c>
      <c r="N207" s="68">
        <v>462563</v>
      </c>
      <c r="O207" s="68">
        <v>2920060</v>
      </c>
      <c r="P207" s="67">
        <v>2260365</v>
      </c>
      <c r="Q207" s="53">
        <v>1114688</v>
      </c>
      <c r="R207" s="68">
        <v>697961</v>
      </c>
      <c r="S207" s="68">
        <v>4073014</v>
      </c>
      <c r="T207" s="67">
        <v>14576</v>
      </c>
      <c r="U207" s="53">
        <v>911936</v>
      </c>
      <c r="V207" s="68">
        <v>1233610</v>
      </c>
      <c r="W207" s="68">
        <v>2160122</v>
      </c>
    </row>
    <row r="208" spans="1:23" ht="12.75">
      <c r="A208" s="31" t="s">
        <v>28</v>
      </c>
      <c r="B208" s="32" t="s">
        <v>381</v>
      </c>
      <c r="C208" s="33" t="s">
        <v>382</v>
      </c>
      <c r="D208" s="52">
        <v>9508550</v>
      </c>
      <c r="E208" s="53">
        <v>6100000</v>
      </c>
      <c r="F208" s="53">
        <v>2910424</v>
      </c>
      <c r="G208" s="6">
        <f t="shared" si="38"/>
        <v>0.47711868852459016</v>
      </c>
      <c r="H208" s="67">
        <v>22542</v>
      </c>
      <c r="I208" s="53">
        <v>61452</v>
      </c>
      <c r="J208" s="68">
        <v>71934</v>
      </c>
      <c r="K208" s="68">
        <v>155928</v>
      </c>
      <c r="L208" s="67">
        <v>258059</v>
      </c>
      <c r="M208" s="53">
        <v>153203</v>
      </c>
      <c r="N208" s="68">
        <v>76859</v>
      </c>
      <c r="O208" s="68">
        <v>488121</v>
      </c>
      <c r="P208" s="67">
        <v>457793</v>
      </c>
      <c r="Q208" s="53">
        <v>282445</v>
      </c>
      <c r="R208" s="68">
        <v>222424</v>
      </c>
      <c r="S208" s="68">
        <v>962662</v>
      </c>
      <c r="T208" s="67">
        <v>120497</v>
      </c>
      <c r="U208" s="53">
        <v>397586</v>
      </c>
      <c r="V208" s="68">
        <v>785630</v>
      </c>
      <c r="W208" s="68">
        <v>1303713</v>
      </c>
    </row>
    <row r="209" spans="1:23" ht="12.75">
      <c r="A209" s="31" t="s">
        <v>28</v>
      </c>
      <c r="B209" s="32" t="s">
        <v>383</v>
      </c>
      <c r="C209" s="33" t="s">
        <v>384</v>
      </c>
      <c r="D209" s="52">
        <v>21525292</v>
      </c>
      <c r="E209" s="53">
        <v>21503868</v>
      </c>
      <c r="F209" s="53">
        <v>17912874</v>
      </c>
      <c r="G209" s="6">
        <f t="shared" si="38"/>
        <v>0.8330070664496266</v>
      </c>
      <c r="H209" s="67">
        <v>1453981</v>
      </c>
      <c r="I209" s="53">
        <v>1332007</v>
      </c>
      <c r="J209" s="68">
        <v>1002867</v>
      </c>
      <c r="K209" s="68">
        <v>3788855</v>
      </c>
      <c r="L209" s="67">
        <v>1960281</v>
      </c>
      <c r="M209" s="53">
        <v>1261384</v>
      </c>
      <c r="N209" s="68">
        <v>1764066</v>
      </c>
      <c r="O209" s="68">
        <v>4985731</v>
      </c>
      <c r="P209" s="67">
        <v>1876230</v>
      </c>
      <c r="Q209" s="53">
        <v>1192632</v>
      </c>
      <c r="R209" s="68">
        <v>1329692</v>
      </c>
      <c r="S209" s="68">
        <v>4398554</v>
      </c>
      <c r="T209" s="67">
        <v>1319198</v>
      </c>
      <c r="U209" s="53">
        <v>1745787</v>
      </c>
      <c r="V209" s="68">
        <v>1674749</v>
      </c>
      <c r="W209" s="68">
        <v>4739734</v>
      </c>
    </row>
    <row r="210" spans="1:23" ht="12.75">
      <c r="A210" s="31" t="s">
        <v>28</v>
      </c>
      <c r="B210" s="32" t="s">
        <v>385</v>
      </c>
      <c r="C210" s="33" t="s">
        <v>386</v>
      </c>
      <c r="D210" s="52">
        <v>9555288</v>
      </c>
      <c r="E210" s="53">
        <v>5942896</v>
      </c>
      <c r="F210" s="53">
        <v>115209327</v>
      </c>
      <c r="G210" s="6">
        <f t="shared" si="38"/>
        <v>19.38605807673565</v>
      </c>
      <c r="H210" s="67">
        <v>0</v>
      </c>
      <c r="I210" s="53">
        <v>12026316</v>
      </c>
      <c r="J210" s="68">
        <v>14779009</v>
      </c>
      <c r="K210" s="68">
        <v>26805325</v>
      </c>
      <c r="L210" s="67">
        <v>12168576</v>
      </c>
      <c r="M210" s="53">
        <v>24394749</v>
      </c>
      <c r="N210" s="68">
        <v>19592530</v>
      </c>
      <c r="O210" s="68">
        <v>56155855</v>
      </c>
      <c r="P210" s="67">
        <v>13505071</v>
      </c>
      <c r="Q210" s="53">
        <v>18743076</v>
      </c>
      <c r="R210" s="68">
        <v>0</v>
      </c>
      <c r="S210" s="68">
        <v>32248147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28</v>
      </c>
      <c r="B211" s="32" t="s">
        <v>387</v>
      </c>
      <c r="C211" s="33" t="s">
        <v>388</v>
      </c>
      <c r="D211" s="52">
        <v>14588905</v>
      </c>
      <c r="E211" s="53">
        <v>17756905</v>
      </c>
      <c r="F211" s="53">
        <v>86694406</v>
      </c>
      <c r="G211" s="6">
        <f t="shared" si="38"/>
        <v>4.8822926067352395</v>
      </c>
      <c r="H211" s="67">
        <v>917032</v>
      </c>
      <c r="I211" s="53">
        <v>2600009</v>
      </c>
      <c r="J211" s="68">
        <v>-40492881</v>
      </c>
      <c r="K211" s="68">
        <v>-36975840</v>
      </c>
      <c r="L211" s="67">
        <v>5563595</v>
      </c>
      <c r="M211" s="53">
        <v>50190321</v>
      </c>
      <c r="N211" s="68">
        <v>6891424</v>
      </c>
      <c r="O211" s="68">
        <v>62645340</v>
      </c>
      <c r="P211" s="67">
        <v>2565867</v>
      </c>
      <c r="Q211" s="53">
        <v>5077956</v>
      </c>
      <c r="R211" s="68">
        <v>3489028</v>
      </c>
      <c r="S211" s="68">
        <v>11132851</v>
      </c>
      <c r="T211" s="67">
        <v>2560100</v>
      </c>
      <c r="U211" s="53">
        <v>8103709</v>
      </c>
      <c r="V211" s="68">
        <v>39228246</v>
      </c>
      <c r="W211" s="68">
        <v>49892055</v>
      </c>
    </row>
    <row r="212" spans="1:23" ht="12.75">
      <c r="A212" s="31" t="s">
        <v>47</v>
      </c>
      <c r="B212" s="32" t="s">
        <v>389</v>
      </c>
      <c r="C212" s="33" t="s">
        <v>390</v>
      </c>
      <c r="D212" s="52">
        <v>1084394</v>
      </c>
      <c r="E212" s="53">
        <v>1169394</v>
      </c>
      <c r="F212" s="53">
        <v>853152</v>
      </c>
      <c r="G212" s="6">
        <f t="shared" si="38"/>
        <v>0.7295676222043213</v>
      </c>
      <c r="H212" s="67">
        <v>47366</v>
      </c>
      <c r="I212" s="53">
        <v>141172</v>
      </c>
      <c r="J212" s="68">
        <v>90326</v>
      </c>
      <c r="K212" s="68">
        <v>278864</v>
      </c>
      <c r="L212" s="67">
        <v>77579</v>
      </c>
      <c r="M212" s="53">
        <v>83092</v>
      </c>
      <c r="N212" s="68">
        <v>34826</v>
      </c>
      <c r="O212" s="68">
        <v>195497</v>
      </c>
      <c r="P212" s="67">
        <v>21642</v>
      </c>
      <c r="Q212" s="53">
        <v>81542</v>
      </c>
      <c r="R212" s="68">
        <v>37267</v>
      </c>
      <c r="S212" s="68">
        <v>140451</v>
      </c>
      <c r="T212" s="67">
        <v>12169</v>
      </c>
      <c r="U212" s="53">
        <v>126727</v>
      </c>
      <c r="V212" s="68">
        <v>99444</v>
      </c>
      <c r="W212" s="68">
        <v>238340</v>
      </c>
    </row>
    <row r="213" spans="1:23" ht="16.5">
      <c r="A213" s="34"/>
      <c r="B213" s="35" t="s">
        <v>391</v>
      </c>
      <c r="C213" s="36"/>
      <c r="D213" s="54">
        <f>SUM(D206:D212)</f>
        <v>91817429</v>
      </c>
      <c r="E213" s="55">
        <f>SUM(E206:E212)</f>
        <v>84044063</v>
      </c>
      <c r="F213" s="55">
        <f>SUM(F206:F212)</f>
        <v>241188023</v>
      </c>
      <c r="G213" s="7">
        <f t="shared" si="38"/>
        <v>2.869780617341168</v>
      </c>
      <c r="H213" s="69">
        <f aca="true" t="shared" si="42" ref="H213:W213">SUM(H206:H212)</f>
        <v>2884128</v>
      </c>
      <c r="I213" s="55">
        <f t="shared" si="42"/>
        <v>17447438</v>
      </c>
      <c r="J213" s="70">
        <f t="shared" si="42"/>
        <v>-23751240</v>
      </c>
      <c r="K213" s="70">
        <f t="shared" si="42"/>
        <v>-3419674</v>
      </c>
      <c r="L213" s="69">
        <f t="shared" si="42"/>
        <v>21000448</v>
      </c>
      <c r="M213" s="55">
        <f t="shared" si="42"/>
        <v>79934279</v>
      </c>
      <c r="N213" s="70">
        <f t="shared" si="42"/>
        <v>29118379</v>
      </c>
      <c r="O213" s="70">
        <f t="shared" si="42"/>
        <v>130053106</v>
      </c>
      <c r="P213" s="69">
        <f t="shared" si="42"/>
        <v>21008042</v>
      </c>
      <c r="Q213" s="55">
        <f t="shared" si="42"/>
        <v>26785385</v>
      </c>
      <c r="R213" s="70">
        <f t="shared" si="42"/>
        <v>6713465</v>
      </c>
      <c r="S213" s="70">
        <f t="shared" si="42"/>
        <v>54506892</v>
      </c>
      <c r="T213" s="69">
        <f t="shared" si="42"/>
        <v>5218657</v>
      </c>
      <c r="U213" s="55">
        <f t="shared" si="42"/>
        <v>11546554</v>
      </c>
      <c r="V213" s="70">
        <f t="shared" si="42"/>
        <v>43282488</v>
      </c>
      <c r="W213" s="70">
        <f t="shared" si="42"/>
        <v>60047699</v>
      </c>
    </row>
    <row r="214" spans="1:23" ht="12.75">
      <c r="A214" s="31" t="s">
        <v>28</v>
      </c>
      <c r="B214" s="32" t="s">
        <v>392</v>
      </c>
      <c r="C214" s="33" t="s">
        <v>393</v>
      </c>
      <c r="D214" s="52">
        <v>0</v>
      </c>
      <c r="E214" s="53">
        <v>0</v>
      </c>
      <c r="F214" s="53">
        <v>5478971</v>
      </c>
      <c r="G214" s="6">
        <f t="shared" si="38"/>
        <v>0</v>
      </c>
      <c r="H214" s="67">
        <v>47685</v>
      </c>
      <c r="I214" s="53">
        <v>246951</v>
      </c>
      <c r="J214" s="68">
        <v>140886</v>
      </c>
      <c r="K214" s="68">
        <v>435522</v>
      </c>
      <c r="L214" s="67">
        <v>646575</v>
      </c>
      <c r="M214" s="53">
        <v>651580</v>
      </c>
      <c r="N214" s="68">
        <v>184570</v>
      </c>
      <c r="O214" s="68">
        <v>1482725</v>
      </c>
      <c r="P214" s="67">
        <v>391790</v>
      </c>
      <c r="Q214" s="53">
        <v>309655</v>
      </c>
      <c r="R214" s="68">
        <v>133211</v>
      </c>
      <c r="S214" s="68">
        <v>834656</v>
      </c>
      <c r="T214" s="67">
        <v>446048</v>
      </c>
      <c r="U214" s="53">
        <v>358353</v>
      </c>
      <c r="V214" s="68">
        <v>1921667</v>
      </c>
      <c r="W214" s="68">
        <v>2726068</v>
      </c>
    </row>
    <row r="215" spans="1:23" ht="12.75">
      <c r="A215" s="31" t="s">
        <v>28</v>
      </c>
      <c r="B215" s="32" t="s">
        <v>394</v>
      </c>
      <c r="C215" s="33" t="s">
        <v>395</v>
      </c>
      <c r="D215" s="52">
        <v>0</v>
      </c>
      <c r="E215" s="53">
        <v>0</v>
      </c>
      <c r="F215" s="53">
        <v>183010537</v>
      </c>
      <c r="G215" s="6">
        <f t="shared" si="38"/>
        <v>0</v>
      </c>
      <c r="H215" s="67">
        <v>9247061</v>
      </c>
      <c r="I215" s="53">
        <v>14189036</v>
      </c>
      <c r="J215" s="68">
        <v>16185523</v>
      </c>
      <c r="K215" s="68">
        <v>39621620</v>
      </c>
      <c r="L215" s="67">
        <v>20517817</v>
      </c>
      <c r="M215" s="53">
        <v>9749227</v>
      </c>
      <c r="N215" s="68">
        <v>18132258</v>
      </c>
      <c r="O215" s="68">
        <v>48399302</v>
      </c>
      <c r="P215" s="67">
        <v>15045916</v>
      </c>
      <c r="Q215" s="53">
        <v>15731714</v>
      </c>
      <c r="R215" s="68">
        <v>14507757</v>
      </c>
      <c r="S215" s="68">
        <v>45285387</v>
      </c>
      <c r="T215" s="67">
        <v>16546112</v>
      </c>
      <c r="U215" s="53">
        <v>14210768</v>
      </c>
      <c r="V215" s="68">
        <v>18947348</v>
      </c>
      <c r="W215" s="68">
        <v>49704228</v>
      </c>
    </row>
    <row r="216" spans="1:23" ht="12.75">
      <c r="A216" s="31" t="s">
        <v>28</v>
      </c>
      <c r="B216" s="32" t="s">
        <v>396</v>
      </c>
      <c r="C216" s="33" t="s">
        <v>397</v>
      </c>
      <c r="D216" s="52">
        <v>17576692</v>
      </c>
      <c r="E216" s="53">
        <v>16826692</v>
      </c>
      <c r="F216" s="53">
        <v>11221827</v>
      </c>
      <c r="G216" s="6">
        <f t="shared" si="38"/>
        <v>0.6669063057670516</v>
      </c>
      <c r="H216" s="67">
        <v>30605</v>
      </c>
      <c r="I216" s="53">
        <v>510</v>
      </c>
      <c r="J216" s="68">
        <v>0</v>
      </c>
      <c r="K216" s="68">
        <v>31115</v>
      </c>
      <c r="L216" s="67">
        <v>0</v>
      </c>
      <c r="M216" s="53">
        <v>0</v>
      </c>
      <c r="N216" s="68">
        <v>2395975</v>
      </c>
      <c r="O216" s="68">
        <v>2395975</v>
      </c>
      <c r="P216" s="67">
        <v>0</v>
      </c>
      <c r="Q216" s="53">
        <v>0</v>
      </c>
      <c r="R216" s="68">
        <v>1491611</v>
      </c>
      <c r="S216" s="68">
        <v>1491611</v>
      </c>
      <c r="T216" s="67">
        <v>3697071</v>
      </c>
      <c r="U216" s="53">
        <v>320476</v>
      </c>
      <c r="V216" s="68">
        <v>3285579</v>
      </c>
      <c r="W216" s="68">
        <v>7303126</v>
      </c>
    </row>
    <row r="217" spans="1:23" ht="12.75">
      <c r="A217" s="31" t="s">
        <v>28</v>
      </c>
      <c r="B217" s="32" t="s">
        <v>398</v>
      </c>
      <c r="C217" s="33" t="s">
        <v>399</v>
      </c>
      <c r="D217" s="52">
        <v>588980</v>
      </c>
      <c r="E217" s="53">
        <v>658980</v>
      </c>
      <c r="F217" s="53">
        <v>766636</v>
      </c>
      <c r="G217" s="6">
        <f t="shared" si="38"/>
        <v>1.1633676287595982</v>
      </c>
      <c r="H217" s="67">
        <v>29363</v>
      </c>
      <c r="I217" s="53">
        <v>66618</v>
      </c>
      <c r="J217" s="68">
        <v>55482</v>
      </c>
      <c r="K217" s="68">
        <v>151463</v>
      </c>
      <c r="L217" s="67">
        <v>78395</v>
      </c>
      <c r="M217" s="53">
        <v>38709</v>
      </c>
      <c r="N217" s="68">
        <v>86228</v>
      </c>
      <c r="O217" s="68">
        <v>203332</v>
      </c>
      <c r="P217" s="67">
        <v>87116</v>
      </c>
      <c r="Q217" s="53">
        <v>55908</v>
      </c>
      <c r="R217" s="68">
        <v>131342</v>
      </c>
      <c r="S217" s="68">
        <v>274366</v>
      </c>
      <c r="T217" s="67">
        <v>24854</v>
      </c>
      <c r="U217" s="53">
        <v>38250</v>
      </c>
      <c r="V217" s="68">
        <v>74371</v>
      </c>
      <c r="W217" s="68">
        <v>137475</v>
      </c>
    </row>
    <row r="218" spans="1:23" ht="12.75">
      <c r="A218" s="31" t="s">
        <v>28</v>
      </c>
      <c r="B218" s="32" t="s">
        <v>400</v>
      </c>
      <c r="C218" s="33" t="s">
        <v>401</v>
      </c>
      <c r="D218" s="52">
        <v>0</v>
      </c>
      <c r="E218" s="53">
        <v>0</v>
      </c>
      <c r="F218" s="53">
        <v>4662518</v>
      </c>
      <c r="G218" s="6">
        <f t="shared" si="38"/>
        <v>0</v>
      </c>
      <c r="H218" s="67">
        <v>8218</v>
      </c>
      <c r="I218" s="53">
        <v>113184</v>
      </c>
      <c r="J218" s="68">
        <v>248751</v>
      </c>
      <c r="K218" s="68">
        <v>370153</v>
      </c>
      <c r="L218" s="67">
        <v>122596</v>
      </c>
      <c r="M218" s="53">
        <v>71932</v>
      </c>
      <c r="N218" s="68">
        <v>224780</v>
      </c>
      <c r="O218" s="68">
        <v>419308</v>
      </c>
      <c r="P218" s="67">
        <v>180110</v>
      </c>
      <c r="Q218" s="53">
        <v>483958</v>
      </c>
      <c r="R218" s="68">
        <v>0</v>
      </c>
      <c r="S218" s="68">
        <v>664068</v>
      </c>
      <c r="T218" s="67">
        <v>776011</v>
      </c>
      <c r="U218" s="53">
        <v>1473750</v>
      </c>
      <c r="V218" s="68">
        <v>959228</v>
      </c>
      <c r="W218" s="68">
        <v>3208989</v>
      </c>
    </row>
    <row r="219" spans="1:23" ht="12.75">
      <c r="A219" s="31" t="s">
        <v>47</v>
      </c>
      <c r="B219" s="32" t="s">
        <v>402</v>
      </c>
      <c r="C219" s="33" t="s">
        <v>403</v>
      </c>
      <c r="D219" s="52">
        <v>24383500</v>
      </c>
      <c r="E219" s="53">
        <v>19973500</v>
      </c>
      <c r="F219" s="53">
        <v>129278451</v>
      </c>
      <c r="G219" s="6">
        <f t="shared" si="38"/>
        <v>6.472498610659123</v>
      </c>
      <c r="H219" s="67">
        <v>13208690</v>
      </c>
      <c r="I219" s="53">
        <v>39162400</v>
      </c>
      <c r="J219" s="68">
        <v>6278822</v>
      </c>
      <c r="K219" s="68">
        <v>58649912</v>
      </c>
      <c r="L219" s="67">
        <v>8257697</v>
      </c>
      <c r="M219" s="53">
        <v>9604383</v>
      </c>
      <c r="N219" s="68">
        <v>9104648</v>
      </c>
      <c r="O219" s="68">
        <v>26966728</v>
      </c>
      <c r="P219" s="67">
        <v>4844786</v>
      </c>
      <c r="Q219" s="53">
        <v>8288897</v>
      </c>
      <c r="R219" s="68">
        <v>3983218</v>
      </c>
      <c r="S219" s="68">
        <v>17116901</v>
      </c>
      <c r="T219" s="67">
        <v>4036381</v>
      </c>
      <c r="U219" s="53">
        <v>11019665</v>
      </c>
      <c r="V219" s="68">
        <v>11488864</v>
      </c>
      <c r="W219" s="68">
        <v>26544910</v>
      </c>
    </row>
    <row r="220" spans="1:23" ht="16.5">
      <c r="A220" s="42"/>
      <c r="B220" s="43" t="s">
        <v>404</v>
      </c>
      <c r="C220" s="44"/>
      <c r="D220" s="61">
        <f>SUM(D214:D219)</f>
        <v>42549172</v>
      </c>
      <c r="E220" s="62">
        <f>SUM(E214:E219)</f>
        <v>37459172</v>
      </c>
      <c r="F220" s="62">
        <f>SUM(F214:F219)</f>
        <v>334418940</v>
      </c>
      <c r="G220" s="9">
        <f t="shared" si="38"/>
        <v>8.927558249285381</v>
      </c>
      <c r="H220" s="74">
        <f aca="true" t="shared" si="43" ref="H220:W220">SUM(H214:H219)</f>
        <v>22571622</v>
      </c>
      <c r="I220" s="62">
        <f t="shared" si="43"/>
        <v>53778699</v>
      </c>
      <c r="J220" s="75">
        <f t="shared" si="43"/>
        <v>22909464</v>
      </c>
      <c r="K220" s="75">
        <f t="shared" si="43"/>
        <v>99259785</v>
      </c>
      <c r="L220" s="74">
        <f t="shared" si="43"/>
        <v>29623080</v>
      </c>
      <c r="M220" s="62">
        <f t="shared" si="43"/>
        <v>20115831</v>
      </c>
      <c r="N220" s="75">
        <f t="shared" si="43"/>
        <v>30128459</v>
      </c>
      <c r="O220" s="75">
        <f t="shared" si="43"/>
        <v>79867370</v>
      </c>
      <c r="P220" s="74">
        <f t="shared" si="43"/>
        <v>20549718</v>
      </c>
      <c r="Q220" s="62">
        <f t="shared" si="43"/>
        <v>24870132</v>
      </c>
      <c r="R220" s="75">
        <f t="shared" si="43"/>
        <v>20247139</v>
      </c>
      <c r="S220" s="75">
        <f t="shared" si="43"/>
        <v>65666989</v>
      </c>
      <c r="T220" s="74">
        <f t="shared" si="43"/>
        <v>25526477</v>
      </c>
      <c r="U220" s="62">
        <f t="shared" si="43"/>
        <v>27421262</v>
      </c>
      <c r="V220" s="75">
        <f t="shared" si="43"/>
        <v>36677057</v>
      </c>
      <c r="W220" s="75">
        <f t="shared" si="43"/>
        <v>89624796</v>
      </c>
    </row>
    <row r="221" spans="1:23" ht="16.5">
      <c r="A221" s="37"/>
      <c r="B221" s="38" t="s">
        <v>405</v>
      </c>
      <c r="C221" s="39"/>
      <c r="D221" s="56">
        <f>SUM(D186:D191,D193:D197,D199:D204,D206:D212,D214:D219)</f>
        <v>534322643</v>
      </c>
      <c r="E221" s="57">
        <f>SUM(E186:E191,E193:E197,E199:E204,E206:E212,E214:E219)</f>
        <v>579118753</v>
      </c>
      <c r="F221" s="57">
        <f>SUM(F186:F191,F193:F197,F199:F204,F206:F212,F214:F219)</f>
        <v>1127733771</v>
      </c>
      <c r="G221" s="8">
        <f t="shared" si="38"/>
        <v>1.947327323036973</v>
      </c>
      <c r="H221" s="71">
        <f aca="true" t="shared" si="44" ref="H221:W221">SUM(H186:H191,H193:H197,H199:H204,H206:H212,H214:H219)</f>
        <v>57658949</v>
      </c>
      <c r="I221" s="57">
        <f t="shared" si="44"/>
        <v>122053930</v>
      </c>
      <c r="J221" s="72">
        <f t="shared" si="44"/>
        <v>90782729</v>
      </c>
      <c r="K221" s="72">
        <f t="shared" si="44"/>
        <v>270495608</v>
      </c>
      <c r="L221" s="71">
        <f t="shared" si="44"/>
        <v>111511629</v>
      </c>
      <c r="M221" s="57">
        <f t="shared" si="44"/>
        <v>159744083</v>
      </c>
      <c r="N221" s="72">
        <f t="shared" si="44"/>
        <v>114965599</v>
      </c>
      <c r="O221" s="72">
        <f t="shared" si="44"/>
        <v>386221311</v>
      </c>
      <c r="P221" s="71">
        <f t="shared" si="44"/>
        <v>71818078</v>
      </c>
      <c r="Q221" s="57">
        <f t="shared" si="44"/>
        <v>106042374</v>
      </c>
      <c r="R221" s="72">
        <f t="shared" si="44"/>
        <v>58545075</v>
      </c>
      <c r="S221" s="72">
        <f t="shared" si="44"/>
        <v>236405527</v>
      </c>
      <c r="T221" s="71">
        <f t="shared" si="44"/>
        <v>64765894</v>
      </c>
      <c r="U221" s="57">
        <f t="shared" si="44"/>
        <v>70082227</v>
      </c>
      <c r="V221" s="72">
        <f t="shared" si="44"/>
        <v>99763204</v>
      </c>
      <c r="W221" s="72">
        <f t="shared" si="44"/>
        <v>234611325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406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28</v>
      </c>
      <c r="B224" s="32" t="s">
        <v>407</v>
      </c>
      <c r="C224" s="33" t="s">
        <v>408</v>
      </c>
      <c r="D224" s="52">
        <v>16231217</v>
      </c>
      <c r="E224" s="53">
        <v>19654269</v>
      </c>
      <c r="F224" s="53">
        <v>219569068</v>
      </c>
      <c r="G224" s="6">
        <f aca="true" t="shared" si="45" ref="G224:G248">IF($E224=0,0,$F224/$E224)</f>
        <v>11.171571326310838</v>
      </c>
      <c r="H224" s="67">
        <v>20176086</v>
      </c>
      <c r="I224" s="53">
        <v>19284978</v>
      </c>
      <c r="J224" s="68">
        <v>24884196</v>
      </c>
      <c r="K224" s="68">
        <v>64345260</v>
      </c>
      <c r="L224" s="67">
        <v>19460901</v>
      </c>
      <c r="M224" s="53">
        <v>23029878</v>
      </c>
      <c r="N224" s="68">
        <v>16598874</v>
      </c>
      <c r="O224" s="68">
        <v>59089653</v>
      </c>
      <c r="P224" s="67">
        <v>24687543</v>
      </c>
      <c r="Q224" s="53">
        <v>17141031</v>
      </c>
      <c r="R224" s="68">
        <v>17468366</v>
      </c>
      <c r="S224" s="68">
        <v>59296940</v>
      </c>
      <c r="T224" s="67">
        <v>18376758</v>
      </c>
      <c r="U224" s="53">
        <v>18460457</v>
      </c>
      <c r="V224" s="68">
        <v>0</v>
      </c>
      <c r="W224" s="68">
        <v>36837215</v>
      </c>
    </row>
    <row r="225" spans="1:23" ht="12.75">
      <c r="A225" s="31" t="s">
        <v>28</v>
      </c>
      <c r="B225" s="32" t="s">
        <v>409</v>
      </c>
      <c r="C225" s="33" t="s">
        <v>410</v>
      </c>
      <c r="D225" s="52">
        <v>0</v>
      </c>
      <c r="E225" s="53">
        <v>0</v>
      </c>
      <c r="F225" s="53">
        <v>14602802</v>
      </c>
      <c r="G225" s="6">
        <f t="shared" si="45"/>
        <v>0</v>
      </c>
      <c r="H225" s="67">
        <v>643951</v>
      </c>
      <c r="I225" s="53">
        <v>1172586</v>
      </c>
      <c r="J225" s="68">
        <v>863965</v>
      </c>
      <c r="K225" s="68">
        <v>2680502</v>
      </c>
      <c r="L225" s="67">
        <v>1472309</v>
      </c>
      <c r="M225" s="53">
        <v>886377</v>
      </c>
      <c r="N225" s="68">
        <v>1153488</v>
      </c>
      <c r="O225" s="68">
        <v>3512174</v>
      </c>
      <c r="P225" s="67">
        <v>2751331</v>
      </c>
      <c r="Q225" s="53">
        <v>1572001</v>
      </c>
      <c r="R225" s="68">
        <v>1140257</v>
      </c>
      <c r="S225" s="68">
        <v>5463589</v>
      </c>
      <c r="T225" s="67">
        <v>1480633</v>
      </c>
      <c r="U225" s="53">
        <v>1465904</v>
      </c>
      <c r="V225" s="68">
        <v>0</v>
      </c>
      <c r="W225" s="68">
        <v>2946537</v>
      </c>
    </row>
    <row r="226" spans="1:23" ht="12.75">
      <c r="A226" s="31" t="s">
        <v>28</v>
      </c>
      <c r="B226" s="32" t="s">
        <v>411</v>
      </c>
      <c r="C226" s="33" t="s">
        <v>412</v>
      </c>
      <c r="D226" s="52">
        <v>16105536</v>
      </c>
      <c r="E226" s="53">
        <v>10207996</v>
      </c>
      <c r="F226" s="53">
        <v>8732192</v>
      </c>
      <c r="G226" s="6">
        <f t="shared" si="45"/>
        <v>0.8554266674869386</v>
      </c>
      <c r="H226" s="67">
        <v>306356</v>
      </c>
      <c r="I226" s="53">
        <v>263782</v>
      </c>
      <c r="J226" s="68">
        <v>224510</v>
      </c>
      <c r="K226" s="68">
        <v>794648</v>
      </c>
      <c r="L226" s="67">
        <v>1177696</v>
      </c>
      <c r="M226" s="53">
        <v>1239897</v>
      </c>
      <c r="N226" s="68">
        <v>424678</v>
      </c>
      <c r="O226" s="68">
        <v>2842271</v>
      </c>
      <c r="P226" s="67">
        <v>537309</v>
      </c>
      <c r="Q226" s="53">
        <v>2948497</v>
      </c>
      <c r="R226" s="68">
        <v>649512</v>
      </c>
      <c r="S226" s="68">
        <v>4135318</v>
      </c>
      <c r="T226" s="67">
        <v>213929</v>
      </c>
      <c r="U226" s="53">
        <v>746026</v>
      </c>
      <c r="V226" s="68">
        <v>0</v>
      </c>
      <c r="W226" s="68">
        <v>959955</v>
      </c>
    </row>
    <row r="227" spans="1:23" ht="12.75">
      <c r="A227" s="31" t="s">
        <v>28</v>
      </c>
      <c r="B227" s="32" t="s">
        <v>413</v>
      </c>
      <c r="C227" s="33" t="s">
        <v>414</v>
      </c>
      <c r="D227" s="52">
        <v>13323659</v>
      </c>
      <c r="E227" s="53">
        <v>0</v>
      </c>
      <c r="F227" s="53">
        <v>109435909</v>
      </c>
      <c r="G227" s="6">
        <f t="shared" si="45"/>
        <v>0</v>
      </c>
      <c r="H227" s="67">
        <v>6026647</v>
      </c>
      <c r="I227" s="53">
        <v>8432426</v>
      </c>
      <c r="J227" s="68">
        <v>8489390</v>
      </c>
      <c r="K227" s="68">
        <v>22948463</v>
      </c>
      <c r="L227" s="67">
        <v>10680384</v>
      </c>
      <c r="M227" s="53">
        <v>10438356</v>
      </c>
      <c r="N227" s="68">
        <v>10138911</v>
      </c>
      <c r="O227" s="68">
        <v>31257651</v>
      </c>
      <c r="P227" s="67">
        <v>9104402</v>
      </c>
      <c r="Q227" s="53">
        <v>9104402</v>
      </c>
      <c r="R227" s="68">
        <v>9114077</v>
      </c>
      <c r="S227" s="68">
        <v>27322881</v>
      </c>
      <c r="T227" s="67">
        <v>7877234</v>
      </c>
      <c r="U227" s="53">
        <v>8892988</v>
      </c>
      <c r="V227" s="68">
        <v>11136692</v>
      </c>
      <c r="W227" s="68">
        <v>27906914</v>
      </c>
    </row>
    <row r="228" spans="1:23" ht="12.75">
      <c r="A228" s="31" t="s">
        <v>28</v>
      </c>
      <c r="B228" s="32" t="s">
        <v>415</v>
      </c>
      <c r="C228" s="33" t="s">
        <v>416</v>
      </c>
      <c r="D228" s="52">
        <v>14585336</v>
      </c>
      <c r="E228" s="53">
        <v>11748105</v>
      </c>
      <c r="F228" s="53">
        <v>12000067</v>
      </c>
      <c r="G228" s="6">
        <f t="shared" si="45"/>
        <v>1.0214470333726162</v>
      </c>
      <c r="H228" s="67">
        <v>1266624</v>
      </c>
      <c r="I228" s="53">
        <v>1300118</v>
      </c>
      <c r="J228" s="68">
        <v>1280594</v>
      </c>
      <c r="K228" s="68">
        <v>3847336</v>
      </c>
      <c r="L228" s="67">
        <v>0</v>
      </c>
      <c r="M228" s="53">
        <v>1161746</v>
      </c>
      <c r="N228" s="68">
        <v>417108</v>
      </c>
      <c r="O228" s="68">
        <v>1578854</v>
      </c>
      <c r="P228" s="67">
        <v>3228664</v>
      </c>
      <c r="Q228" s="53">
        <v>642981</v>
      </c>
      <c r="R228" s="68">
        <v>689499</v>
      </c>
      <c r="S228" s="68">
        <v>4561144</v>
      </c>
      <c r="T228" s="67">
        <v>354582</v>
      </c>
      <c r="U228" s="53">
        <v>1029738</v>
      </c>
      <c r="V228" s="68">
        <v>628413</v>
      </c>
      <c r="W228" s="68">
        <v>2012733</v>
      </c>
    </row>
    <row r="229" spans="1:23" ht="12.75">
      <c r="A229" s="31" t="s">
        <v>28</v>
      </c>
      <c r="B229" s="32" t="s">
        <v>417</v>
      </c>
      <c r="C229" s="33" t="s">
        <v>418</v>
      </c>
      <c r="D229" s="52">
        <v>13821218</v>
      </c>
      <c r="E229" s="53">
        <v>0</v>
      </c>
      <c r="F229" s="53">
        <v>2161226</v>
      </c>
      <c r="G229" s="6">
        <f t="shared" si="45"/>
        <v>0</v>
      </c>
      <c r="H229" s="67">
        <v>503696</v>
      </c>
      <c r="I229" s="53">
        <v>484311</v>
      </c>
      <c r="J229" s="68">
        <v>57885</v>
      </c>
      <c r="K229" s="68">
        <v>1045892</v>
      </c>
      <c r="L229" s="67">
        <v>136583</v>
      </c>
      <c r="M229" s="53">
        <v>83799</v>
      </c>
      <c r="N229" s="68">
        <v>300401</v>
      </c>
      <c r="O229" s="68">
        <v>520783</v>
      </c>
      <c r="P229" s="67">
        <v>197209</v>
      </c>
      <c r="Q229" s="53">
        <v>102127</v>
      </c>
      <c r="R229" s="68">
        <v>69196</v>
      </c>
      <c r="S229" s="68">
        <v>368532</v>
      </c>
      <c r="T229" s="67">
        <v>79150</v>
      </c>
      <c r="U229" s="53">
        <v>89191</v>
      </c>
      <c r="V229" s="68">
        <v>57678</v>
      </c>
      <c r="W229" s="68">
        <v>226019</v>
      </c>
    </row>
    <row r="230" spans="1:23" ht="12.75">
      <c r="A230" s="31" t="s">
        <v>28</v>
      </c>
      <c r="B230" s="32" t="s">
        <v>419</v>
      </c>
      <c r="C230" s="33" t="s">
        <v>420</v>
      </c>
      <c r="D230" s="52">
        <v>60416996</v>
      </c>
      <c r="E230" s="53">
        <v>53421000</v>
      </c>
      <c r="F230" s="53">
        <v>27571040</v>
      </c>
      <c r="G230" s="6">
        <f t="shared" si="45"/>
        <v>0.5161086464124596</v>
      </c>
      <c r="H230" s="67">
        <v>742555</v>
      </c>
      <c r="I230" s="53">
        <v>2682424</v>
      </c>
      <c r="J230" s="68">
        <v>1646512</v>
      </c>
      <c r="K230" s="68">
        <v>5071491</v>
      </c>
      <c r="L230" s="67">
        <v>912332</v>
      </c>
      <c r="M230" s="53">
        <v>1131401</v>
      </c>
      <c r="N230" s="68">
        <v>1241834</v>
      </c>
      <c r="O230" s="68">
        <v>3285567</v>
      </c>
      <c r="P230" s="67">
        <v>1800480</v>
      </c>
      <c r="Q230" s="53">
        <v>2220828</v>
      </c>
      <c r="R230" s="68">
        <v>5197893</v>
      </c>
      <c r="S230" s="68">
        <v>9219201</v>
      </c>
      <c r="T230" s="67">
        <v>3045121</v>
      </c>
      <c r="U230" s="53">
        <v>3474830</v>
      </c>
      <c r="V230" s="68">
        <v>3474830</v>
      </c>
      <c r="W230" s="68">
        <v>9994781</v>
      </c>
    </row>
    <row r="231" spans="1:23" ht="12.75">
      <c r="A231" s="31" t="s">
        <v>47</v>
      </c>
      <c r="B231" s="32" t="s">
        <v>421</v>
      </c>
      <c r="C231" s="33" t="s">
        <v>422</v>
      </c>
      <c r="D231" s="52">
        <v>1742830</v>
      </c>
      <c r="E231" s="53">
        <v>1867830</v>
      </c>
      <c r="F231" s="53">
        <v>2220544</v>
      </c>
      <c r="G231" s="6">
        <f t="shared" si="45"/>
        <v>1.1888362431270512</v>
      </c>
      <c r="H231" s="67">
        <v>10015</v>
      </c>
      <c r="I231" s="53">
        <v>314327</v>
      </c>
      <c r="J231" s="68">
        <v>149701</v>
      </c>
      <c r="K231" s="68">
        <v>474043</v>
      </c>
      <c r="L231" s="67">
        <v>127560</v>
      </c>
      <c r="M231" s="53">
        <v>188005</v>
      </c>
      <c r="N231" s="68">
        <v>106812</v>
      </c>
      <c r="O231" s="68">
        <v>422377</v>
      </c>
      <c r="P231" s="67">
        <v>158135</v>
      </c>
      <c r="Q231" s="53">
        <v>136528</v>
      </c>
      <c r="R231" s="68">
        <v>251060</v>
      </c>
      <c r="S231" s="68">
        <v>545723</v>
      </c>
      <c r="T231" s="67">
        <v>185518</v>
      </c>
      <c r="U231" s="53">
        <v>166463</v>
      </c>
      <c r="V231" s="68">
        <v>426420</v>
      </c>
      <c r="W231" s="68">
        <v>778401</v>
      </c>
    </row>
    <row r="232" spans="1:23" ht="16.5">
      <c r="A232" s="34"/>
      <c r="B232" s="35" t="s">
        <v>423</v>
      </c>
      <c r="C232" s="36"/>
      <c r="D232" s="54">
        <f>SUM(D224:D231)</f>
        <v>136226792</v>
      </c>
      <c r="E232" s="55">
        <f>SUM(E224:E231)</f>
        <v>96899200</v>
      </c>
      <c r="F232" s="55">
        <f>SUM(F224:F231)</f>
        <v>396292848</v>
      </c>
      <c r="G232" s="7">
        <f t="shared" si="45"/>
        <v>4.089743238334269</v>
      </c>
      <c r="H232" s="69">
        <f aca="true" t="shared" si="46" ref="H232:W232">SUM(H224:H231)</f>
        <v>29675930</v>
      </c>
      <c r="I232" s="55">
        <f t="shared" si="46"/>
        <v>33934952</v>
      </c>
      <c r="J232" s="70">
        <f t="shared" si="46"/>
        <v>37596753</v>
      </c>
      <c r="K232" s="70">
        <f t="shared" si="46"/>
        <v>101207635</v>
      </c>
      <c r="L232" s="69">
        <f t="shared" si="46"/>
        <v>33967765</v>
      </c>
      <c r="M232" s="55">
        <f t="shared" si="46"/>
        <v>38159459</v>
      </c>
      <c r="N232" s="70">
        <f t="shared" si="46"/>
        <v>30382106</v>
      </c>
      <c r="O232" s="70">
        <f t="shared" si="46"/>
        <v>102509330</v>
      </c>
      <c r="P232" s="69">
        <f t="shared" si="46"/>
        <v>42465073</v>
      </c>
      <c r="Q232" s="55">
        <f t="shared" si="46"/>
        <v>33868395</v>
      </c>
      <c r="R232" s="70">
        <f t="shared" si="46"/>
        <v>34579860</v>
      </c>
      <c r="S232" s="70">
        <f t="shared" si="46"/>
        <v>110913328</v>
      </c>
      <c r="T232" s="69">
        <f t="shared" si="46"/>
        <v>31612925</v>
      </c>
      <c r="U232" s="55">
        <f t="shared" si="46"/>
        <v>34325597</v>
      </c>
      <c r="V232" s="70">
        <f t="shared" si="46"/>
        <v>15724033</v>
      </c>
      <c r="W232" s="70">
        <f t="shared" si="46"/>
        <v>81662555</v>
      </c>
    </row>
    <row r="233" spans="1:23" ht="12.75">
      <c r="A233" s="31" t="s">
        <v>28</v>
      </c>
      <c r="B233" s="32" t="s">
        <v>424</v>
      </c>
      <c r="C233" s="33" t="s">
        <v>425</v>
      </c>
      <c r="D233" s="52">
        <v>18335425</v>
      </c>
      <c r="E233" s="53">
        <v>18335425</v>
      </c>
      <c r="F233" s="53">
        <v>88738716</v>
      </c>
      <c r="G233" s="6">
        <f t="shared" si="45"/>
        <v>4.839741429500544</v>
      </c>
      <c r="H233" s="67">
        <v>730508</v>
      </c>
      <c r="I233" s="53">
        <v>1767731</v>
      </c>
      <c r="J233" s="68">
        <v>2733064</v>
      </c>
      <c r="K233" s="68">
        <v>5231303</v>
      </c>
      <c r="L233" s="67">
        <v>3844801</v>
      </c>
      <c r="M233" s="53">
        <v>4898527</v>
      </c>
      <c r="N233" s="68">
        <v>6555250</v>
      </c>
      <c r="O233" s="68">
        <v>15298578</v>
      </c>
      <c r="P233" s="67">
        <v>7893767</v>
      </c>
      <c r="Q233" s="53">
        <v>8625571</v>
      </c>
      <c r="R233" s="68">
        <v>10116247</v>
      </c>
      <c r="S233" s="68">
        <v>26635585</v>
      </c>
      <c r="T233" s="67">
        <v>10854768</v>
      </c>
      <c r="U233" s="53">
        <v>12257529</v>
      </c>
      <c r="V233" s="68">
        <v>18460953</v>
      </c>
      <c r="W233" s="68">
        <v>41573250</v>
      </c>
    </row>
    <row r="234" spans="1:23" ht="12.75">
      <c r="A234" s="31" t="s">
        <v>28</v>
      </c>
      <c r="B234" s="32" t="s">
        <v>426</v>
      </c>
      <c r="C234" s="33" t="s">
        <v>427</v>
      </c>
      <c r="D234" s="52">
        <v>82899133</v>
      </c>
      <c r="E234" s="53">
        <v>82899133</v>
      </c>
      <c r="F234" s="53">
        <v>205408382</v>
      </c>
      <c r="G234" s="6">
        <f t="shared" si="45"/>
        <v>2.4778109802427006</v>
      </c>
      <c r="H234" s="67">
        <v>1002343</v>
      </c>
      <c r="I234" s="53">
        <v>4891370</v>
      </c>
      <c r="J234" s="68">
        <v>3023709</v>
      </c>
      <c r="K234" s="68">
        <v>8917422</v>
      </c>
      <c r="L234" s="67">
        <v>7215949</v>
      </c>
      <c r="M234" s="53">
        <v>9027258</v>
      </c>
      <c r="N234" s="68">
        <v>7469165</v>
      </c>
      <c r="O234" s="68">
        <v>23712372</v>
      </c>
      <c r="P234" s="67">
        <v>6718759</v>
      </c>
      <c r="Q234" s="53">
        <v>8452460</v>
      </c>
      <c r="R234" s="68">
        <v>81207443</v>
      </c>
      <c r="S234" s="68">
        <v>96378662</v>
      </c>
      <c r="T234" s="67">
        <v>65067724</v>
      </c>
      <c r="U234" s="53">
        <v>5984294</v>
      </c>
      <c r="V234" s="68">
        <v>5347908</v>
      </c>
      <c r="W234" s="68">
        <v>76399926</v>
      </c>
    </row>
    <row r="235" spans="1:23" ht="12.75">
      <c r="A235" s="31" t="s">
        <v>28</v>
      </c>
      <c r="B235" s="32" t="s">
        <v>428</v>
      </c>
      <c r="C235" s="33" t="s">
        <v>429</v>
      </c>
      <c r="D235" s="52">
        <v>48551415</v>
      </c>
      <c r="E235" s="53">
        <v>56039671</v>
      </c>
      <c r="F235" s="53">
        <v>48123576</v>
      </c>
      <c r="G235" s="6">
        <f t="shared" si="45"/>
        <v>0.8587412299404827</v>
      </c>
      <c r="H235" s="67">
        <v>2327271</v>
      </c>
      <c r="I235" s="53">
        <v>3560490</v>
      </c>
      <c r="J235" s="68">
        <v>3404246</v>
      </c>
      <c r="K235" s="68">
        <v>9292007</v>
      </c>
      <c r="L235" s="67">
        <v>4921668</v>
      </c>
      <c r="M235" s="53">
        <v>4557301</v>
      </c>
      <c r="N235" s="68">
        <v>3617188</v>
      </c>
      <c r="O235" s="68">
        <v>13096157</v>
      </c>
      <c r="P235" s="67">
        <v>4246427</v>
      </c>
      <c r="Q235" s="53">
        <v>4469703</v>
      </c>
      <c r="R235" s="68">
        <v>2744462</v>
      </c>
      <c r="S235" s="68">
        <v>11460592</v>
      </c>
      <c r="T235" s="67">
        <v>3667641</v>
      </c>
      <c r="U235" s="53">
        <v>5973807</v>
      </c>
      <c r="V235" s="68">
        <v>4633372</v>
      </c>
      <c r="W235" s="68">
        <v>14274820</v>
      </c>
    </row>
    <row r="236" spans="1:23" ht="12.75">
      <c r="A236" s="31" t="s">
        <v>28</v>
      </c>
      <c r="B236" s="32" t="s">
        <v>430</v>
      </c>
      <c r="C236" s="33" t="s">
        <v>431</v>
      </c>
      <c r="D236" s="52">
        <v>42583150</v>
      </c>
      <c r="E236" s="53">
        <v>43853265</v>
      </c>
      <c r="F236" s="53">
        <v>51419788</v>
      </c>
      <c r="G236" s="6">
        <f t="shared" si="45"/>
        <v>1.1725418392450369</v>
      </c>
      <c r="H236" s="67">
        <v>2832898</v>
      </c>
      <c r="I236" s="53">
        <v>4553113</v>
      </c>
      <c r="J236" s="68">
        <v>4002820</v>
      </c>
      <c r="K236" s="68">
        <v>11388831</v>
      </c>
      <c r="L236" s="67">
        <v>4374158</v>
      </c>
      <c r="M236" s="53">
        <v>4537057</v>
      </c>
      <c r="N236" s="68">
        <v>4507223</v>
      </c>
      <c r="O236" s="68">
        <v>13418438</v>
      </c>
      <c r="P236" s="67">
        <v>4603756</v>
      </c>
      <c r="Q236" s="53">
        <v>4937112</v>
      </c>
      <c r="R236" s="68">
        <v>3897798</v>
      </c>
      <c r="S236" s="68">
        <v>13438666</v>
      </c>
      <c r="T236" s="67">
        <v>4007113</v>
      </c>
      <c r="U236" s="53">
        <v>4583370</v>
      </c>
      <c r="V236" s="68">
        <v>4583370</v>
      </c>
      <c r="W236" s="68">
        <v>13173853</v>
      </c>
    </row>
    <row r="237" spans="1:23" ht="12.75">
      <c r="A237" s="31" t="s">
        <v>28</v>
      </c>
      <c r="B237" s="32" t="s">
        <v>432</v>
      </c>
      <c r="C237" s="33" t="s">
        <v>433</v>
      </c>
      <c r="D237" s="52">
        <v>42684310</v>
      </c>
      <c r="E237" s="53">
        <v>38001000</v>
      </c>
      <c r="F237" s="53">
        <v>165834035</v>
      </c>
      <c r="G237" s="6">
        <f t="shared" si="45"/>
        <v>4.363938712139154</v>
      </c>
      <c r="H237" s="67">
        <v>5746363</v>
      </c>
      <c r="I237" s="53">
        <v>6276005</v>
      </c>
      <c r="J237" s="68">
        <v>14581800</v>
      </c>
      <c r="K237" s="68">
        <v>26604168</v>
      </c>
      <c r="L237" s="67">
        <v>13716981</v>
      </c>
      <c r="M237" s="53">
        <v>11471979</v>
      </c>
      <c r="N237" s="68">
        <v>11625445</v>
      </c>
      <c r="O237" s="68">
        <v>36814405</v>
      </c>
      <c r="P237" s="67">
        <v>12296548</v>
      </c>
      <c r="Q237" s="53">
        <v>11211073</v>
      </c>
      <c r="R237" s="68">
        <v>14008052</v>
      </c>
      <c r="S237" s="68">
        <v>37515673</v>
      </c>
      <c r="T237" s="67">
        <v>24988568</v>
      </c>
      <c r="U237" s="53">
        <v>17337840</v>
      </c>
      <c r="V237" s="68">
        <v>22573381</v>
      </c>
      <c r="W237" s="68">
        <v>64899789</v>
      </c>
    </row>
    <row r="238" spans="1:23" ht="12.75">
      <c r="A238" s="31" t="s">
        <v>28</v>
      </c>
      <c r="B238" s="32" t="s">
        <v>434</v>
      </c>
      <c r="C238" s="33" t="s">
        <v>435</v>
      </c>
      <c r="D238" s="52">
        <v>0</v>
      </c>
      <c r="E238" s="53">
        <v>0</v>
      </c>
      <c r="F238" s="53">
        <v>21292833</v>
      </c>
      <c r="G238" s="6">
        <f t="shared" si="45"/>
        <v>0</v>
      </c>
      <c r="H238" s="67">
        <v>307008</v>
      </c>
      <c r="I238" s="53">
        <v>3234575</v>
      </c>
      <c r="J238" s="68">
        <v>2020958</v>
      </c>
      <c r="K238" s="68">
        <v>5562541</v>
      </c>
      <c r="L238" s="67">
        <v>2708229</v>
      </c>
      <c r="M238" s="53">
        <v>1485752</v>
      </c>
      <c r="N238" s="68">
        <v>3717814</v>
      </c>
      <c r="O238" s="68">
        <v>7911795</v>
      </c>
      <c r="P238" s="67">
        <v>470539</v>
      </c>
      <c r="Q238" s="53">
        <v>1423816</v>
      </c>
      <c r="R238" s="68">
        <v>1880357</v>
      </c>
      <c r="S238" s="68">
        <v>3774712</v>
      </c>
      <c r="T238" s="67">
        <v>1888622</v>
      </c>
      <c r="U238" s="53">
        <v>1252816</v>
      </c>
      <c r="V238" s="68">
        <v>902347</v>
      </c>
      <c r="W238" s="68">
        <v>4043785</v>
      </c>
    </row>
    <row r="239" spans="1:23" ht="12.75">
      <c r="A239" s="31" t="s">
        <v>47</v>
      </c>
      <c r="B239" s="32" t="s">
        <v>436</v>
      </c>
      <c r="C239" s="33" t="s">
        <v>437</v>
      </c>
      <c r="D239" s="52">
        <v>5780755</v>
      </c>
      <c r="E239" s="53">
        <v>7760438</v>
      </c>
      <c r="F239" s="53">
        <v>2319745</v>
      </c>
      <c r="G239" s="6">
        <f t="shared" si="45"/>
        <v>0.29891933934656784</v>
      </c>
      <c r="H239" s="67">
        <v>146517</v>
      </c>
      <c r="I239" s="53">
        <v>216506</v>
      </c>
      <c r="J239" s="68">
        <v>206284</v>
      </c>
      <c r="K239" s="68">
        <v>569307</v>
      </c>
      <c r="L239" s="67">
        <v>123487</v>
      </c>
      <c r="M239" s="53">
        <v>141558</v>
      </c>
      <c r="N239" s="68">
        <v>356927</v>
      </c>
      <c r="O239" s="68">
        <v>621972</v>
      </c>
      <c r="P239" s="67">
        <v>385169</v>
      </c>
      <c r="Q239" s="53">
        <v>-363606</v>
      </c>
      <c r="R239" s="68">
        <v>65471</v>
      </c>
      <c r="S239" s="68">
        <v>87034</v>
      </c>
      <c r="T239" s="67">
        <v>0</v>
      </c>
      <c r="U239" s="53">
        <v>619295</v>
      </c>
      <c r="V239" s="68">
        <v>422137</v>
      </c>
      <c r="W239" s="68">
        <v>1041432</v>
      </c>
    </row>
    <row r="240" spans="1:23" ht="16.5">
      <c r="A240" s="34"/>
      <c r="B240" s="35" t="s">
        <v>438</v>
      </c>
      <c r="C240" s="36"/>
      <c r="D240" s="54">
        <f>SUM(D233:D239)</f>
        <v>240834188</v>
      </c>
      <c r="E240" s="55">
        <f>SUM(E233:E239)</f>
        <v>246888932</v>
      </c>
      <c r="F240" s="55">
        <f>SUM(F233:F239)</f>
        <v>583137075</v>
      </c>
      <c r="G240" s="7">
        <f t="shared" si="45"/>
        <v>2.3619409354486574</v>
      </c>
      <c r="H240" s="69">
        <f aca="true" t="shared" si="47" ref="H240:W240">SUM(H233:H239)</f>
        <v>13092908</v>
      </c>
      <c r="I240" s="55">
        <f t="shared" si="47"/>
        <v>24499790</v>
      </c>
      <c r="J240" s="70">
        <f t="shared" si="47"/>
        <v>29972881</v>
      </c>
      <c r="K240" s="70">
        <f t="shared" si="47"/>
        <v>67565579</v>
      </c>
      <c r="L240" s="69">
        <f t="shared" si="47"/>
        <v>36905273</v>
      </c>
      <c r="M240" s="55">
        <f t="shared" si="47"/>
        <v>36119432</v>
      </c>
      <c r="N240" s="70">
        <f t="shared" si="47"/>
        <v>37849012</v>
      </c>
      <c r="O240" s="70">
        <f t="shared" si="47"/>
        <v>110873717</v>
      </c>
      <c r="P240" s="69">
        <f t="shared" si="47"/>
        <v>36614965</v>
      </c>
      <c r="Q240" s="55">
        <f t="shared" si="47"/>
        <v>38756129</v>
      </c>
      <c r="R240" s="70">
        <f t="shared" si="47"/>
        <v>113919830</v>
      </c>
      <c r="S240" s="70">
        <f t="shared" si="47"/>
        <v>189290924</v>
      </c>
      <c r="T240" s="69">
        <f t="shared" si="47"/>
        <v>110474436</v>
      </c>
      <c r="U240" s="55">
        <f t="shared" si="47"/>
        <v>48008951</v>
      </c>
      <c r="V240" s="70">
        <f t="shared" si="47"/>
        <v>56923468</v>
      </c>
      <c r="W240" s="70">
        <f t="shared" si="47"/>
        <v>215406855</v>
      </c>
    </row>
    <row r="241" spans="1:23" ht="12.75">
      <c r="A241" s="31" t="s">
        <v>28</v>
      </c>
      <c r="B241" s="32" t="s">
        <v>439</v>
      </c>
      <c r="C241" s="33" t="s">
        <v>440</v>
      </c>
      <c r="D241" s="52">
        <v>0</v>
      </c>
      <c r="E241" s="53">
        <v>0</v>
      </c>
      <c r="F241" s="53">
        <v>286783742</v>
      </c>
      <c r="G241" s="6">
        <f t="shared" si="45"/>
        <v>0</v>
      </c>
      <c r="H241" s="67">
        <v>30664010</v>
      </c>
      <c r="I241" s="53">
        <v>35586913</v>
      </c>
      <c r="J241" s="68">
        <v>16558316</v>
      </c>
      <c r="K241" s="68">
        <v>82809239</v>
      </c>
      <c r="L241" s="67">
        <v>14297420</v>
      </c>
      <c r="M241" s="53">
        <v>24581801</v>
      </c>
      <c r="N241" s="68">
        <v>23459878</v>
      </c>
      <c r="O241" s="68">
        <v>62339099</v>
      </c>
      <c r="P241" s="67">
        <v>0</v>
      </c>
      <c r="Q241" s="53">
        <v>28168769</v>
      </c>
      <c r="R241" s="68">
        <v>14607753</v>
      </c>
      <c r="S241" s="68">
        <v>42776522</v>
      </c>
      <c r="T241" s="67">
        <v>24062554</v>
      </c>
      <c r="U241" s="53">
        <v>29961765</v>
      </c>
      <c r="V241" s="68">
        <v>44834563</v>
      </c>
      <c r="W241" s="68">
        <v>98858882</v>
      </c>
    </row>
    <row r="242" spans="1:23" ht="12.75">
      <c r="A242" s="31" t="s">
        <v>28</v>
      </c>
      <c r="B242" s="32" t="s">
        <v>441</v>
      </c>
      <c r="C242" s="33" t="s">
        <v>442</v>
      </c>
      <c r="D242" s="52">
        <v>153644871</v>
      </c>
      <c r="E242" s="53">
        <v>153644871</v>
      </c>
      <c r="F242" s="53">
        <v>117017399</v>
      </c>
      <c r="G242" s="6">
        <f t="shared" si="45"/>
        <v>0.761609536578673</v>
      </c>
      <c r="H242" s="67">
        <v>1543876</v>
      </c>
      <c r="I242" s="53">
        <v>5384993</v>
      </c>
      <c r="J242" s="68">
        <v>8259510</v>
      </c>
      <c r="K242" s="68">
        <v>15188379</v>
      </c>
      <c r="L242" s="67">
        <v>10114947</v>
      </c>
      <c r="M242" s="53">
        <v>8449434</v>
      </c>
      <c r="N242" s="68">
        <v>10591281</v>
      </c>
      <c r="O242" s="68">
        <v>29155662</v>
      </c>
      <c r="P242" s="67">
        <v>11691413</v>
      </c>
      <c r="Q242" s="53">
        <v>9564704</v>
      </c>
      <c r="R242" s="68">
        <v>10696196</v>
      </c>
      <c r="S242" s="68">
        <v>31952313</v>
      </c>
      <c r="T242" s="67">
        <v>13067372</v>
      </c>
      <c r="U242" s="53">
        <v>9610747</v>
      </c>
      <c r="V242" s="68">
        <v>18042926</v>
      </c>
      <c r="W242" s="68">
        <v>40721045</v>
      </c>
    </row>
    <row r="243" spans="1:23" ht="12.75">
      <c r="A243" s="31" t="s">
        <v>28</v>
      </c>
      <c r="B243" s="32" t="s">
        <v>443</v>
      </c>
      <c r="C243" s="33" t="s">
        <v>444</v>
      </c>
      <c r="D243" s="52">
        <v>0</v>
      </c>
      <c r="E243" s="53">
        <v>0</v>
      </c>
      <c r="F243" s="53">
        <v>35430164</v>
      </c>
      <c r="G243" s="6">
        <f t="shared" si="45"/>
        <v>0</v>
      </c>
      <c r="H243" s="67">
        <v>1871625</v>
      </c>
      <c r="I243" s="53">
        <v>905692</v>
      </c>
      <c r="J243" s="68">
        <v>1668580</v>
      </c>
      <c r="K243" s="68">
        <v>4445897</v>
      </c>
      <c r="L243" s="67">
        <v>9041073</v>
      </c>
      <c r="M243" s="53">
        <v>3111369</v>
      </c>
      <c r="N243" s="68">
        <v>2146481</v>
      </c>
      <c r="O243" s="68">
        <v>14298923</v>
      </c>
      <c r="P243" s="67">
        <v>1387147</v>
      </c>
      <c r="Q243" s="53">
        <v>3173493</v>
      </c>
      <c r="R243" s="68">
        <v>1117036</v>
      </c>
      <c r="S243" s="68">
        <v>5677676</v>
      </c>
      <c r="T243" s="67">
        <v>3112998</v>
      </c>
      <c r="U243" s="53">
        <v>4853498</v>
      </c>
      <c r="V243" s="68">
        <v>3041172</v>
      </c>
      <c r="W243" s="68">
        <v>11007668</v>
      </c>
    </row>
    <row r="244" spans="1:23" ht="12.75">
      <c r="A244" s="31" t="s">
        <v>28</v>
      </c>
      <c r="B244" s="32" t="s">
        <v>445</v>
      </c>
      <c r="C244" s="33" t="s">
        <v>446</v>
      </c>
      <c r="D244" s="52">
        <v>27991340</v>
      </c>
      <c r="E244" s="53">
        <v>30845405</v>
      </c>
      <c r="F244" s="53">
        <v>125547682</v>
      </c>
      <c r="G244" s="6">
        <f t="shared" si="45"/>
        <v>4.070223166140954</v>
      </c>
      <c r="H244" s="67">
        <v>6068071</v>
      </c>
      <c r="I244" s="53">
        <v>7144022</v>
      </c>
      <c r="J244" s="68">
        <v>8278881</v>
      </c>
      <c r="K244" s="68">
        <v>21490974</v>
      </c>
      <c r="L244" s="67">
        <v>9592271</v>
      </c>
      <c r="M244" s="53">
        <v>12612837</v>
      </c>
      <c r="N244" s="68">
        <v>11492633</v>
      </c>
      <c r="O244" s="68">
        <v>33697741</v>
      </c>
      <c r="P244" s="67">
        <v>9482459</v>
      </c>
      <c r="Q244" s="53">
        <v>8504185</v>
      </c>
      <c r="R244" s="68">
        <v>9993740</v>
      </c>
      <c r="S244" s="68">
        <v>27980384</v>
      </c>
      <c r="T244" s="67">
        <v>9793737</v>
      </c>
      <c r="U244" s="53">
        <v>13263282</v>
      </c>
      <c r="V244" s="68">
        <v>19321564</v>
      </c>
      <c r="W244" s="68">
        <v>42378583</v>
      </c>
    </row>
    <row r="245" spans="1:23" ht="12.75">
      <c r="A245" s="31" t="s">
        <v>28</v>
      </c>
      <c r="B245" s="32" t="s">
        <v>447</v>
      </c>
      <c r="C245" s="33" t="s">
        <v>448</v>
      </c>
      <c r="D245" s="52">
        <v>47121000</v>
      </c>
      <c r="E245" s="53">
        <v>45665500</v>
      </c>
      <c r="F245" s="53">
        <v>27322225</v>
      </c>
      <c r="G245" s="6">
        <f t="shared" si="45"/>
        <v>0.5983121831579639</v>
      </c>
      <c r="H245" s="67">
        <v>2421065</v>
      </c>
      <c r="I245" s="53">
        <v>2862505</v>
      </c>
      <c r="J245" s="68">
        <v>1627222</v>
      </c>
      <c r="K245" s="68">
        <v>6910792</v>
      </c>
      <c r="L245" s="67">
        <v>7178830</v>
      </c>
      <c r="M245" s="53">
        <v>2494036</v>
      </c>
      <c r="N245" s="68">
        <v>3613877</v>
      </c>
      <c r="O245" s="68">
        <v>13286743</v>
      </c>
      <c r="P245" s="67">
        <v>1812871</v>
      </c>
      <c r="Q245" s="53">
        <v>985267</v>
      </c>
      <c r="R245" s="68">
        <v>1339878</v>
      </c>
      <c r="S245" s="68">
        <v>4138016</v>
      </c>
      <c r="T245" s="67">
        <v>2986674</v>
      </c>
      <c r="U245" s="53">
        <v>0</v>
      </c>
      <c r="V245" s="68">
        <v>0</v>
      </c>
      <c r="W245" s="68">
        <v>2986674</v>
      </c>
    </row>
    <row r="246" spans="1:23" ht="12.75">
      <c r="A246" s="31" t="s">
        <v>47</v>
      </c>
      <c r="B246" s="32" t="s">
        <v>449</v>
      </c>
      <c r="C246" s="33" t="s">
        <v>450</v>
      </c>
      <c r="D246" s="52">
        <v>432700</v>
      </c>
      <c r="E246" s="53">
        <v>432700</v>
      </c>
      <c r="F246" s="53">
        <v>16593</v>
      </c>
      <c r="G246" s="6">
        <f t="shared" si="45"/>
        <v>0.038347584931823435</v>
      </c>
      <c r="H246" s="67">
        <v>0</v>
      </c>
      <c r="I246" s="53">
        <v>2010</v>
      </c>
      <c r="J246" s="68">
        <v>1148</v>
      </c>
      <c r="K246" s="68">
        <v>3158</v>
      </c>
      <c r="L246" s="67">
        <v>7002</v>
      </c>
      <c r="M246" s="53">
        <v>250</v>
      </c>
      <c r="N246" s="68">
        <v>0</v>
      </c>
      <c r="O246" s="68">
        <v>7252</v>
      </c>
      <c r="P246" s="67">
        <v>0</v>
      </c>
      <c r="Q246" s="53">
        <v>-6510</v>
      </c>
      <c r="R246" s="68">
        <v>2920</v>
      </c>
      <c r="S246" s="68">
        <v>-3590</v>
      </c>
      <c r="T246" s="67">
        <v>3470</v>
      </c>
      <c r="U246" s="53">
        <v>656</v>
      </c>
      <c r="V246" s="68">
        <v>5647</v>
      </c>
      <c r="W246" s="68">
        <v>9773</v>
      </c>
    </row>
    <row r="247" spans="1:23" ht="16.5">
      <c r="A247" s="42"/>
      <c r="B247" s="43" t="s">
        <v>451</v>
      </c>
      <c r="C247" s="44"/>
      <c r="D247" s="61">
        <f>SUM(D241:D246)</f>
        <v>229189911</v>
      </c>
      <c r="E247" s="62">
        <f>SUM(E241:E246)</f>
        <v>230588476</v>
      </c>
      <c r="F247" s="62">
        <f>SUM(F241:F246)</f>
        <v>592117805</v>
      </c>
      <c r="G247" s="9">
        <f t="shared" si="45"/>
        <v>2.56785514727978</v>
      </c>
      <c r="H247" s="74">
        <f aca="true" t="shared" si="48" ref="H247:W247">SUM(H241:H246)</f>
        <v>42568647</v>
      </c>
      <c r="I247" s="62">
        <f t="shared" si="48"/>
        <v>51886135</v>
      </c>
      <c r="J247" s="75">
        <f t="shared" si="48"/>
        <v>36393657</v>
      </c>
      <c r="K247" s="75">
        <f t="shared" si="48"/>
        <v>130848439</v>
      </c>
      <c r="L247" s="74">
        <f t="shared" si="48"/>
        <v>50231543</v>
      </c>
      <c r="M247" s="62">
        <f t="shared" si="48"/>
        <v>51249727</v>
      </c>
      <c r="N247" s="75">
        <f t="shared" si="48"/>
        <v>51304150</v>
      </c>
      <c r="O247" s="75">
        <f t="shared" si="48"/>
        <v>152785420</v>
      </c>
      <c r="P247" s="74">
        <f t="shared" si="48"/>
        <v>24373890</v>
      </c>
      <c r="Q247" s="62">
        <f t="shared" si="48"/>
        <v>50389908</v>
      </c>
      <c r="R247" s="75">
        <f t="shared" si="48"/>
        <v>37757523</v>
      </c>
      <c r="S247" s="75">
        <f t="shared" si="48"/>
        <v>112521321</v>
      </c>
      <c r="T247" s="74">
        <f t="shared" si="48"/>
        <v>53026805</v>
      </c>
      <c r="U247" s="62">
        <f t="shared" si="48"/>
        <v>57689948</v>
      </c>
      <c r="V247" s="75">
        <f t="shared" si="48"/>
        <v>85245872</v>
      </c>
      <c r="W247" s="75">
        <f t="shared" si="48"/>
        <v>195962625</v>
      </c>
    </row>
    <row r="248" spans="1:23" ht="16.5">
      <c r="A248" s="37"/>
      <c r="B248" s="38" t="s">
        <v>452</v>
      </c>
      <c r="C248" s="39"/>
      <c r="D248" s="56">
        <f>SUM(D224:D231,D233:D239,D241:D246)</f>
        <v>606250891</v>
      </c>
      <c r="E248" s="57">
        <f>SUM(E224:E231,E233:E239,E241:E246)</f>
        <v>574376608</v>
      </c>
      <c r="F248" s="57">
        <f>SUM(F224:F231,F233:F239,F241:F246)</f>
        <v>1571547728</v>
      </c>
      <c r="G248" s="8">
        <f t="shared" si="45"/>
        <v>2.7360928458980696</v>
      </c>
      <c r="H248" s="71">
        <f aca="true" t="shared" si="49" ref="H248:W248">SUM(H224:H231,H233:H239,H241:H246)</f>
        <v>85337485</v>
      </c>
      <c r="I248" s="57">
        <f t="shared" si="49"/>
        <v>110320877</v>
      </c>
      <c r="J248" s="72">
        <f t="shared" si="49"/>
        <v>103963291</v>
      </c>
      <c r="K248" s="72">
        <f t="shared" si="49"/>
        <v>299621653</v>
      </c>
      <c r="L248" s="71">
        <f t="shared" si="49"/>
        <v>121104581</v>
      </c>
      <c r="M248" s="57">
        <f t="shared" si="49"/>
        <v>125528618</v>
      </c>
      <c r="N248" s="72">
        <f t="shared" si="49"/>
        <v>119535268</v>
      </c>
      <c r="O248" s="72">
        <f t="shared" si="49"/>
        <v>366168467</v>
      </c>
      <c r="P248" s="71">
        <f t="shared" si="49"/>
        <v>103453928</v>
      </c>
      <c r="Q248" s="57">
        <f t="shared" si="49"/>
        <v>123014432</v>
      </c>
      <c r="R248" s="72">
        <f t="shared" si="49"/>
        <v>186257213</v>
      </c>
      <c r="S248" s="72">
        <f t="shared" si="49"/>
        <v>412725573</v>
      </c>
      <c r="T248" s="71">
        <f t="shared" si="49"/>
        <v>195114166</v>
      </c>
      <c r="U248" s="57">
        <f t="shared" si="49"/>
        <v>140024496</v>
      </c>
      <c r="V248" s="72">
        <f t="shared" si="49"/>
        <v>157893373</v>
      </c>
      <c r="W248" s="72">
        <f t="shared" si="49"/>
        <v>493032035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453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28</v>
      </c>
      <c r="B251" s="32" t="s">
        <v>454</v>
      </c>
      <c r="C251" s="33" t="s">
        <v>455</v>
      </c>
      <c r="D251" s="52">
        <v>6358502</v>
      </c>
      <c r="E251" s="53">
        <v>5928502</v>
      </c>
      <c r="F251" s="53">
        <v>5809190</v>
      </c>
      <c r="G251" s="6">
        <f aca="true" t="shared" si="50" ref="G251:G278">IF($E251=0,0,$F251/$E251)</f>
        <v>0.9798748486548541</v>
      </c>
      <c r="H251" s="67">
        <v>5450</v>
      </c>
      <c r="I251" s="53">
        <v>127895</v>
      </c>
      <c r="J251" s="68">
        <v>1077973</v>
      </c>
      <c r="K251" s="68">
        <v>1211318</v>
      </c>
      <c r="L251" s="67">
        <v>45925</v>
      </c>
      <c r="M251" s="53">
        <v>132945</v>
      </c>
      <c r="N251" s="68">
        <v>875942</v>
      </c>
      <c r="O251" s="68">
        <v>1054812</v>
      </c>
      <c r="P251" s="67">
        <v>23743</v>
      </c>
      <c r="Q251" s="53">
        <v>679554</v>
      </c>
      <c r="R251" s="68">
        <v>521953</v>
      </c>
      <c r="S251" s="68">
        <v>1225250</v>
      </c>
      <c r="T251" s="67">
        <v>885299</v>
      </c>
      <c r="U251" s="53">
        <v>739045</v>
      </c>
      <c r="V251" s="68">
        <v>693466</v>
      </c>
      <c r="W251" s="68">
        <v>2317810</v>
      </c>
    </row>
    <row r="252" spans="1:23" ht="12.75">
      <c r="A252" s="31" t="s">
        <v>28</v>
      </c>
      <c r="B252" s="32" t="s">
        <v>456</v>
      </c>
      <c r="C252" s="33" t="s">
        <v>457</v>
      </c>
      <c r="D252" s="52">
        <v>0</v>
      </c>
      <c r="E252" s="53">
        <v>0</v>
      </c>
      <c r="F252" s="53">
        <v>121126150</v>
      </c>
      <c r="G252" s="6">
        <f t="shared" si="50"/>
        <v>0</v>
      </c>
      <c r="H252" s="67">
        <v>8137809</v>
      </c>
      <c r="I252" s="53">
        <v>8802174</v>
      </c>
      <c r="J252" s="68">
        <v>8582496</v>
      </c>
      <c r="K252" s="68">
        <v>25522479</v>
      </c>
      <c r="L252" s="67">
        <v>10317401</v>
      </c>
      <c r="M252" s="53">
        <v>12910604</v>
      </c>
      <c r="N252" s="68">
        <v>9534554</v>
      </c>
      <c r="O252" s="68">
        <v>32762559</v>
      </c>
      <c r="P252" s="67">
        <v>11034559</v>
      </c>
      <c r="Q252" s="53">
        <v>13481740</v>
      </c>
      <c r="R252" s="68">
        <v>14072882</v>
      </c>
      <c r="S252" s="68">
        <v>38589181</v>
      </c>
      <c r="T252" s="67">
        <v>11184501</v>
      </c>
      <c r="U252" s="53">
        <v>13067430</v>
      </c>
      <c r="V252" s="68">
        <v>0</v>
      </c>
      <c r="W252" s="68">
        <v>24251931</v>
      </c>
    </row>
    <row r="253" spans="1:23" ht="12.75">
      <c r="A253" s="31" t="s">
        <v>28</v>
      </c>
      <c r="B253" s="32" t="s">
        <v>458</v>
      </c>
      <c r="C253" s="33" t="s">
        <v>459</v>
      </c>
      <c r="D253" s="52">
        <v>127892359</v>
      </c>
      <c r="E253" s="53">
        <v>141670754</v>
      </c>
      <c r="F253" s="53">
        <v>153115005</v>
      </c>
      <c r="G253" s="6">
        <f t="shared" si="50"/>
        <v>1.0807806175719232</v>
      </c>
      <c r="H253" s="67">
        <v>4869747</v>
      </c>
      <c r="I253" s="53">
        <v>6389058</v>
      </c>
      <c r="J253" s="68">
        <v>8651852</v>
      </c>
      <c r="K253" s="68">
        <v>19910657</v>
      </c>
      <c r="L253" s="67">
        <v>12628323</v>
      </c>
      <c r="M253" s="53">
        <v>14019140</v>
      </c>
      <c r="N253" s="68">
        <v>14934904</v>
      </c>
      <c r="O253" s="68">
        <v>41582367</v>
      </c>
      <c r="P253" s="67">
        <v>7979295</v>
      </c>
      <c r="Q253" s="53">
        <v>12354388</v>
      </c>
      <c r="R253" s="68">
        <v>13268590</v>
      </c>
      <c r="S253" s="68">
        <v>33602273</v>
      </c>
      <c r="T253" s="67">
        <v>16646532</v>
      </c>
      <c r="U253" s="53">
        <v>24079693</v>
      </c>
      <c r="V253" s="68">
        <v>17293483</v>
      </c>
      <c r="W253" s="68">
        <v>58019708</v>
      </c>
    </row>
    <row r="254" spans="1:23" ht="12.75">
      <c r="A254" s="31" t="s">
        <v>28</v>
      </c>
      <c r="B254" s="32" t="s">
        <v>460</v>
      </c>
      <c r="C254" s="33" t="s">
        <v>461</v>
      </c>
      <c r="D254" s="52">
        <v>10764000</v>
      </c>
      <c r="E254" s="53">
        <v>7049580</v>
      </c>
      <c r="F254" s="53">
        <v>3993018</v>
      </c>
      <c r="G254" s="6">
        <f t="shared" si="50"/>
        <v>0.566419276041977</v>
      </c>
      <c r="H254" s="67">
        <v>314233</v>
      </c>
      <c r="I254" s="53">
        <v>189409</v>
      </c>
      <c r="J254" s="68">
        <v>147197</v>
      </c>
      <c r="K254" s="68">
        <v>650839</v>
      </c>
      <c r="L254" s="67">
        <v>131828</v>
      </c>
      <c r="M254" s="53">
        <v>70016</v>
      </c>
      <c r="N254" s="68">
        <v>149474</v>
      </c>
      <c r="O254" s="68">
        <v>351318</v>
      </c>
      <c r="P254" s="67">
        <v>97474</v>
      </c>
      <c r="Q254" s="53">
        <v>0</v>
      </c>
      <c r="R254" s="68">
        <v>889877</v>
      </c>
      <c r="S254" s="68">
        <v>987351</v>
      </c>
      <c r="T254" s="67">
        <v>339741</v>
      </c>
      <c r="U254" s="53">
        <v>1377361</v>
      </c>
      <c r="V254" s="68">
        <v>286408</v>
      </c>
      <c r="W254" s="68">
        <v>2003510</v>
      </c>
    </row>
    <row r="255" spans="1:23" ht="12.75">
      <c r="A255" s="31" t="s">
        <v>28</v>
      </c>
      <c r="B255" s="32" t="s">
        <v>462</v>
      </c>
      <c r="C255" s="33" t="s">
        <v>463</v>
      </c>
      <c r="D255" s="52">
        <v>33999000</v>
      </c>
      <c r="E255" s="53">
        <v>29483781</v>
      </c>
      <c r="F255" s="53">
        <v>20671506</v>
      </c>
      <c r="G255" s="6">
        <f t="shared" si="50"/>
        <v>0.7011144873176205</v>
      </c>
      <c r="H255" s="67">
        <v>205437</v>
      </c>
      <c r="I255" s="53">
        <v>3997623</v>
      </c>
      <c r="J255" s="68">
        <v>698795</v>
      </c>
      <c r="K255" s="68">
        <v>4901855</v>
      </c>
      <c r="L255" s="67">
        <v>823983</v>
      </c>
      <c r="M255" s="53">
        <v>1813641</v>
      </c>
      <c r="N255" s="68">
        <v>892645</v>
      </c>
      <c r="O255" s="68">
        <v>3530269</v>
      </c>
      <c r="P255" s="67">
        <v>401048</v>
      </c>
      <c r="Q255" s="53">
        <v>2756511</v>
      </c>
      <c r="R255" s="68">
        <v>720160</v>
      </c>
      <c r="S255" s="68">
        <v>3877719</v>
      </c>
      <c r="T255" s="67">
        <v>2233973</v>
      </c>
      <c r="U255" s="53">
        <v>3064041</v>
      </c>
      <c r="V255" s="68">
        <v>3063649</v>
      </c>
      <c r="W255" s="68">
        <v>8361663</v>
      </c>
    </row>
    <row r="256" spans="1:23" ht="12.75">
      <c r="A256" s="31" t="s">
        <v>47</v>
      </c>
      <c r="B256" s="32" t="s">
        <v>464</v>
      </c>
      <c r="C256" s="33" t="s">
        <v>465</v>
      </c>
      <c r="D256" s="52">
        <v>1305000</v>
      </c>
      <c r="E256" s="53">
        <v>1655000</v>
      </c>
      <c r="F256" s="53">
        <v>2901749</v>
      </c>
      <c r="G256" s="6">
        <f t="shared" si="50"/>
        <v>1.753322658610272</v>
      </c>
      <c r="H256" s="67">
        <v>233816</v>
      </c>
      <c r="I256" s="53">
        <v>150530</v>
      </c>
      <c r="J256" s="68">
        <v>247177</v>
      </c>
      <c r="K256" s="68">
        <v>631523</v>
      </c>
      <c r="L256" s="67">
        <v>204906</v>
      </c>
      <c r="M256" s="53">
        <v>104899</v>
      </c>
      <c r="N256" s="68">
        <v>162600</v>
      </c>
      <c r="O256" s="68">
        <v>472405</v>
      </c>
      <c r="P256" s="67">
        <v>393767</v>
      </c>
      <c r="Q256" s="53">
        <v>133025</v>
      </c>
      <c r="R256" s="68">
        <v>392637</v>
      </c>
      <c r="S256" s="68">
        <v>919429</v>
      </c>
      <c r="T256" s="67">
        <v>622606</v>
      </c>
      <c r="U256" s="53">
        <v>209422</v>
      </c>
      <c r="V256" s="68">
        <v>46364</v>
      </c>
      <c r="W256" s="68">
        <v>878392</v>
      </c>
    </row>
    <row r="257" spans="1:23" ht="16.5">
      <c r="A257" s="34"/>
      <c r="B257" s="35" t="s">
        <v>466</v>
      </c>
      <c r="C257" s="36"/>
      <c r="D257" s="54">
        <f>SUM(D251:D256)</f>
        <v>180318861</v>
      </c>
      <c r="E257" s="55">
        <f>SUM(E251:E256)</f>
        <v>185787617</v>
      </c>
      <c r="F257" s="55">
        <f>SUM(F251:F256)</f>
        <v>307616618</v>
      </c>
      <c r="G257" s="7">
        <f t="shared" si="50"/>
        <v>1.655743385739212</v>
      </c>
      <c r="H257" s="69">
        <f aca="true" t="shared" si="51" ref="H257:W257">SUM(H251:H256)</f>
        <v>13766492</v>
      </c>
      <c r="I257" s="55">
        <f t="shared" si="51"/>
        <v>19656689</v>
      </c>
      <c r="J257" s="70">
        <f t="shared" si="51"/>
        <v>19405490</v>
      </c>
      <c r="K257" s="70">
        <f t="shared" si="51"/>
        <v>52828671</v>
      </c>
      <c r="L257" s="69">
        <f t="shared" si="51"/>
        <v>24152366</v>
      </c>
      <c r="M257" s="55">
        <f t="shared" si="51"/>
        <v>29051245</v>
      </c>
      <c r="N257" s="70">
        <f t="shared" si="51"/>
        <v>26550119</v>
      </c>
      <c r="O257" s="70">
        <f t="shared" si="51"/>
        <v>79753730</v>
      </c>
      <c r="P257" s="69">
        <f t="shared" si="51"/>
        <v>19929886</v>
      </c>
      <c r="Q257" s="55">
        <f t="shared" si="51"/>
        <v>29405218</v>
      </c>
      <c r="R257" s="70">
        <f t="shared" si="51"/>
        <v>29866099</v>
      </c>
      <c r="S257" s="70">
        <f t="shared" si="51"/>
        <v>79201203</v>
      </c>
      <c r="T257" s="69">
        <f t="shared" si="51"/>
        <v>31912652</v>
      </c>
      <c r="U257" s="55">
        <f t="shared" si="51"/>
        <v>42536992</v>
      </c>
      <c r="V257" s="70">
        <f t="shared" si="51"/>
        <v>21383370</v>
      </c>
      <c r="W257" s="70">
        <f t="shared" si="51"/>
        <v>95833014</v>
      </c>
    </row>
    <row r="258" spans="1:23" ht="12.75">
      <c r="A258" s="31" t="s">
        <v>28</v>
      </c>
      <c r="B258" s="32" t="s">
        <v>467</v>
      </c>
      <c r="C258" s="33" t="s">
        <v>468</v>
      </c>
      <c r="D258" s="52">
        <v>990594</v>
      </c>
      <c r="E258" s="53">
        <v>2831594</v>
      </c>
      <c r="F258" s="53">
        <v>543798</v>
      </c>
      <c r="G258" s="6">
        <f t="shared" si="50"/>
        <v>0.1920465999009745</v>
      </c>
      <c r="H258" s="67">
        <v>0</v>
      </c>
      <c r="I258" s="53">
        <v>0</v>
      </c>
      <c r="J258" s="68">
        <v>0</v>
      </c>
      <c r="K258" s="68">
        <v>0</v>
      </c>
      <c r="L258" s="67">
        <v>0</v>
      </c>
      <c r="M258" s="53">
        <v>0</v>
      </c>
      <c r="N258" s="68">
        <v>0</v>
      </c>
      <c r="O258" s="68">
        <v>0</v>
      </c>
      <c r="P258" s="67">
        <v>0</v>
      </c>
      <c r="Q258" s="53">
        <v>0</v>
      </c>
      <c r="R258" s="68">
        <v>0</v>
      </c>
      <c r="S258" s="68">
        <v>0</v>
      </c>
      <c r="T258" s="67">
        <v>241294</v>
      </c>
      <c r="U258" s="53">
        <v>77244</v>
      </c>
      <c r="V258" s="68">
        <v>225260</v>
      </c>
      <c r="W258" s="68">
        <v>543798</v>
      </c>
    </row>
    <row r="259" spans="1:23" ht="12.75">
      <c r="A259" s="31" t="s">
        <v>28</v>
      </c>
      <c r="B259" s="32" t="s">
        <v>469</v>
      </c>
      <c r="C259" s="33" t="s">
        <v>470</v>
      </c>
      <c r="D259" s="52">
        <v>0</v>
      </c>
      <c r="E259" s="53">
        <v>4232017</v>
      </c>
      <c r="F259" s="53">
        <v>831756</v>
      </c>
      <c r="G259" s="6">
        <f t="shared" si="50"/>
        <v>0.19653890804313875</v>
      </c>
      <c r="H259" s="67">
        <v>259465</v>
      </c>
      <c r="I259" s="53">
        <v>434725</v>
      </c>
      <c r="J259" s="68">
        <v>137566</v>
      </c>
      <c r="K259" s="68">
        <v>831756</v>
      </c>
      <c r="L259" s="67">
        <v>0</v>
      </c>
      <c r="M259" s="53">
        <v>0</v>
      </c>
      <c r="N259" s="68">
        <v>0</v>
      </c>
      <c r="O259" s="68">
        <v>0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28</v>
      </c>
      <c r="B260" s="32" t="s">
        <v>471</v>
      </c>
      <c r="C260" s="33" t="s">
        <v>472</v>
      </c>
      <c r="D260" s="52">
        <v>0</v>
      </c>
      <c r="E260" s="53">
        <v>0</v>
      </c>
      <c r="F260" s="53">
        <v>20374231</v>
      </c>
      <c r="G260" s="6">
        <f t="shared" si="50"/>
        <v>0</v>
      </c>
      <c r="H260" s="67">
        <v>336114</v>
      </c>
      <c r="I260" s="53">
        <v>1403553</v>
      </c>
      <c r="J260" s="68">
        <v>2477683</v>
      </c>
      <c r="K260" s="68">
        <v>4217350</v>
      </c>
      <c r="L260" s="67">
        <v>1486126</v>
      </c>
      <c r="M260" s="53">
        <v>2980362</v>
      </c>
      <c r="N260" s="68">
        <v>1698756</v>
      </c>
      <c r="O260" s="68">
        <v>6165244</v>
      </c>
      <c r="P260" s="67">
        <v>1794617</v>
      </c>
      <c r="Q260" s="53">
        <v>2562083</v>
      </c>
      <c r="R260" s="68">
        <v>1876135</v>
      </c>
      <c r="S260" s="68">
        <v>6232835</v>
      </c>
      <c r="T260" s="67">
        <v>844536</v>
      </c>
      <c r="U260" s="53">
        <v>1325812</v>
      </c>
      <c r="V260" s="68">
        <v>1588454</v>
      </c>
      <c r="W260" s="68">
        <v>3758802</v>
      </c>
    </row>
    <row r="261" spans="1:23" ht="12.75">
      <c r="A261" s="31" t="s">
        <v>28</v>
      </c>
      <c r="B261" s="32" t="s">
        <v>473</v>
      </c>
      <c r="C261" s="33" t="s">
        <v>474</v>
      </c>
      <c r="D261" s="52">
        <v>0</v>
      </c>
      <c r="E261" s="53">
        <v>0</v>
      </c>
      <c r="F261" s="53">
        <v>0</v>
      </c>
      <c r="G261" s="6">
        <f t="shared" si="50"/>
        <v>0</v>
      </c>
      <c r="H261" s="67">
        <v>0</v>
      </c>
      <c r="I261" s="53">
        <v>0</v>
      </c>
      <c r="J261" s="68">
        <v>0</v>
      </c>
      <c r="K261" s="68">
        <v>0</v>
      </c>
      <c r="L261" s="67">
        <v>0</v>
      </c>
      <c r="M261" s="53">
        <v>0</v>
      </c>
      <c r="N261" s="68">
        <v>0</v>
      </c>
      <c r="O261" s="68">
        <v>0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28</v>
      </c>
      <c r="B262" s="32" t="s">
        <v>475</v>
      </c>
      <c r="C262" s="33" t="s">
        <v>476</v>
      </c>
      <c r="D262" s="52">
        <v>0</v>
      </c>
      <c r="E262" s="53">
        <v>0</v>
      </c>
      <c r="F262" s="53">
        <v>4591516</v>
      </c>
      <c r="G262" s="6">
        <f t="shared" si="50"/>
        <v>0</v>
      </c>
      <c r="H262" s="67">
        <v>603529</v>
      </c>
      <c r="I262" s="53">
        <v>926886</v>
      </c>
      <c r="J262" s="68">
        <v>642528</v>
      </c>
      <c r="K262" s="68">
        <v>2172943</v>
      </c>
      <c r="L262" s="67">
        <v>233437</v>
      </c>
      <c r="M262" s="53">
        <v>690675</v>
      </c>
      <c r="N262" s="68">
        <v>125720</v>
      </c>
      <c r="O262" s="68">
        <v>1049832</v>
      </c>
      <c r="P262" s="67">
        <v>77097</v>
      </c>
      <c r="Q262" s="53">
        <v>614147</v>
      </c>
      <c r="R262" s="68">
        <v>253003</v>
      </c>
      <c r="S262" s="68">
        <v>944247</v>
      </c>
      <c r="T262" s="67">
        <v>424494</v>
      </c>
      <c r="U262" s="53">
        <v>0</v>
      </c>
      <c r="V262" s="68">
        <v>0</v>
      </c>
      <c r="W262" s="68">
        <v>424494</v>
      </c>
    </row>
    <row r="263" spans="1:23" ht="12.75">
      <c r="A263" s="31" t="s">
        <v>47</v>
      </c>
      <c r="B263" s="32" t="s">
        <v>477</v>
      </c>
      <c r="C263" s="33" t="s">
        <v>478</v>
      </c>
      <c r="D263" s="52">
        <v>0</v>
      </c>
      <c r="E263" s="53">
        <v>0</v>
      </c>
      <c r="F263" s="53">
        <v>62022887</v>
      </c>
      <c r="G263" s="6">
        <f t="shared" si="50"/>
        <v>0</v>
      </c>
      <c r="H263" s="67">
        <v>23664056</v>
      </c>
      <c r="I263" s="53">
        <v>1595254</v>
      </c>
      <c r="J263" s="68">
        <v>4546050</v>
      </c>
      <c r="K263" s="68">
        <v>29805360</v>
      </c>
      <c r="L263" s="67">
        <v>5182513</v>
      </c>
      <c r="M263" s="53">
        <v>4693599</v>
      </c>
      <c r="N263" s="68">
        <v>1310972</v>
      </c>
      <c r="O263" s="68">
        <v>11187084</v>
      </c>
      <c r="P263" s="67">
        <v>2996674</v>
      </c>
      <c r="Q263" s="53">
        <v>1166068</v>
      </c>
      <c r="R263" s="68">
        <v>2098544</v>
      </c>
      <c r="S263" s="68">
        <v>6261286</v>
      </c>
      <c r="T263" s="67">
        <v>1155646</v>
      </c>
      <c r="U263" s="53">
        <v>13613511</v>
      </c>
      <c r="V263" s="68">
        <v>0</v>
      </c>
      <c r="W263" s="68">
        <v>14769157</v>
      </c>
    </row>
    <row r="264" spans="1:23" ht="16.5">
      <c r="A264" s="34"/>
      <c r="B264" s="35" t="s">
        <v>479</v>
      </c>
      <c r="C264" s="36"/>
      <c r="D264" s="54">
        <f>SUM(D258:D263)</f>
        <v>990594</v>
      </c>
      <c r="E264" s="55">
        <f>SUM(E258:E263)</f>
        <v>7063611</v>
      </c>
      <c r="F264" s="55">
        <f>SUM(F258:F263)</f>
        <v>88364188</v>
      </c>
      <c r="G264" s="7">
        <f t="shared" si="50"/>
        <v>12.509775524161793</v>
      </c>
      <c r="H264" s="69">
        <f aca="true" t="shared" si="52" ref="H264:W264">SUM(H258:H263)</f>
        <v>24863164</v>
      </c>
      <c r="I264" s="55">
        <f t="shared" si="52"/>
        <v>4360418</v>
      </c>
      <c r="J264" s="70">
        <f t="shared" si="52"/>
        <v>7803827</v>
      </c>
      <c r="K264" s="70">
        <f t="shared" si="52"/>
        <v>37027409</v>
      </c>
      <c r="L264" s="69">
        <f t="shared" si="52"/>
        <v>6902076</v>
      </c>
      <c r="M264" s="55">
        <f t="shared" si="52"/>
        <v>8364636</v>
      </c>
      <c r="N264" s="70">
        <f t="shared" si="52"/>
        <v>3135448</v>
      </c>
      <c r="O264" s="70">
        <f t="shared" si="52"/>
        <v>18402160</v>
      </c>
      <c r="P264" s="69">
        <f t="shared" si="52"/>
        <v>4868388</v>
      </c>
      <c r="Q264" s="55">
        <f t="shared" si="52"/>
        <v>4342298</v>
      </c>
      <c r="R264" s="70">
        <f t="shared" si="52"/>
        <v>4227682</v>
      </c>
      <c r="S264" s="70">
        <f t="shared" si="52"/>
        <v>13438368</v>
      </c>
      <c r="T264" s="69">
        <f t="shared" si="52"/>
        <v>2665970</v>
      </c>
      <c r="U264" s="55">
        <f t="shared" si="52"/>
        <v>15016567</v>
      </c>
      <c r="V264" s="70">
        <f t="shared" si="52"/>
        <v>1813714</v>
      </c>
      <c r="W264" s="70">
        <f t="shared" si="52"/>
        <v>19496251</v>
      </c>
    </row>
    <row r="265" spans="1:23" ht="12.75">
      <c r="A265" s="31" t="s">
        <v>28</v>
      </c>
      <c r="B265" s="32" t="s">
        <v>480</v>
      </c>
      <c r="C265" s="33" t="s">
        <v>481</v>
      </c>
      <c r="D265" s="52">
        <v>12273180</v>
      </c>
      <c r="E265" s="53">
        <v>11202700</v>
      </c>
      <c r="F265" s="53">
        <v>10495874</v>
      </c>
      <c r="G265" s="6">
        <f t="shared" si="50"/>
        <v>0.9369057459362475</v>
      </c>
      <c r="H265" s="67">
        <v>310384</v>
      </c>
      <c r="I265" s="53">
        <v>727764</v>
      </c>
      <c r="J265" s="68">
        <v>479052</v>
      </c>
      <c r="K265" s="68">
        <v>1517200</v>
      </c>
      <c r="L265" s="67">
        <v>1034029</v>
      </c>
      <c r="M265" s="53">
        <v>1109335</v>
      </c>
      <c r="N265" s="68">
        <v>797415</v>
      </c>
      <c r="O265" s="68">
        <v>2940779</v>
      </c>
      <c r="P265" s="67">
        <v>793947</v>
      </c>
      <c r="Q265" s="53">
        <v>1428603</v>
      </c>
      <c r="R265" s="68">
        <v>1007719</v>
      </c>
      <c r="S265" s="68">
        <v>3230269</v>
      </c>
      <c r="T265" s="67">
        <v>1085638</v>
      </c>
      <c r="U265" s="53">
        <v>1056273</v>
      </c>
      <c r="V265" s="68">
        <v>665715</v>
      </c>
      <c r="W265" s="68">
        <v>2807626</v>
      </c>
    </row>
    <row r="266" spans="1:23" ht="12.75">
      <c r="A266" s="31" t="s">
        <v>28</v>
      </c>
      <c r="B266" s="32" t="s">
        <v>482</v>
      </c>
      <c r="C266" s="33" t="s">
        <v>483</v>
      </c>
      <c r="D266" s="52">
        <v>0</v>
      </c>
      <c r="E266" s="53">
        <v>0</v>
      </c>
      <c r="F266" s="53">
        <v>517570</v>
      </c>
      <c r="G266" s="6">
        <f t="shared" si="50"/>
        <v>0</v>
      </c>
      <c r="H266" s="67">
        <v>0</v>
      </c>
      <c r="I266" s="53">
        <v>517570</v>
      </c>
      <c r="J266" s="68">
        <v>0</v>
      </c>
      <c r="K266" s="68">
        <v>517570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28</v>
      </c>
      <c r="B267" s="32" t="s">
        <v>484</v>
      </c>
      <c r="C267" s="33" t="s">
        <v>485</v>
      </c>
      <c r="D267" s="52">
        <v>0</v>
      </c>
      <c r="E267" s="53">
        <v>0</v>
      </c>
      <c r="F267" s="53">
        <v>11606822</v>
      </c>
      <c r="G267" s="6">
        <f t="shared" si="50"/>
        <v>0</v>
      </c>
      <c r="H267" s="67">
        <v>113229</v>
      </c>
      <c r="I267" s="53">
        <v>1623001</v>
      </c>
      <c r="J267" s="68">
        <v>385982</v>
      </c>
      <c r="K267" s="68">
        <v>2122212</v>
      </c>
      <c r="L267" s="67">
        <v>554264</v>
      </c>
      <c r="M267" s="53">
        <v>275127</v>
      </c>
      <c r="N267" s="68">
        <v>737774</v>
      </c>
      <c r="O267" s="68">
        <v>1567165</v>
      </c>
      <c r="P267" s="67">
        <v>3644914</v>
      </c>
      <c r="Q267" s="53">
        <v>665356</v>
      </c>
      <c r="R267" s="68">
        <v>370296</v>
      </c>
      <c r="S267" s="68">
        <v>4680566</v>
      </c>
      <c r="T267" s="67">
        <v>347278</v>
      </c>
      <c r="U267" s="53">
        <v>1270213</v>
      </c>
      <c r="V267" s="68">
        <v>1619388</v>
      </c>
      <c r="W267" s="68">
        <v>3236879</v>
      </c>
    </row>
    <row r="268" spans="1:23" ht="12.75">
      <c r="A268" s="31" t="s">
        <v>28</v>
      </c>
      <c r="B268" s="32" t="s">
        <v>486</v>
      </c>
      <c r="C268" s="33" t="s">
        <v>487</v>
      </c>
      <c r="D268" s="52">
        <v>11791679</v>
      </c>
      <c r="E268" s="53">
        <v>7769580</v>
      </c>
      <c r="F268" s="53">
        <v>2821531</v>
      </c>
      <c r="G268" s="6">
        <f t="shared" si="50"/>
        <v>0.3631510326169497</v>
      </c>
      <c r="H268" s="67">
        <v>0</v>
      </c>
      <c r="I268" s="53">
        <v>0</v>
      </c>
      <c r="J268" s="68">
        <v>0</v>
      </c>
      <c r="K268" s="68">
        <v>0</v>
      </c>
      <c r="L268" s="67">
        <v>0</v>
      </c>
      <c r="M268" s="53">
        <v>488074</v>
      </c>
      <c r="N268" s="68">
        <v>1134779</v>
      </c>
      <c r="O268" s="68">
        <v>1622853</v>
      </c>
      <c r="P268" s="67">
        <v>-63870</v>
      </c>
      <c r="Q268" s="53">
        <v>0</v>
      </c>
      <c r="R268" s="68">
        <v>350314</v>
      </c>
      <c r="S268" s="68">
        <v>286444</v>
      </c>
      <c r="T268" s="67">
        <v>371322</v>
      </c>
      <c r="U268" s="53">
        <v>609471</v>
      </c>
      <c r="V268" s="68">
        <v>-68559</v>
      </c>
      <c r="W268" s="68">
        <v>912234</v>
      </c>
    </row>
    <row r="269" spans="1:23" ht="12.75">
      <c r="A269" s="31" t="s">
        <v>28</v>
      </c>
      <c r="B269" s="32" t="s">
        <v>488</v>
      </c>
      <c r="C269" s="33" t="s">
        <v>489</v>
      </c>
      <c r="D269" s="52">
        <v>0</v>
      </c>
      <c r="E269" s="53">
        <v>0</v>
      </c>
      <c r="F269" s="53">
        <v>0</v>
      </c>
      <c r="G269" s="6">
        <f t="shared" si="50"/>
        <v>0</v>
      </c>
      <c r="H269" s="67">
        <v>0</v>
      </c>
      <c r="I269" s="53">
        <v>0</v>
      </c>
      <c r="J269" s="68">
        <v>0</v>
      </c>
      <c r="K269" s="68">
        <v>0</v>
      </c>
      <c r="L269" s="67">
        <v>0</v>
      </c>
      <c r="M269" s="53">
        <v>0</v>
      </c>
      <c r="N269" s="68">
        <v>0</v>
      </c>
      <c r="O269" s="68">
        <v>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47</v>
      </c>
      <c r="B270" s="32" t="s">
        <v>490</v>
      </c>
      <c r="C270" s="33" t="s">
        <v>491</v>
      </c>
      <c r="D270" s="52">
        <v>4942000</v>
      </c>
      <c r="E270" s="53">
        <v>3304000</v>
      </c>
      <c r="F270" s="53">
        <v>0</v>
      </c>
      <c r="G270" s="6">
        <f t="shared" si="50"/>
        <v>0</v>
      </c>
      <c r="H270" s="67">
        <v>0</v>
      </c>
      <c r="I270" s="53">
        <v>0</v>
      </c>
      <c r="J270" s="68">
        <v>0</v>
      </c>
      <c r="K270" s="68">
        <v>0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492</v>
      </c>
      <c r="C271" s="36"/>
      <c r="D271" s="54">
        <f>SUM(D265:D270)</f>
        <v>29006859</v>
      </c>
      <c r="E271" s="55">
        <f>SUM(E265:E270)</f>
        <v>22276280</v>
      </c>
      <c r="F271" s="55">
        <f>SUM(F265:F270)</f>
        <v>25441797</v>
      </c>
      <c r="G271" s="7">
        <f t="shared" si="50"/>
        <v>1.1421025862486915</v>
      </c>
      <c r="H271" s="69">
        <f aca="true" t="shared" si="53" ref="H271:W271">SUM(H265:H270)</f>
        <v>423613</v>
      </c>
      <c r="I271" s="55">
        <f t="shared" si="53"/>
        <v>2868335</v>
      </c>
      <c r="J271" s="70">
        <f t="shared" si="53"/>
        <v>865034</v>
      </c>
      <c r="K271" s="70">
        <f t="shared" si="53"/>
        <v>4156982</v>
      </c>
      <c r="L271" s="69">
        <f t="shared" si="53"/>
        <v>1588293</v>
      </c>
      <c r="M271" s="55">
        <f t="shared" si="53"/>
        <v>1872536</v>
      </c>
      <c r="N271" s="70">
        <f t="shared" si="53"/>
        <v>2669968</v>
      </c>
      <c r="O271" s="70">
        <f t="shared" si="53"/>
        <v>6130797</v>
      </c>
      <c r="P271" s="69">
        <f t="shared" si="53"/>
        <v>4374991</v>
      </c>
      <c r="Q271" s="55">
        <f t="shared" si="53"/>
        <v>2093959</v>
      </c>
      <c r="R271" s="70">
        <f t="shared" si="53"/>
        <v>1728329</v>
      </c>
      <c r="S271" s="70">
        <f t="shared" si="53"/>
        <v>8197279</v>
      </c>
      <c r="T271" s="69">
        <f t="shared" si="53"/>
        <v>1804238</v>
      </c>
      <c r="U271" s="55">
        <f t="shared" si="53"/>
        <v>2935957</v>
      </c>
      <c r="V271" s="70">
        <f t="shared" si="53"/>
        <v>2216544</v>
      </c>
      <c r="W271" s="70">
        <f t="shared" si="53"/>
        <v>6956739</v>
      </c>
    </row>
    <row r="272" spans="1:23" ht="12.75">
      <c r="A272" s="31" t="s">
        <v>28</v>
      </c>
      <c r="B272" s="32" t="s">
        <v>493</v>
      </c>
      <c r="C272" s="33" t="s">
        <v>494</v>
      </c>
      <c r="D272" s="52">
        <v>0</v>
      </c>
      <c r="E272" s="53">
        <v>0</v>
      </c>
      <c r="F272" s="53">
        <v>4244973</v>
      </c>
      <c r="G272" s="6">
        <f t="shared" si="50"/>
        <v>0</v>
      </c>
      <c r="H272" s="67">
        <v>123681</v>
      </c>
      <c r="I272" s="53">
        <v>99316</v>
      </c>
      <c r="J272" s="68">
        <v>113021</v>
      </c>
      <c r="K272" s="68">
        <v>336018</v>
      </c>
      <c r="L272" s="67">
        <v>211535</v>
      </c>
      <c r="M272" s="53">
        <v>475654</v>
      </c>
      <c r="N272" s="68">
        <v>311265</v>
      </c>
      <c r="O272" s="68">
        <v>998454</v>
      </c>
      <c r="P272" s="67">
        <v>296950</v>
      </c>
      <c r="Q272" s="53">
        <v>308548</v>
      </c>
      <c r="R272" s="68">
        <v>495237</v>
      </c>
      <c r="S272" s="68">
        <v>1100735</v>
      </c>
      <c r="T272" s="67">
        <v>422265</v>
      </c>
      <c r="U272" s="53">
        <v>319582</v>
      </c>
      <c r="V272" s="68">
        <v>1067919</v>
      </c>
      <c r="W272" s="68">
        <v>1809766</v>
      </c>
    </row>
    <row r="273" spans="1:23" ht="12.75">
      <c r="A273" s="31" t="s">
        <v>28</v>
      </c>
      <c r="B273" s="32" t="s">
        <v>495</v>
      </c>
      <c r="C273" s="33" t="s">
        <v>496</v>
      </c>
      <c r="D273" s="52">
        <v>51561142</v>
      </c>
      <c r="E273" s="53">
        <v>51483866</v>
      </c>
      <c r="F273" s="53">
        <v>819275175</v>
      </c>
      <c r="G273" s="6">
        <f t="shared" si="50"/>
        <v>15.913241150149835</v>
      </c>
      <c r="H273" s="67">
        <v>77844127</v>
      </c>
      <c r="I273" s="53">
        <v>80381055</v>
      </c>
      <c r="J273" s="68">
        <v>71330913</v>
      </c>
      <c r="K273" s="68">
        <v>229556095</v>
      </c>
      <c r="L273" s="67">
        <v>65512742</v>
      </c>
      <c r="M273" s="53">
        <v>61109517</v>
      </c>
      <c r="N273" s="68">
        <v>69594783</v>
      </c>
      <c r="O273" s="68">
        <v>196217042</v>
      </c>
      <c r="P273" s="67">
        <v>62272334</v>
      </c>
      <c r="Q273" s="53">
        <v>61089969</v>
      </c>
      <c r="R273" s="68">
        <v>57456700</v>
      </c>
      <c r="S273" s="68">
        <v>180819003</v>
      </c>
      <c r="T273" s="67">
        <v>62113899</v>
      </c>
      <c r="U273" s="53">
        <v>67542266</v>
      </c>
      <c r="V273" s="68">
        <v>83026870</v>
      </c>
      <c r="W273" s="68">
        <v>212683035</v>
      </c>
    </row>
    <row r="274" spans="1:23" ht="12.75">
      <c r="A274" s="31" t="s">
        <v>28</v>
      </c>
      <c r="B274" s="32" t="s">
        <v>497</v>
      </c>
      <c r="C274" s="33" t="s">
        <v>498</v>
      </c>
      <c r="D274" s="52">
        <v>0</v>
      </c>
      <c r="E274" s="53">
        <v>0</v>
      </c>
      <c r="F274" s="53">
        <v>45095857</v>
      </c>
      <c r="G274" s="6">
        <f t="shared" si="50"/>
        <v>0</v>
      </c>
      <c r="H274" s="67">
        <v>565127</v>
      </c>
      <c r="I274" s="53">
        <v>1887697</v>
      </c>
      <c r="J274" s="68">
        <v>5075523</v>
      </c>
      <c r="K274" s="68">
        <v>7528347</v>
      </c>
      <c r="L274" s="67">
        <v>3305301</v>
      </c>
      <c r="M274" s="53">
        <v>4222981</v>
      </c>
      <c r="N274" s="68">
        <v>4457596</v>
      </c>
      <c r="O274" s="68">
        <v>11985878</v>
      </c>
      <c r="P274" s="67">
        <v>4467237</v>
      </c>
      <c r="Q274" s="53">
        <v>2848248</v>
      </c>
      <c r="R274" s="68">
        <v>3049895</v>
      </c>
      <c r="S274" s="68">
        <v>10365380</v>
      </c>
      <c r="T274" s="67">
        <v>4608735</v>
      </c>
      <c r="U274" s="53">
        <v>3043541</v>
      </c>
      <c r="V274" s="68">
        <v>7563976</v>
      </c>
      <c r="W274" s="68">
        <v>15216252</v>
      </c>
    </row>
    <row r="275" spans="1:23" ht="12.75">
      <c r="A275" s="31" t="s">
        <v>28</v>
      </c>
      <c r="B275" s="32" t="s">
        <v>499</v>
      </c>
      <c r="C275" s="33" t="s">
        <v>500</v>
      </c>
      <c r="D275" s="52">
        <v>10760100</v>
      </c>
      <c r="E275" s="53">
        <v>10727700</v>
      </c>
      <c r="F275" s="53">
        <v>2186906</v>
      </c>
      <c r="G275" s="6">
        <f t="shared" si="50"/>
        <v>0.20385599895597378</v>
      </c>
      <c r="H275" s="67">
        <v>163745</v>
      </c>
      <c r="I275" s="53">
        <v>299087</v>
      </c>
      <c r="J275" s="68">
        <v>234798</v>
      </c>
      <c r="K275" s="68">
        <v>697630</v>
      </c>
      <c r="L275" s="67">
        <v>134543</v>
      </c>
      <c r="M275" s="53">
        <v>1040834</v>
      </c>
      <c r="N275" s="68">
        <v>-647656</v>
      </c>
      <c r="O275" s="68">
        <v>527721</v>
      </c>
      <c r="P275" s="67">
        <v>43874</v>
      </c>
      <c r="Q275" s="53">
        <v>623259</v>
      </c>
      <c r="R275" s="68">
        <v>105146</v>
      </c>
      <c r="S275" s="68">
        <v>772279</v>
      </c>
      <c r="T275" s="67">
        <v>101422</v>
      </c>
      <c r="U275" s="53">
        <v>87854</v>
      </c>
      <c r="V275" s="68">
        <v>0</v>
      </c>
      <c r="W275" s="68">
        <v>189276</v>
      </c>
    </row>
    <row r="276" spans="1:23" ht="12.75">
      <c r="A276" s="31" t="s">
        <v>47</v>
      </c>
      <c r="B276" s="32" t="s">
        <v>501</v>
      </c>
      <c r="C276" s="33" t="s">
        <v>502</v>
      </c>
      <c r="D276" s="52">
        <v>2702658</v>
      </c>
      <c r="E276" s="53">
        <v>2642658</v>
      </c>
      <c r="F276" s="53">
        <v>772388</v>
      </c>
      <c r="G276" s="6">
        <f t="shared" si="50"/>
        <v>0.2922769423814962</v>
      </c>
      <c r="H276" s="67">
        <v>13233</v>
      </c>
      <c r="I276" s="53">
        <v>27893</v>
      </c>
      <c r="J276" s="68">
        <v>55269</v>
      </c>
      <c r="K276" s="68">
        <v>96395</v>
      </c>
      <c r="L276" s="67">
        <v>43090</v>
      </c>
      <c r="M276" s="53">
        <v>26315</v>
      </c>
      <c r="N276" s="68">
        <v>4652</v>
      </c>
      <c r="O276" s="68">
        <v>74057</v>
      </c>
      <c r="P276" s="67">
        <v>69930</v>
      </c>
      <c r="Q276" s="53">
        <v>166148</v>
      </c>
      <c r="R276" s="68">
        <v>108573</v>
      </c>
      <c r="S276" s="68">
        <v>344651</v>
      </c>
      <c r="T276" s="67">
        <v>32779</v>
      </c>
      <c r="U276" s="53">
        <v>93022</v>
      </c>
      <c r="V276" s="68">
        <v>131484</v>
      </c>
      <c r="W276" s="68">
        <v>257285</v>
      </c>
    </row>
    <row r="277" spans="1:23" ht="16.5">
      <c r="A277" s="42"/>
      <c r="B277" s="43" t="s">
        <v>503</v>
      </c>
      <c r="C277" s="44"/>
      <c r="D277" s="61">
        <f>SUM(D272:D276)</f>
        <v>65023900</v>
      </c>
      <c r="E277" s="62">
        <f>SUM(E272:E276)</f>
        <v>64854224</v>
      </c>
      <c r="F277" s="62">
        <f>SUM(F272:F276)</f>
        <v>871575299</v>
      </c>
      <c r="G277" s="9">
        <f t="shared" si="50"/>
        <v>13.438990481175136</v>
      </c>
      <c r="H277" s="74">
        <f aca="true" t="shared" si="54" ref="H277:W277">SUM(H272:H276)</f>
        <v>78709913</v>
      </c>
      <c r="I277" s="62">
        <f t="shared" si="54"/>
        <v>82695048</v>
      </c>
      <c r="J277" s="75">
        <f t="shared" si="54"/>
        <v>76809524</v>
      </c>
      <c r="K277" s="75">
        <f t="shared" si="54"/>
        <v>238214485</v>
      </c>
      <c r="L277" s="74">
        <f t="shared" si="54"/>
        <v>69207211</v>
      </c>
      <c r="M277" s="62">
        <f t="shared" si="54"/>
        <v>66875301</v>
      </c>
      <c r="N277" s="75">
        <f t="shared" si="54"/>
        <v>73720640</v>
      </c>
      <c r="O277" s="75">
        <f t="shared" si="54"/>
        <v>209803152</v>
      </c>
      <c r="P277" s="74">
        <f t="shared" si="54"/>
        <v>67150325</v>
      </c>
      <c r="Q277" s="62">
        <f t="shared" si="54"/>
        <v>65036172</v>
      </c>
      <c r="R277" s="75">
        <f t="shared" si="54"/>
        <v>61215551</v>
      </c>
      <c r="S277" s="75">
        <f t="shared" si="54"/>
        <v>193402048</v>
      </c>
      <c r="T277" s="74">
        <f t="shared" si="54"/>
        <v>67279100</v>
      </c>
      <c r="U277" s="62">
        <f t="shared" si="54"/>
        <v>71086265</v>
      </c>
      <c r="V277" s="75">
        <f t="shared" si="54"/>
        <v>91790249</v>
      </c>
      <c r="W277" s="75">
        <f t="shared" si="54"/>
        <v>230155614</v>
      </c>
    </row>
    <row r="278" spans="1:23" ht="16.5">
      <c r="A278" s="37"/>
      <c r="B278" s="38" t="s">
        <v>504</v>
      </c>
      <c r="C278" s="39"/>
      <c r="D278" s="56">
        <f>SUM(D251:D256,D258:D263,D265:D270,D272:D276)</f>
        <v>275340214</v>
      </c>
      <c r="E278" s="57">
        <f>SUM(E251:E256,E258:E263,E265:E270,E272:E276)</f>
        <v>279981732</v>
      </c>
      <c r="F278" s="57">
        <f>SUM(F251:F256,F258:F263,F265:F270,F272:F276)</f>
        <v>1292997902</v>
      </c>
      <c r="G278" s="8">
        <f t="shared" si="50"/>
        <v>4.618150951362784</v>
      </c>
      <c r="H278" s="71">
        <f aca="true" t="shared" si="55" ref="H278:W278">SUM(H251:H256,H258:H263,H265:H270,H272:H276)</f>
        <v>117763182</v>
      </c>
      <c r="I278" s="57">
        <f t="shared" si="55"/>
        <v>109580490</v>
      </c>
      <c r="J278" s="72">
        <f t="shared" si="55"/>
        <v>104883875</v>
      </c>
      <c r="K278" s="72">
        <f t="shared" si="55"/>
        <v>332227547</v>
      </c>
      <c r="L278" s="71">
        <f t="shared" si="55"/>
        <v>101849946</v>
      </c>
      <c r="M278" s="57">
        <f t="shared" si="55"/>
        <v>106163718</v>
      </c>
      <c r="N278" s="72">
        <f t="shared" si="55"/>
        <v>106076175</v>
      </c>
      <c r="O278" s="72">
        <f t="shared" si="55"/>
        <v>314089839</v>
      </c>
      <c r="P278" s="71">
        <f t="shared" si="55"/>
        <v>96323590</v>
      </c>
      <c r="Q278" s="57">
        <f t="shared" si="55"/>
        <v>100877647</v>
      </c>
      <c r="R278" s="72">
        <f t="shared" si="55"/>
        <v>97037661</v>
      </c>
      <c r="S278" s="72">
        <f t="shared" si="55"/>
        <v>294238898</v>
      </c>
      <c r="T278" s="71">
        <f t="shared" si="55"/>
        <v>103661960</v>
      </c>
      <c r="U278" s="57">
        <f t="shared" si="55"/>
        <v>131575781</v>
      </c>
      <c r="V278" s="72">
        <f t="shared" si="55"/>
        <v>117203877</v>
      </c>
      <c r="W278" s="72">
        <f t="shared" si="55"/>
        <v>352441618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505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28</v>
      </c>
      <c r="B281" s="32" t="s">
        <v>506</v>
      </c>
      <c r="C281" s="33" t="s">
        <v>507</v>
      </c>
      <c r="D281" s="52">
        <v>8198300</v>
      </c>
      <c r="E281" s="53">
        <v>8198300</v>
      </c>
      <c r="F281" s="53">
        <v>8389309</v>
      </c>
      <c r="G281" s="6">
        <f aca="true" t="shared" si="56" ref="G281:G318">IF($E281=0,0,$F281/$E281)</f>
        <v>1.0232986106875817</v>
      </c>
      <c r="H281" s="67">
        <v>1430608</v>
      </c>
      <c r="I281" s="53">
        <v>601417</v>
      </c>
      <c r="J281" s="68">
        <v>309513</v>
      </c>
      <c r="K281" s="68">
        <v>2341538</v>
      </c>
      <c r="L281" s="67">
        <v>46250</v>
      </c>
      <c r="M281" s="53">
        <v>1417120</v>
      </c>
      <c r="N281" s="68">
        <v>1205154</v>
      </c>
      <c r="O281" s="68">
        <v>2668524</v>
      </c>
      <c r="P281" s="67">
        <v>763649</v>
      </c>
      <c r="Q281" s="53">
        <v>582543</v>
      </c>
      <c r="R281" s="68">
        <v>575408</v>
      </c>
      <c r="S281" s="68">
        <v>1921600</v>
      </c>
      <c r="T281" s="67">
        <v>1091791</v>
      </c>
      <c r="U281" s="53">
        <v>365856</v>
      </c>
      <c r="V281" s="68">
        <v>0</v>
      </c>
      <c r="W281" s="68">
        <v>1457647</v>
      </c>
    </row>
    <row r="282" spans="1:23" ht="12.75">
      <c r="A282" s="31" t="s">
        <v>28</v>
      </c>
      <c r="B282" s="32" t="s">
        <v>508</v>
      </c>
      <c r="C282" s="33" t="s">
        <v>509</v>
      </c>
      <c r="D282" s="52">
        <v>0</v>
      </c>
      <c r="E282" s="53">
        <v>0</v>
      </c>
      <c r="F282" s="53">
        <v>24559385</v>
      </c>
      <c r="G282" s="6">
        <f t="shared" si="56"/>
        <v>0</v>
      </c>
      <c r="H282" s="67">
        <v>819425</v>
      </c>
      <c r="I282" s="53">
        <v>1075061</v>
      </c>
      <c r="J282" s="68">
        <v>2893518</v>
      </c>
      <c r="K282" s="68">
        <v>4788004</v>
      </c>
      <c r="L282" s="67">
        <v>1709774</v>
      </c>
      <c r="M282" s="53">
        <v>1881314</v>
      </c>
      <c r="N282" s="68">
        <v>2089269</v>
      </c>
      <c r="O282" s="68">
        <v>5680357</v>
      </c>
      <c r="P282" s="67">
        <v>2489159</v>
      </c>
      <c r="Q282" s="53">
        <v>3534546</v>
      </c>
      <c r="R282" s="68">
        <v>2134047</v>
      </c>
      <c r="S282" s="68">
        <v>8157752</v>
      </c>
      <c r="T282" s="67">
        <v>1143187</v>
      </c>
      <c r="U282" s="53">
        <v>2526143</v>
      </c>
      <c r="V282" s="68">
        <v>2263942</v>
      </c>
      <c r="W282" s="68">
        <v>5933272</v>
      </c>
    </row>
    <row r="283" spans="1:23" ht="12.75">
      <c r="A283" s="31" t="s">
        <v>28</v>
      </c>
      <c r="B283" s="32" t="s">
        <v>510</v>
      </c>
      <c r="C283" s="33" t="s">
        <v>511</v>
      </c>
      <c r="D283" s="52">
        <v>12977034</v>
      </c>
      <c r="E283" s="53">
        <v>16492446</v>
      </c>
      <c r="F283" s="53">
        <v>7406345</v>
      </c>
      <c r="G283" s="6">
        <f t="shared" si="56"/>
        <v>0.4490749886341905</v>
      </c>
      <c r="H283" s="67">
        <v>419233</v>
      </c>
      <c r="I283" s="53">
        <v>1979618</v>
      </c>
      <c r="J283" s="68">
        <v>1047691</v>
      </c>
      <c r="K283" s="68">
        <v>3446542</v>
      </c>
      <c r="L283" s="67">
        <v>1373535</v>
      </c>
      <c r="M283" s="53">
        <v>631586</v>
      </c>
      <c r="N283" s="68">
        <v>205830</v>
      </c>
      <c r="O283" s="68">
        <v>2210951</v>
      </c>
      <c r="P283" s="67">
        <v>457045</v>
      </c>
      <c r="Q283" s="53">
        <v>299523</v>
      </c>
      <c r="R283" s="68">
        <v>560716</v>
      </c>
      <c r="S283" s="68">
        <v>1317284</v>
      </c>
      <c r="T283" s="67">
        <v>431568</v>
      </c>
      <c r="U283" s="53">
        <v>0</v>
      </c>
      <c r="V283" s="68">
        <v>0</v>
      </c>
      <c r="W283" s="68">
        <v>431568</v>
      </c>
    </row>
    <row r="284" spans="1:23" ht="12.75">
      <c r="A284" s="31" t="s">
        <v>47</v>
      </c>
      <c r="B284" s="32" t="s">
        <v>512</v>
      </c>
      <c r="C284" s="33" t="s">
        <v>513</v>
      </c>
      <c r="D284" s="52">
        <v>1797524</v>
      </c>
      <c r="E284" s="53">
        <v>1797524</v>
      </c>
      <c r="F284" s="53">
        <v>2965586</v>
      </c>
      <c r="G284" s="6">
        <f t="shared" si="56"/>
        <v>1.649817192983237</v>
      </c>
      <c r="H284" s="67">
        <v>173302</v>
      </c>
      <c r="I284" s="53">
        <v>127960</v>
      </c>
      <c r="J284" s="68">
        <v>172058</v>
      </c>
      <c r="K284" s="68">
        <v>473320</v>
      </c>
      <c r="L284" s="67">
        <v>207668</v>
      </c>
      <c r="M284" s="53">
        <v>99190</v>
      </c>
      <c r="N284" s="68">
        <v>155426</v>
      </c>
      <c r="O284" s="68">
        <v>462284</v>
      </c>
      <c r="P284" s="67">
        <v>361570</v>
      </c>
      <c r="Q284" s="53">
        <v>62372</v>
      </c>
      <c r="R284" s="68">
        <v>204953</v>
      </c>
      <c r="S284" s="68">
        <v>628895</v>
      </c>
      <c r="T284" s="67">
        <v>330368</v>
      </c>
      <c r="U284" s="53">
        <v>808760</v>
      </c>
      <c r="V284" s="68">
        <v>261959</v>
      </c>
      <c r="W284" s="68">
        <v>1401087</v>
      </c>
    </row>
    <row r="285" spans="1:23" ht="16.5">
      <c r="A285" s="34"/>
      <c r="B285" s="35" t="s">
        <v>514</v>
      </c>
      <c r="C285" s="36"/>
      <c r="D285" s="54">
        <f>SUM(D281:D284)</f>
        <v>22972858</v>
      </c>
      <c r="E285" s="55">
        <f>SUM(E281:E284)</f>
        <v>26488270</v>
      </c>
      <c r="F285" s="55">
        <f>SUM(F281:F284)</f>
        <v>43320625</v>
      </c>
      <c r="G285" s="7">
        <f t="shared" si="56"/>
        <v>1.6354644905084401</v>
      </c>
      <c r="H285" s="69">
        <f aca="true" t="shared" si="57" ref="H285:W285">SUM(H281:H284)</f>
        <v>2842568</v>
      </c>
      <c r="I285" s="55">
        <f t="shared" si="57"/>
        <v>3784056</v>
      </c>
      <c r="J285" s="70">
        <f t="shared" si="57"/>
        <v>4422780</v>
      </c>
      <c r="K285" s="70">
        <f t="shared" si="57"/>
        <v>11049404</v>
      </c>
      <c r="L285" s="69">
        <f t="shared" si="57"/>
        <v>3337227</v>
      </c>
      <c r="M285" s="55">
        <f t="shared" si="57"/>
        <v>4029210</v>
      </c>
      <c r="N285" s="70">
        <f t="shared" si="57"/>
        <v>3655679</v>
      </c>
      <c r="O285" s="70">
        <f t="shared" si="57"/>
        <v>11022116</v>
      </c>
      <c r="P285" s="69">
        <f t="shared" si="57"/>
        <v>4071423</v>
      </c>
      <c r="Q285" s="55">
        <f t="shared" si="57"/>
        <v>4478984</v>
      </c>
      <c r="R285" s="70">
        <f t="shared" si="57"/>
        <v>3475124</v>
      </c>
      <c r="S285" s="70">
        <f t="shared" si="57"/>
        <v>12025531</v>
      </c>
      <c r="T285" s="69">
        <f t="shared" si="57"/>
        <v>2996914</v>
      </c>
      <c r="U285" s="55">
        <f t="shared" si="57"/>
        <v>3700759</v>
      </c>
      <c r="V285" s="70">
        <f t="shared" si="57"/>
        <v>2525901</v>
      </c>
      <c r="W285" s="70">
        <f t="shared" si="57"/>
        <v>9223574</v>
      </c>
    </row>
    <row r="286" spans="1:23" ht="12.75">
      <c r="A286" s="31" t="s">
        <v>28</v>
      </c>
      <c r="B286" s="32" t="s">
        <v>515</v>
      </c>
      <c r="C286" s="33" t="s">
        <v>516</v>
      </c>
      <c r="D286" s="52">
        <v>0</v>
      </c>
      <c r="E286" s="53">
        <v>0</v>
      </c>
      <c r="F286" s="53">
        <v>1095985</v>
      </c>
      <c r="G286" s="6">
        <f t="shared" si="56"/>
        <v>0</v>
      </c>
      <c r="H286" s="67">
        <v>68545</v>
      </c>
      <c r="I286" s="53">
        <v>87184</v>
      </c>
      <c r="J286" s="68">
        <v>46308</v>
      </c>
      <c r="K286" s="68">
        <v>202037</v>
      </c>
      <c r="L286" s="67">
        <v>75237</v>
      </c>
      <c r="M286" s="53">
        <v>234930</v>
      </c>
      <c r="N286" s="68">
        <v>116900</v>
      </c>
      <c r="O286" s="68">
        <v>427067</v>
      </c>
      <c r="P286" s="67">
        <v>111247</v>
      </c>
      <c r="Q286" s="53">
        <v>114704</v>
      </c>
      <c r="R286" s="68">
        <v>31214</v>
      </c>
      <c r="S286" s="68">
        <v>257165</v>
      </c>
      <c r="T286" s="67">
        <v>0</v>
      </c>
      <c r="U286" s="53">
        <v>30830</v>
      </c>
      <c r="V286" s="68">
        <v>178886</v>
      </c>
      <c r="W286" s="68">
        <v>209716</v>
      </c>
    </row>
    <row r="287" spans="1:23" ht="12.75">
      <c r="A287" s="31" t="s">
        <v>28</v>
      </c>
      <c r="B287" s="32" t="s">
        <v>517</v>
      </c>
      <c r="C287" s="33" t="s">
        <v>518</v>
      </c>
      <c r="D287" s="52">
        <v>11280000</v>
      </c>
      <c r="E287" s="53">
        <v>11280000</v>
      </c>
      <c r="F287" s="53">
        <v>3173540</v>
      </c>
      <c r="G287" s="6">
        <f t="shared" si="56"/>
        <v>0.2813421985815603</v>
      </c>
      <c r="H287" s="67">
        <v>247652</v>
      </c>
      <c r="I287" s="53">
        <v>317953</v>
      </c>
      <c r="J287" s="68">
        <v>54038</v>
      </c>
      <c r="K287" s="68">
        <v>619643</v>
      </c>
      <c r="L287" s="67">
        <v>271239</v>
      </c>
      <c r="M287" s="53">
        <v>342595</v>
      </c>
      <c r="N287" s="68">
        <v>247832</v>
      </c>
      <c r="O287" s="68">
        <v>861666</v>
      </c>
      <c r="P287" s="67">
        <v>158556</v>
      </c>
      <c r="Q287" s="53">
        <v>508423</v>
      </c>
      <c r="R287" s="68">
        <v>318059</v>
      </c>
      <c r="S287" s="68">
        <v>985038</v>
      </c>
      <c r="T287" s="67">
        <v>228875</v>
      </c>
      <c r="U287" s="53">
        <v>206272</v>
      </c>
      <c r="V287" s="68">
        <v>272046</v>
      </c>
      <c r="W287" s="68">
        <v>707193</v>
      </c>
    </row>
    <row r="288" spans="1:23" ht="12.75">
      <c r="A288" s="31" t="s">
        <v>28</v>
      </c>
      <c r="B288" s="32" t="s">
        <v>519</v>
      </c>
      <c r="C288" s="33" t="s">
        <v>520</v>
      </c>
      <c r="D288" s="52">
        <v>807000</v>
      </c>
      <c r="E288" s="53">
        <v>807000</v>
      </c>
      <c r="F288" s="53">
        <v>442932</v>
      </c>
      <c r="G288" s="6">
        <f t="shared" si="56"/>
        <v>0.5488624535315985</v>
      </c>
      <c r="H288" s="67">
        <v>79786</v>
      </c>
      <c r="I288" s="53">
        <v>20638</v>
      </c>
      <c r="J288" s="68">
        <v>58419</v>
      </c>
      <c r="K288" s="68">
        <v>158843</v>
      </c>
      <c r="L288" s="67">
        <v>0</v>
      </c>
      <c r="M288" s="53">
        <v>2161</v>
      </c>
      <c r="N288" s="68">
        <v>19000</v>
      </c>
      <c r="O288" s="68">
        <v>21161</v>
      </c>
      <c r="P288" s="67">
        <v>35252</v>
      </c>
      <c r="Q288" s="53">
        <v>2433</v>
      </c>
      <c r="R288" s="68">
        <v>0</v>
      </c>
      <c r="S288" s="68">
        <v>37685</v>
      </c>
      <c r="T288" s="67">
        <v>30250</v>
      </c>
      <c r="U288" s="53">
        <v>194993</v>
      </c>
      <c r="V288" s="68">
        <v>0</v>
      </c>
      <c r="W288" s="68">
        <v>225243</v>
      </c>
    </row>
    <row r="289" spans="1:23" ht="12.75">
      <c r="A289" s="31" t="s">
        <v>28</v>
      </c>
      <c r="B289" s="32" t="s">
        <v>521</v>
      </c>
      <c r="C289" s="33" t="s">
        <v>522</v>
      </c>
      <c r="D289" s="52">
        <v>2731024</v>
      </c>
      <c r="E289" s="53">
        <v>3627559</v>
      </c>
      <c r="F289" s="53">
        <v>3175064</v>
      </c>
      <c r="G289" s="6">
        <f t="shared" si="56"/>
        <v>0.8752618496349749</v>
      </c>
      <c r="H289" s="67">
        <v>50805</v>
      </c>
      <c r="I289" s="53">
        <v>226868</v>
      </c>
      <c r="J289" s="68">
        <v>444413</v>
      </c>
      <c r="K289" s="68">
        <v>722086</v>
      </c>
      <c r="L289" s="67">
        <v>489222</v>
      </c>
      <c r="M289" s="53">
        <v>263983</v>
      </c>
      <c r="N289" s="68">
        <v>266758</v>
      </c>
      <c r="O289" s="68">
        <v>1019963</v>
      </c>
      <c r="P289" s="67">
        <v>101117</v>
      </c>
      <c r="Q289" s="53">
        <v>219087</v>
      </c>
      <c r="R289" s="68">
        <v>158907</v>
      </c>
      <c r="S289" s="68">
        <v>479111</v>
      </c>
      <c r="T289" s="67">
        <v>423331</v>
      </c>
      <c r="U289" s="53">
        <v>243629</v>
      </c>
      <c r="V289" s="68">
        <v>286944</v>
      </c>
      <c r="W289" s="68">
        <v>953904</v>
      </c>
    </row>
    <row r="290" spans="1:23" ht="12.75">
      <c r="A290" s="31" t="s">
        <v>28</v>
      </c>
      <c r="B290" s="32" t="s">
        <v>523</v>
      </c>
      <c r="C290" s="33" t="s">
        <v>524</v>
      </c>
      <c r="D290" s="52">
        <v>0</v>
      </c>
      <c r="E290" s="53">
        <v>0</v>
      </c>
      <c r="F290" s="53">
        <v>10636721</v>
      </c>
      <c r="G290" s="6">
        <f t="shared" si="56"/>
        <v>0</v>
      </c>
      <c r="H290" s="67">
        <v>517228</v>
      </c>
      <c r="I290" s="53">
        <v>751585</v>
      </c>
      <c r="J290" s="68">
        <v>798308</v>
      </c>
      <c r="K290" s="68">
        <v>2067121</v>
      </c>
      <c r="L290" s="67">
        <v>920538</v>
      </c>
      <c r="M290" s="53">
        <v>805902</v>
      </c>
      <c r="N290" s="68">
        <v>1616359</v>
      </c>
      <c r="O290" s="68">
        <v>3342799</v>
      </c>
      <c r="P290" s="67">
        <v>989313</v>
      </c>
      <c r="Q290" s="53">
        <v>873451</v>
      </c>
      <c r="R290" s="68">
        <v>836533</v>
      </c>
      <c r="S290" s="68">
        <v>2699297</v>
      </c>
      <c r="T290" s="67">
        <v>770207</v>
      </c>
      <c r="U290" s="53">
        <v>754127</v>
      </c>
      <c r="V290" s="68">
        <v>1003170</v>
      </c>
      <c r="W290" s="68">
        <v>2527504</v>
      </c>
    </row>
    <row r="291" spans="1:23" ht="12.75">
      <c r="A291" s="31" t="s">
        <v>28</v>
      </c>
      <c r="B291" s="32" t="s">
        <v>525</v>
      </c>
      <c r="C291" s="33" t="s">
        <v>526</v>
      </c>
      <c r="D291" s="52">
        <v>1570000</v>
      </c>
      <c r="E291" s="53">
        <v>1601000</v>
      </c>
      <c r="F291" s="53">
        <v>1380956</v>
      </c>
      <c r="G291" s="6">
        <f t="shared" si="56"/>
        <v>0.8625584009993754</v>
      </c>
      <c r="H291" s="67">
        <v>78614</v>
      </c>
      <c r="I291" s="53">
        <v>64886</v>
      </c>
      <c r="J291" s="68">
        <v>158041</v>
      </c>
      <c r="K291" s="68">
        <v>301541</v>
      </c>
      <c r="L291" s="67">
        <v>160010</v>
      </c>
      <c r="M291" s="53">
        <v>68500</v>
      </c>
      <c r="N291" s="68">
        <v>114269</v>
      </c>
      <c r="O291" s="68">
        <v>342779</v>
      </c>
      <c r="P291" s="67">
        <v>171926</v>
      </c>
      <c r="Q291" s="53">
        <v>104226</v>
      </c>
      <c r="R291" s="68">
        <v>87683</v>
      </c>
      <c r="S291" s="68">
        <v>363835</v>
      </c>
      <c r="T291" s="67">
        <v>106077</v>
      </c>
      <c r="U291" s="53">
        <v>84928</v>
      </c>
      <c r="V291" s="68">
        <v>181796</v>
      </c>
      <c r="W291" s="68">
        <v>372801</v>
      </c>
    </row>
    <row r="292" spans="1:23" ht="12.75">
      <c r="A292" s="31" t="s">
        <v>47</v>
      </c>
      <c r="B292" s="32" t="s">
        <v>527</v>
      </c>
      <c r="C292" s="33" t="s">
        <v>528</v>
      </c>
      <c r="D292" s="52">
        <v>652300</v>
      </c>
      <c r="E292" s="53">
        <v>998700</v>
      </c>
      <c r="F292" s="53">
        <v>873277</v>
      </c>
      <c r="G292" s="6">
        <f t="shared" si="56"/>
        <v>0.8744137378592169</v>
      </c>
      <c r="H292" s="67">
        <v>9235</v>
      </c>
      <c r="I292" s="53">
        <v>113967</v>
      </c>
      <c r="J292" s="68">
        <v>130763</v>
      </c>
      <c r="K292" s="68">
        <v>253965</v>
      </c>
      <c r="L292" s="67">
        <v>127326</v>
      </c>
      <c r="M292" s="53">
        <v>49635</v>
      </c>
      <c r="N292" s="68">
        <v>18691</v>
      </c>
      <c r="O292" s="68">
        <v>195652</v>
      </c>
      <c r="P292" s="67">
        <v>21769</v>
      </c>
      <c r="Q292" s="53">
        <v>47437</v>
      </c>
      <c r="R292" s="68">
        <v>118385</v>
      </c>
      <c r="S292" s="68">
        <v>187591</v>
      </c>
      <c r="T292" s="67">
        <v>82056</v>
      </c>
      <c r="U292" s="53">
        <v>55373</v>
      </c>
      <c r="V292" s="68">
        <v>98640</v>
      </c>
      <c r="W292" s="68">
        <v>236069</v>
      </c>
    </row>
    <row r="293" spans="1:23" ht="16.5">
      <c r="A293" s="34"/>
      <c r="B293" s="35" t="s">
        <v>529</v>
      </c>
      <c r="C293" s="36"/>
      <c r="D293" s="54">
        <f>SUM(D286:D292)</f>
        <v>17040324</v>
      </c>
      <c r="E293" s="55">
        <f>SUM(E286:E292)</f>
        <v>18314259</v>
      </c>
      <c r="F293" s="55">
        <f>SUM(F286:F292)</f>
        <v>20778475</v>
      </c>
      <c r="G293" s="7">
        <f t="shared" si="56"/>
        <v>1.1345517719280918</v>
      </c>
      <c r="H293" s="69">
        <f aca="true" t="shared" si="58" ref="H293:W293">SUM(H286:H292)</f>
        <v>1051865</v>
      </c>
      <c r="I293" s="55">
        <f t="shared" si="58"/>
        <v>1583081</v>
      </c>
      <c r="J293" s="70">
        <f t="shared" si="58"/>
        <v>1690290</v>
      </c>
      <c r="K293" s="70">
        <f t="shared" si="58"/>
        <v>4325236</v>
      </c>
      <c r="L293" s="69">
        <f t="shared" si="58"/>
        <v>2043572</v>
      </c>
      <c r="M293" s="55">
        <f t="shared" si="58"/>
        <v>1767706</v>
      </c>
      <c r="N293" s="70">
        <f t="shared" si="58"/>
        <v>2399809</v>
      </c>
      <c r="O293" s="70">
        <f t="shared" si="58"/>
        <v>6211087</v>
      </c>
      <c r="P293" s="69">
        <f t="shared" si="58"/>
        <v>1589180</v>
      </c>
      <c r="Q293" s="55">
        <f t="shared" si="58"/>
        <v>1869761</v>
      </c>
      <c r="R293" s="70">
        <f t="shared" si="58"/>
        <v>1550781</v>
      </c>
      <c r="S293" s="70">
        <f t="shared" si="58"/>
        <v>5009722</v>
      </c>
      <c r="T293" s="69">
        <f t="shared" si="58"/>
        <v>1640796</v>
      </c>
      <c r="U293" s="55">
        <f t="shared" si="58"/>
        <v>1570152</v>
      </c>
      <c r="V293" s="70">
        <f t="shared" si="58"/>
        <v>2021482</v>
      </c>
      <c r="W293" s="70">
        <f t="shared" si="58"/>
        <v>5232430</v>
      </c>
    </row>
    <row r="294" spans="1:23" ht="12.75">
      <c r="A294" s="31" t="s">
        <v>28</v>
      </c>
      <c r="B294" s="32" t="s">
        <v>530</v>
      </c>
      <c r="C294" s="33" t="s">
        <v>531</v>
      </c>
      <c r="D294" s="52">
        <v>8076250</v>
      </c>
      <c r="E294" s="53">
        <v>0</v>
      </c>
      <c r="F294" s="53">
        <v>1645251</v>
      </c>
      <c r="G294" s="6">
        <f t="shared" si="56"/>
        <v>0</v>
      </c>
      <c r="H294" s="67">
        <v>122127</v>
      </c>
      <c r="I294" s="53">
        <v>322504</v>
      </c>
      <c r="J294" s="68">
        <v>70000</v>
      </c>
      <c r="K294" s="68">
        <v>514631</v>
      </c>
      <c r="L294" s="67">
        <v>104917</v>
      </c>
      <c r="M294" s="53">
        <v>46545</v>
      </c>
      <c r="N294" s="68">
        <v>52135</v>
      </c>
      <c r="O294" s="68">
        <v>203597</v>
      </c>
      <c r="P294" s="67">
        <v>145285</v>
      </c>
      <c r="Q294" s="53">
        <v>177242</v>
      </c>
      <c r="R294" s="68">
        <v>64254</v>
      </c>
      <c r="S294" s="68">
        <v>386781</v>
      </c>
      <c r="T294" s="67">
        <v>168906</v>
      </c>
      <c r="U294" s="53">
        <v>92564</v>
      </c>
      <c r="V294" s="68">
        <v>278772</v>
      </c>
      <c r="W294" s="68">
        <v>540242</v>
      </c>
    </row>
    <row r="295" spans="1:23" ht="12.75">
      <c r="A295" s="31" t="s">
        <v>28</v>
      </c>
      <c r="B295" s="32" t="s">
        <v>532</v>
      </c>
      <c r="C295" s="33" t="s">
        <v>533</v>
      </c>
      <c r="D295" s="52">
        <v>3538000</v>
      </c>
      <c r="E295" s="53">
        <v>3129501</v>
      </c>
      <c r="F295" s="53">
        <v>2578509</v>
      </c>
      <c r="G295" s="6">
        <f t="shared" si="56"/>
        <v>0.8239361482868994</v>
      </c>
      <c r="H295" s="67">
        <v>51541</v>
      </c>
      <c r="I295" s="53">
        <v>113820</v>
      </c>
      <c r="J295" s="68">
        <v>312596</v>
      </c>
      <c r="K295" s="68">
        <v>477957</v>
      </c>
      <c r="L295" s="67">
        <v>238029</v>
      </c>
      <c r="M295" s="53">
        <v>305371</v>
      </c>
      <c r="N295" s="68">
        <v>205572</v>
      </c>
      <c r="O295" s="68">
        <v>748972</v>
      </c>
      <c r="P295" s="67">
        <v>191328</v>
      </c>
      <c r="Q295" s="53">
        <v>252663</v>
      </c>
      <c r="R295" s="68">
        <v>108036</v>
      </c>
      <c r="S295" s="68">
        <v>552027</v>
      </c>
      <c r="T295" s="67">
        <v>297801</v>
      </c>
      <c r="U295" s="53">
        <v>407940</v>
      </c>
      <c r="V295" s="68">
        <v>93812</v>
      </c>
      <c r="W295" s="68">
        <v>799553</v>
      </c>
    </row>
    <row r="296" spans="1:23" ht="12.75">
      <c r="A296" s="31" t="s">
        <v>28</v>
      </c>
      <c r="B296" s="32" t="s">
        <v>534</v>
      </c>
      <c r="C296" s="33" t="s">
        <v>535</v>
      </c>
      <c r="D296" s="52">
        <v>11017095</v>
      </c>
      <c r="E296" s="53">
        <v>10917095</v>
      </c>
      <c r="F296" s="53">
        <v>7697038</v>
      </c>
      <c r="G296" s="6">
        <f t="shared" si="56"/>
        <v>0.7050445196272451</v>
      </c>
      <c r="H296" s="67">
        <v>87393</v>
      </c>
      <c r="I296" s="53">
        <v>482813</v>
      </c>
      <c r="J296" s="68">
        <v>552461</v>
      </c>
      <c r="K296" s="68">
        <v>1122667</v>
      </c>
      <c r="L296" s="67">
        <v>681541</v>
      </c>
      <c r="M296" s="53">
        <v>722120</v>
      </c>
      <c r="N296" s="68">
        <v>230639</v>
      </c>
      <c r="O296" s="68">
        <v>1634300</v>
      </c>
      <c r="P296" s="67">
        <v>634547</v>
      </c>
      <c r="Q296" s="53">
        <v>856799</v>
      </c>
      <c r="R296" s="68">
        <v>755831</v>
      </c>
      <c r="S296" s="68">
        <v>2247177</v>
      </c>
      <c r="T296" s="67">
        <v>583295</v>
      </c>
      <c r="U296" s="53">
        <v>1223014</v>
      </c>
      <c r="V296" s="68">
        <v>886585</v>
      </c>
      <c r="W296" s="68">
        <v>2692894</v>
      </c>
    </row>
    <row r="297" spans="1:23" ht="12.75">
      <c r="A297" s="31" t="s">
        <v>28</v>
      </c>
      <c r="B297" s="32" t="s">
        <v>536</v>
      </c>
      <c r="C297" s="33" t="s">
        <v>537</v>
      </c>
      <c r="D297" s="52">
        <v>807679</v>
      </c>
      <c r="E297" s="53">
        <v>895679</v>
      </c>
      <c r="F297" s="53">
        <v>608849</v>
      </c>
      <c r="G297" s="6">
        <f t="shared" si="56"/>
        <v>0.6797625042007237</v>
      </c>
      <c r="H297" s="67">
        <v>37368</v>
      </c>
      <c r="I297" s="53">
        <v>67917</v>
      </c>
      <c r="J297" s="68">
        <v>50217</v>
      </c>
      <c r="K297" s="68">
        <v>155502</v>
      </c>
      <c r="L297" s="67">
        <v>62490</v>
      </c>
      <c r="M297" s="53">
        <v>65599</v>
      </c>
      <c r="N297" s="68">
        <v>70547</v>
      </c>
      <c r="O297" s="68">
        <v>198636</v>
      </c>
      <c r="P297" s="67">
        <v>33202</v>
      </c>
      <c r="Q297" s="53">
        <v>50878</v>
      </c>
      <c r="R297" s="68">
        <v>70366</v>
      </c>
      <c r="S297" s="68">
        <v>154446</v>
      </c>
      <c r="T297" s="67">
        <v>41056</v>
      </c>
      <c r="U297" s="53">
        <v>59209</v>
      </c>
      <c r="V297" s="68">
        <v>0</v>
      </c>
      <c r="W297" s="68">
        <v>100265</v>
      </c>
    </row>
    <row r="298" spans="1:23" ht="12.75">
      <c r="A298" s="31" t="s">
        <v>28</v>
      </c>
      <c r="B298" s="32" t="s">
        <v>538</v>
      </c>
      <c r="C298" s="33" t="s">
        <v>539</v>
      </c>
      <c r="D298" s="52">
        <v>0</v>
      </c>
      <c r="E298" s="53">
        <v>0</v>
      </c>
      <c r="F298" s="53">
        <v>204858</v>
      </c>
      <c r="G298" s="6">
        <f t="shared" si="56"/>
        <v>0</v>
      </c>
      <c r="H298" s="67">
        <v>39012</v>
      </c>
      <c r="I298" s="53">
        <v>28107</v>
      </c>
      <c r="J298" s="68">
        <v>30599</v>
      </c>
      <c r="K298" s="68">
        <v>97718</v>
      </c>
      <c r="L298" s="67">
        <v>31585</v>
      </c>
      <c r="M298" s="53">
        <v>0</v>
      </c>
      <c r="N298" s="68">
        <v>0</v>
      </c>
      <c r="O298" s="68">
        <v>31585</v>
      </c>
      <c r="P298" s="67">
        <v>0</v>
      </c>
      <c r="Q298" s="53">
        <v>0</v>
      </c>
      <c r="R298" s="68">
        <v>4844</v>
      </c>
      <c r="S298" s="68">
        <v>4844</v>
      </c>
      <c r="T298" s="67">
        <v>40848</v>
      </c>
      <c r="U298" s="53">
        <v>29863</v>
      </c>
      <c r="V298" s="68">
        <v>0</v>
      </c>
      <c r="W298" s="68">
        <v>70711</v>
      </c>
    </row>
    <row r="299" spans="1:23" ht="12.75">
      <c r="A299" s="31" t="s">
        <v>28</v>
      </c>
      <c r="B299" s="32" t="s">
        <v>540</v>
      </c>
      <c r="C299" s="33" t="s">
        <v>541</v>
      </c>
      <c r="D299" s="52">
        <v>4900807</v>
      </c>
      <c r="E299" s="53">
        <v>0</v>
      </c>
      <c r="F299" s="53">
        <v>1239840</v>
      </c>
      <c r="G299" s="6">
        <f t="shared" si="56"/>
        <v>0</v>
      </c>
      <c r="H299" s="67">
        <v>1829</v>
      </c>
      <c r="I299" s="53">
        <v>16953</v>
      </c>
      <c r="J299" s="68">
        <v>33169</v>
      </c>
      <c r="K299" s="68">
        <v>51951</v>
      </c>
      <c r="L299" s="67">
        <v>104252</v>
      </c>
      <c r="M299" s="53">
        <v>66687</v>
      </c>
      <c r="N299" s="68">
        <v>101152</v>
      </c>
      <c r="O299" s="68">
        <v>272091</v>
      </c>
      <c r="P299" s="67">
        <v>314402</v>
      </c>
      <c r="Q299" s="53">
        <v>121599</v>
      </c>
      <c r="R299" s="68">
        <v>64801</v>
      </c>
      <c r="S299" s="68">
        <v>500802</v>
      </c>
      <c r="T299" s="67">
        <v>150135</v>
      </c>
      <c r="U299" s="53">
        <v>120221</v>
      </c>
      <c r="V299" s="68">
        <v>144640</v>
      </c>
      <c r="W299" s="68">
        <v>414996</v>
      </c>
    </row>
    <row r="300" spans="1:23" ht="12.75">
      <c r="A300" s="31" t="s">
        <v>28</v>
      </c>
      <c r="B300" s="32" t="s">
        <v>542</v>
      </c>
      <c r="C300" s="33" t="s">
        <v>543</v>
      </c>
      <c r="D300" s="52">
        <v>0</v>
      </c>
      <c r="E300" s="53">
        <v>0</v>
      </c>
      <c r="F300" s="53">
        <v>17367496</v>
      </c>
      <c r="G300" s="6">
        <f t="shared" si="56"/>
        <v>0</v>
      </c>
      <c r="H300" s="67">
        <v>582885</v>
      </c>
      <c r="I300" s="53">
        <v>0</v>
      </c>
      <c r="J300" s="68">
        <v>839117</v>
      </c>
      <c r="K300" s="68">
        <v>1422002</v>
      </c>
      <c r="L300" s="67">
        <v>1362009</v>
      </c>
      <c r="M300" s="53">
        <v>820899</v>
      </c>
      <c r="N300" s="68">
        <v>1189206</v>
      </c>
      <c r="O300" s="68">
        <v>3372114</v>
      </c>
      <c r="P300" s="67">
        <v>1759159</v>
      </c>
      <c r="Q300" s="53">
        <v>3572512</v>
      </c>
      <c r="R300" s="68">
        <v>1088023</v>
      </c>
      <c r="S300" s="68">
        <v>6419694</v>
      </c>
      <c r="T300" s="67">
        <v>2674004</v>
      </c>
      <c r="U300" s="53">
        <v>665512</v>
      </c>
      <c r="V300" s="68">
        <v>2814170</v>
      </c>
      <c r="W300" s="68">
        <v>6153686</v>
      </c>
    </row>
    <row r="301" spans="1:23" ht="12.75">
      <c r="A301" s="31" t="s">
        <v>28</v>
      </c>
      <c r="B301" s="32" t="s">
        <v>544</v>
      </c>
      <c r="C301" s="33" t="s">
        <v>545</v>
      </c>
      <c r="D301" s="52">
        <v>7374000</v>
      </c>
      <c r="E301" s="53">
        <v>8575610</v>
      </c>
      <c r="F301" s="53">
        <v>5573833</v>
      </c>
      <c r="G301" s="6">
        <f t="shared" si="56"/>
        <v>0.6499634428338043</v>
      </c>
      <c r="H301" s="67">
        <v>439760</v>
      </c>
      <c r="I301" s="53">
        <v>442816</v>
      </c>
      <c r="J301" s="68">
        <v>775228</v>
      </c>
      <c r="K301" s="68">
        <v>1657804</v>
      </c>
      <c r="L301" s="67">
        <v>326936</v>
      </c>
      <c r="M301" s="53">
        <v>548836</v>
      </c>
      <c r="N301" s="68">
        <v>301141</v>
      </c>
      <c r="O301" s="68">
        <v>1176913</v>
      </c>
      <c r="P301" s="67">
        <v>632226</v>
      </c>
      <c r="Q301" s="53">
        <v>707247</v>
      </c>
      <c r="R301" s="68">
        <v>408237</v>
      </c>
      <c r="S301" s="68">
        <v>1747710</v>
      </c>
      <c r="T301" s="67">
        <v>389081</v>
      </c>
      <c r="U301" s="53">
        <v>440089</v>
      </c>
      <c r="V301" s="68">
        <v>162236</v>
      </c>
      <c r="W301" s="68">
        <v>991406</v>
      </c>
    </row>
    <row r="302" spans="1:23" ht="12.75">
      <c r="A302" s="31" t="s">
        <v>47</v>
      </c>
      <c r="B302" s="32" t="s">
        <v>546</v>
      </c>
      <c r="C302" s="33" t="s">
        <v>547</v>
      </c>
      <c r="D302" s="52">
        <v>0</v>
      </c>
      <c r="E302" s="53">
        <v>0</v>
      </c>
      <c r="F302" s="53">
        <v>700028</v>
      </c>
      <c r="G302" s="6">
        <f t="shared" si="56"/>
        <v>0</v>
      </c>
      <c r="H302" s="67">
        <v>311546</v>
      </c>
      <c r="I302" s="53">
        <v>-4788</v>
      </c>
      <c r="J302" s="68">
        <v>48227</v>
      </c>
      <c r="K302" s="68">
        <v>354985</v>
      </c>
      <c r="L302" s="67">
        <v>18797</v>
      </c>
      <c r="M302" s="53">
        <v>109635</v>
      </c>
      <c r="N302" s="68">
        <v>10757</v>
      </c>
      <c r="O302" s="68">
        <v>139189</v>
      </c>
      <c r="P302" s="67">
        <v>17325</v>
      </c>
      <c r="Q302" s="53">
        <v>24926</v>
      </c>
      <c r="R302" s="68">
        <v>53158</v>
      </c>
      <c r="S302" s="68">
        <v>95409</v>
      </c>
      <c r="T302" s="67">
        <v>72447</v>
      </c>
      <c r="U302" s="53">
        <v>37998</v>
      </c>
      <c r="V302" s="68">
        <v>0</v>
      </c>
      <c r="W302" s="68">
        <v>110445</v>
      </c>
    </row>
    <row r="303" spans="1:23" ht="16.5">
      <c r="A303" s="34"/>
      <c r="B303" s="35" t="s">
        <v>548</v>
      </c>
      <c r="C303" s="36"/>
      <c r="D303" s="54">
        <f>SUM(D294:D302)</f>
        <v>35713831</v>
      </c>
      <c r="E303" s="55">
        <f>SUM(E294:E302)</f>
        <v>23517885</v>
      </c>
      <c r="F303" s="55">
        <f>SUM(F294:F302)</f>
        <v>37615702</v>
      </c>
      <c r="G303" s="7">
        <f t="shared" si="56"/>
        <v>1.5994508859959133</v>
      </c>
      <c r="H303" s="69">
        <f aca="true" t="shared" si="59" ref="H303:W303">SUM(H294:H302)</f>
        <v>1673461</v>
      </c>
      <c r="I303" s="55">
        <f t="shared" si="59"/>
        <v>1470142</v>
      </c>
      <c r="J303" s="70">
        <f t="shared" si="59"/>
        <v>2711614</v>
      </c>
      <c r="K303" s="70">
        <f t="shared" si="59"/>
        <v>5855217</v>
      </c>
      <c r="L303" s="69">
        <f t="shared" si="59"/>
        <v>2930556</v>
      </c>
      <c r="M303" s="55">
        <f t="shared" si="59"/>
        <v>2685692</v>
      </c>
      <c r="N303" s="70">
        <f t="shared" si="59"/>
        <v>2161149</v>
      </c>
      <c r="O303" s="70">
        <f t="shared" si="59"/>
        <v>7777397</v>
      </c>
      <c r="P303" s="69">
        <f t="shared" si="59"/>
        <v>3727474</v>
      </c>
      <c r="Q303" s="55">
        <f t="shared" si="59"/>
        <v>5763866</v>
      </c>
      <c r="R303" s="70">
        <f t="shared" si="59"/>
        <v>2617550</v>
      </c>
      <c r="S303" s="70">
        <f t="shared" si="59"/>
        <v>12108890</v>
      </c>
      <c r="T303" s="69">
        <f t="shared" si="59"/>
        <v>4417573</v>
      </c>
      <c r="U303" s="55">
        <f t="shared" si="59"/>
        <v>3076410</v>
      </c>
      <c r="V303" s="70">
        <f t="shared" si="59"/>
        <v>4380215</v>
      </c>
      <c r="W303" s="70">
        <f t="shared" si="59"/>
        <v>11874198</v>
      </c>
    </row>
    <row r="304" spans="1:23" ht="12.75">
      <c r="A304" s="31" t="s">
        <v>28</v>
      </c>
      <c r="B304" s="32" t="s">
        <v>549</v>
      </c>
      <c r="C304" s="33" t="s">
        <v>550</v>
      </c>
      <c r="D304" s="52">
        <v>944130</v>
      </c>
      <c r="E304" s="53">
        <v>689016</v>
      </c>
      <c r="F304" s="53">
        <v>198646</v>
      </c>
      <c r="G304" s="6">
        <f t="shared" si="56"/>
        <v>0.28830390005457057</v>
      </c>
      <c r="H304" s="67">
        <v>18447</v>
      </c>
      <c r="I304" s="53">
        <v>19241</v>
      </c>
      <c r="J304" s="68">
        <v>17644</v>
      </c>
      <c r="K304" s="68">
        <v>55332</v>
      </c>
      <c r="L304" s="67">
        <v>37104</v>
      </c>
      <c r="M304" s="53">
        <v>20109</v>
      </c>
      <c r="N304" s="68">
        <v>2040</v>
      </c>
      <c r="O304" s="68">
        <v>59253</v>
      </c>
      <c r="P304" s="67">
        <v>0</v>
      </c>
      <c r="Q304" s="53">
        <v>4507</v>
      </c>
      <c r="R304" s="68">
        <v>13081</v>
      </c>
      <c r="S304" s="68">
        <v>17588</v>
      </c>
      <c r="T304" s="67">
        <v>15517</v>
      </c>
      <c r="U304" s="53">
        <v>9213</v>
      </c>
      <c r="V304" s="68">
        <v>41743</v>
      </c>
      <c r="W304" s="68">
        <v>66473</v>
      </c>
    </row>
    <row r="305" spans="1:23" ht="12.75">
      <c r="A305" s="31" t="s">
        <v>28</v>
      </c>
      <c r="B305" s="32" t="s">
        <v>551</v>
      </c>
      <c r="C305" s="33" t="s">
        <v>552</v>
      </c>
      <c r="D305" s="52">
        <v>14275829</v>
      </c>
      <c r="E305" s="53">
        <v>14089730</v>
      </c>
      <c r="F305" s="53">
        <v>13108526</v>
      </c>
      <c r="G305" s="6">
        <f t="shared" si="56"/>
        <v>0.9303603404749416</v>
      </c>
      <c r="H305" s="67">
        <v>596503</v>
      </c>
      <c r="I305" s="53">
        <v>587875</v>
      </c>
      <c r="J305" s="68">
        <v>1057283</v>
      </c>
      <c r="K305" s="68">
        <v>2241661</v>
      </c>
      <c r="L305" s="67">
        <v>1020847</v>
      </c>
      <c r="M305" s="53">
        <v>2521922</v>
      </c>
      <c r="N305" s="68">
        <v>1033573</v>
      </c>
      <c r="O305" s="68">
        <v>4576342</v>
      </c>
      <c r="P305" s="67">
        <v>975910</v>
      </c>
      <c r="Q305" s="53">
        <v>1062772</v>
      </c>
      <c r="R305" s="68">
        <v>1172032</v>
      </c>
      <c r="S305" s="68">
        <v>3210714</v>
      </c>
      <c r="T305" s="67">
        <v>791043</v>
      </c>
      <c r="U305" s="53">
        <v>1421830</v>
      </c>
      <c r="V305" s="68">
        <v>866936</v>
      </c>
      <c r="W305" s="68">
        <v>3079809</v>
      </c>
    </row>
    <row r="306" spans="1:23" ht="12.75">
      <c r="A306" s="31" t="s">
        <v>28</v>
      </c>
      <c r="B306" s="32" t="s">
        <v>553</v>
      </c>
      <c r="C306" s="33" t="s">
        <v>554</v>
      </c>
      <c r="D306" s="52">
        <v>17533542</v>
      </c>
      <c r="E306" s="53">
        <v>16336400</v>
      </c>
      <c r="F306" s="53">
        <v>8180258</v>
      </c>
      <c r="G306" s="6">
        <f t="shared" si="56"/>
        <v>0.5007381063147327</v>
      </c>
      <c r="H306" s="67">
        <v>364816</v>
      </c>
      <c r="I306" s="53">
        <v>671053</v>
      </c>
      <c r="J306" s="68">
        <v>599050</v>
      </c>
      <c r="K306" s="68">
        <v>1634919</v>
      </c>
      <c r="L306" s="67">
        <v>818168</v>
      </c>
      <c r="M306" s="53">
        <v>738246</v>
      </c>
      <c r="N306" s="68">
        <v>743862</v>
      </c>
      <c r="O306" s="68">
        <v>2300276</v>
      </c>
      <c r="P306" s="67">
        <v>337578</v>
      </c>
      <c r="Q306" s="53">
        <v>825108</v>
      </c>
      <c r="R306" s="68">
        <v>424470</v>
      </c>
      <c r="S306" s="68">
        <v>1587156</v>
      </c>
      <c r="T306" s="67">
        <v>761676</v>
      </c>
      <c r="U306" s="53">
        <v>719805</v>
      </c>
      <c r="V306" s="68">
        <v>1176426</v>
      </c>
      <c r="W306" s="68">
        <v>2657907</v>
      </c>
    </row>
    <row r="307" spans="1:23" ht="12.75">
      <c r="A307" s="31" t="s">
        <v>28</v>
      </c>
      <c r="B307" s="32" t="s">
        <v>555</v>
      </c>
      <c r="C307" s="33" t="s">
        <v>556</v>
      </c>
      <c r="D307" s="52">
        <v>13593193</v>
      </c>
      <c r="E307" s="53">
        <v>13593193</v>
      </c>
      <c r="F307" s="53">
        <v>797954</v>
      </c>
      <c r="G307" s="6">
        <f t="shared" si="56"/>
        <v>0.05870246968464289</v>
      </c>
      <c r="H307" s="67">
        <v>149838</v>
      </c>
      <c r="I307" s="53">
        <v>41455</v>
      </c>
      <c r="J307" s="68">
        <v>20937</v>
      </c>
      <c r="K307" s="68">
        <v>212230</v>
      </c>
      <c r="L307" s="67">
        <v>352443</v>
      </c>
      <c r="M307" s="53">
        <v>110565</v>
      </c>
      <c r="N307" s="68">
        <v>54865</v>
      </c>
      <c r="O307" s="68">
        <v>517873</v>
      </c>
      <c r="P307" s="67">
        <v>0</v>
      </c>
      <c r="Q307" s="53">
        <v>25360</v>
      </c>
      <c r="R307" s="68">
        <v>-3001</v>
      </c>
      <c r="S307" s="68">
        <v>22359</v>
      </c>
      <c r="T307" s="67">
        <v>45492</v>
      </c>
      <c r="U307" s="53">
        <v>0</v>
      </c>
      <c r="V307" s="68">
        <v>0</v>
      </c>
      <c r="W307" s="68">
        <v>45492</v>
      </c>
    </row>
    <row r="308" spans="1:23" ht="12.75">
      <c r="A308" s="31" t="s">
        <v>28</v>
      </c>
      <c r="B308" s="32" t="s">
        <v>557</v>
      </c>
      <c r="C308" s="33" t="s">
        <v>558</v>
      </c>
      <c r="D308" s="52">
        <v>37656910</v>
      </c>
      <c r="E308" s="53">
        <v>42373605</v>
      </c>
      <c r="F308" s="53">
        <v>2025007</v>
      </c>
      <c r="G308" s="6">
        <f t="shared" si="56"/>
        <v>0.04778934905349686</v>
      </c>
      <c r="H308" s="67">
        <v>465057</v>
      </c>
      <c r="I308" s="53">
        <v>2310</v>
      </c>
      <c r="J308" s="68">
        <v>3099</v>
      </c>
      <c r="K308" s="68">
        <v>470466</v>
      </c>
      <c r="L308" s="67">
        <v>90424</v>
      </c>
      <c r="M308" s="53">
        <v>2310</v>
      </c>
      <c r="N308" s="68">
        <v>60831</v>
      </c>
      <c r="O308" s="68">
        <v>153565</v>
      </c>
      <c r="P308" s="67">
        <v>85029</v>
      </c>
      <c r="Q308" s="53">
        <v>802701</v>
      </c>
      <c r="R308" s="68">
        <v>226119</v>
      </c>
      <c r="S308" s="68">
        <v>1113849</v>
      </c>
      <c r="T308" s="67">
        <v>287127</v>
      </c>
      <c r="U308" s="53">
        <v>0</v>
      </c>
      <c r="V308" s="68">
        <v>0</v>
      </c>
      <c r="W308" s="68">
        <v>287127</v>
      </c>
    </row>
    <row r="309" spans="1:23" ht="12.75">
      <c r="A309" s="31" t="s">
        <v>28</v>
      </c>
      <c r="B309" s="32" t="s">
        <v>559</v>
      </c>
      <c r="C309" s="33" t="s">
        <v>560</v>
      </c>
      <c r="D309" s="52">
        <v>1766128</v>
      </c>
      <c r="E309" s="53">
        <v>1766427</v>
      </c>
      <c r="F309" s="53">
        <v>9909873</v>
      </c>
      <c r="G309" s="6">
        <f t="shared" si="56"/>
        <v>5.610123146894834</v>
      </c>
      <c r="H309" s="67">
        <v>448472</v>
      </c>
      <c r="I309" s="53">
        <v>569116</v>
      </c>
      <c r="J309" s="68">
        <v>462835</v>
      </c>
      <c r="K309" s="68">
        <v>1480423</v>
      </c>
      <c r="L309" s="67">
        <v>617522</v>
      </c>
      <c r="M309" s="53">
        <v>823873</v>
      </c>
      <c r="N309" s="68">
        <v>898936</v>
      </c>
      <c r="O309" s="68">
        <v>2340331</v>
      </c>
      <c r="P309" s="67">
        <v>1160213</v>
      </c>
      <c r="Q309" s="53">
        <v>1300268</v>
      </c>
      <c r="R309" s="68">
        <v>1329565</v>
      </c>
      <c r="S309" s="68">
        <v>3790046</v>
      </c>
      <c r="T309" s="67">
        <v>219981</v>
      </c>
      <c r="U309" s="53">
        <v>125454</v>
      </c>
      <c r="V309" s="68">
        <v>1953638</v>
      </c>
      <c r="W309" s="68">
        <v>2299073</v>
      </c>
    </row>
    <row r="310" spans="1:23" ht="12.75">
      <c r="A310" s="31" t="s">
        <v>47</v>
      </c>
      <c r="B310" s="32" t="s">
        <v>561</v>
      </c>
      <c r="C310" s="33" t="s">
        <v>562</v>
      </c>
      <c r="D310" s="52">
        <v>655291</v>
      </c>
      <c r="E310" s="53">
        <v>1369000</v>
      </c>
      <c r="F310" s="53">
        <v>987914</v>
      </c>
      <c r="G310" s="6">
        <f t="shared" si="56"/>
        <v>0.7216318480642805</v>
      </c>
      <c r="H310" s="67">
        <v>101440</v>
      </c>
      <c r="I310" s="53">
        <v>67505</v>
      </c>
      <c r="J310" s="68">
        <v>0</v>
      </c>
      <c r="K310" s="68">
        <v>168945</v>
      </c>
      <c r="L310" s="67">
        <v>338629</v>
      </c>
      <c r="M310" s="53">
        <v>40893</v>
      </c>
      <c r="N310" s="68">
        <v>135606</v>
      </c>
      <c r="O310" s="68">
        <v>515128</v>
      </c>
      <c r="P310" s="67">
        <v>72481</v>
      </c>
      <c r="Q310" s="53">
        <v>43285</v>
      </c>
      <c r="R310" s="68">
        <v>40364</v>
      </c>
      <c r="S310" s="68">
        <v>156130</v>
      </c>
      <c r="T310" s="67">
        <v>15755</v>
      </c>
      <c r="U310" s="53">
        <v>72378</v>
      </c>
      <c r="V310" s="68">
        <v>59578</v>
      </c>
      <c r="W310" s="68">
        <v>147711</v>
      </c>
    </row>
    <row r="311" spans="1:23" ht="16.5">
      <c r="A311" s="34"/>
      <c r="B311" s="35" t="s">
        <v>563</v>
      </c>
      <c r="C311" s="36"/>
      <c r="D311" s="54">
        <f>SUM(D304:D310)</f>
        <v>86425023</v>
      </c>
      <c r="E311" s="55">
        <f>SUM(E304:E310)</f>
        <v>90217371</v>
      </c>
      <c r="F311" s="55">
        <f>SUM(F304:F310)</f>
        <v>35208178</v>
      </c>
      <c r="G311" s="7">
        <f t="shared" si="56"/>
        <v>0.39025941024151545</v>
      </c>
      <c r="H311" s="69">
        <f aca="true" t="shared" si="60" ref="H311:W311">SUM(H304:H310)</f>
        <v>2144573</v>
      </c>
      <c r="I311" s="55">
        <f t="shared" si="60"/>
        <v>1958555</v>
      </c>
      <c r="J311" s="70">
        <f t="shared" si="60"/>
        <v>2160848</v>
      </c>
      <c r="K311" s="70">
        <f t="shared" si="60"/>
        <v>6263976</v>
      </c>
      <c r="L311" s="69">
        <f t="shared" si="60"/>
        <v>3275137</v>
      </c>
      <c r="M311" s="55">
        <f t="shared" si="60"/>
        <v>4257918</v>
      </c>
      <c r="N311" s="70">
        <f t="shared" si="60"/>
        <v>2929713</v>
      </c>
      <c r="O311" s="70">
        <f t="shared" si="60"/>
        <v>10462768</v>
      </c>
      <c r="P311" s="69">
        <f t="shared" si="60"/>
        <v>2631211</v>
      </c>
      <c r="Q311" s="55">
        <f t="shared" si="60"/>
        <v>4064001</v>
      </c>
      <c r="R311" s="70">
        <f t="shared" si="60"/>
        <v>3202630</v>
      </c>
      <c r="S311" s="70">
        <f t="shared" si="60"/>
        <v>9897842</v>
      </c>
      <c r="T311" s="69">
        <f t="shared" si="60"/>
        <v>2136591</v>
      </c>
      <c r="U311" s="55">
        <f t="shared" si="60"/>
        <v>2348680</v>
      </c>
      <c r="V311" s="70">
        <f t="shared" si="60"/>
        <v>4098321</v>
      </c>
      <c r="W311" s="70">
        <f t="shared" si="60"/>
        <v>8583592</v>
      </c>
    </row>
    <row r="312" spans="1:23" ht="12.75">
      <c r="A312" s="31" t="s">
        <v>28</v>
      </c>
      <c r="B312" s="32" t="s">
        <v>564</v>
      </c>
      <c r="C312" s="33" t="s">
        <v>565</v>
      </c>
      <c r="D312" s="52">
        <v>61619709</v>
      </c>
      <c r="E312" s="53">
        <v>76419709</v>
      </c>
      <c r="F312" s="53">
        <v>70975822</v>
      </c>
      <c r="G312" s="6">
        <f t="shared" si="56"/>
        <v>0.9287633115692707</v>
      </c>
      <c r="H312" s="67">
        <v>3861364</v>
      </c>
      <c r="I312" s="53">
        <v>6780071</v>
      </c>
      <c r="J312" s="68">
        <v>5869141</v>
      </c>
      <c r="K312" s="68">
        <v>16510576</v>
      </c>
      <c r="L312" s="67">
        <v>5101785</v>
      </c>
      <c r="M312" s="53">
        <v>6277373</v>
      </c>
      <c r="N312" s="68">
        <v>6748544</v>
      </c>
      <c r="O312" s="68">
        <v>18127702</v>
      </c>
      <c r="P312" s="67">
        <v>4868155</v>
      </c>
      <c r="Q312" s="53">
        <v>5762936</v>
      </c>
      <c r="R312" s="68">
        <v>7033827</v>
      </c>
      <c r="S312" s="68">
        <v>17664918</v>
      </c>
      <c r="T312" s="67">
        <v>5584842</v>
      </c>
      <c r="U312" s="53">
        <v>1742757</v>
      </c>
      <c r="V312" s="68">
        <v>11345027</v>
      </c>
      <c r="W312" s="68">
        <v>18672626</v>
      </c>
    </row>
    <row r="313" spans="1:23" ht="12.75">
      <c r="A313" s="31" t="s">
        <v>28</v>
      </c>
      <c r="B313" s="32" t="s">
        <v>566</v>
      </c>
      <c r="C313" s="33" t="s">
        <v>567</v>
      </c>
      <c r="D313" s="52">
        <v>0</v>
      </c>
      <c r="E313" s="53">
        <v>0</v>
      </c>
      <c r="F313" s="53">
        <v>3071941</v>
      </c>
      <c r="G313" s="6">
        <f t="shared" si="56"/>
        <v>0</v>
      </c>
      <c r="H313" s="67">
        <v>123206</v>
      </c>
      <c r="I313" s="53">
        <v>299631</v>
      </c>
      <c r="J313" s="68">
        <v>725361</v>
      </c>
      <c r="K313" s="68">
        <v>1148198</v>
      </c>
      <c r="L313" s="67">
        <v>14980</v>
      </c>
      <c r="M313" s="53">
        <v>407982</v>
      </c>
      <c r="N313" s="68">
        <v>93696</v>
      </c>
      <c r="O313" s="68">
        <v>516658</v>
      </c>
      <c r="P313" s="67">
        <v>397122</v>
      </c>
      <c r="Q313" s="53">
        <v>54012</v>
      </c>
      <c r="R313" s="68">
        <v>125276</v>
      </c>
      <c r="S313" s="68">
        <v>576410</v>
      </c>
      <c r="T313" s="67">
        <v>53527</v>
      </c>
      <c r="U313" s="53">
        <v>408747</v>
      </c>
      <c r="V313" s="68">
        <v>368401</v>
      </c>
      <c r="W313" s="68">
        <v>830675</v>
      </c>
    </row>
    <row r="314" spans="1:23" ht="12.75">
      <c r="A314" s="31" t="s">
        <v>28</v>
      </c>
      <c r="B314" s="32" t="s">
        <v>568</v>
      </c>
      <c r="C314" s="33" t="s">
        <v>569</v>
      </c>
      <c r="D314" s="52">
        <v>7694800</v>
      </c>
      <c r="E314" s="53">
        <v>6231446</v>
      </c>
      <c r="F314" s="53">
        <v>1798442</v>
      </c>
      <c r="G314" s="6">
        <f t="shared" si="56"/>
        <v>0.2886074917442918</v>
      </c>
      <c r="H314" s="67">
        <v>190887</v>
      </c>
      <c r="I314" s="53">
        <v>104760</v>
      </c>
      <c r="J314" s="68">
        <v>205216</v>
      </c>
      <c r="K314" s="68">
        <v>500863</v>
      </c>
      <c r="L314" s="67">
        <v>125233</v>
      </c>
      <c r="M314" s="53">
        <v>351791</v>
      </c>
      <c r="N314" s="68">
        <v>820555</v>
      </c>
      <c r="O314" s="68">
        <v>1297579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28</v>
      </c>
      <c r="B315" s="32" t="s">
        <v>570</v>
      </c>
      <c r="C315" s="33" t="s">
        <v>571</v>
      </c>
      <c r="D315" s="52">
        <v>0</v>
      </c>
      <c r="E315" s="53">
        <v>0</v>
      </c>
      <c r="F315" s="53">
        <v>4080496</v>
      </c>
      <c r="G315" s="6">
        <f t="shared" si="56"/>
        <v>0</v>
      </c>
      <c r="H315" s="67">
        <v>107933</v>
      </c>
      <c r="I315" s="53">
        <v>151217</v>
      </c>
      <c r="J315" s="68">
        <v>291161</v>
      </c>
      <c r="K315" s="68">
        <v>550311</v>
      </c>
      <c r="L315" s="67">
        <v>217583</v>
      </c>
      <c r="M315" s="53">
        <v>477607</v>
      </c>
      <c r="N315" s="68">
        <v>307846</v>
      </c>
      <c r="O315" s="68">
        <v>1003036</v>
      </c>
      <c r="P315" s="67">
        <v>134955</v>
      </c>
      <c r="Q315" s="53">
        <v>468454</v>
      </c>
      <c r="R315" s="68">
        <v>167701</v>
      </c>
      <c r="S315" s="68">
        <v>771110</v>
      </c>
      <c r="T315" s="67">
        <v>336936</v>
      </c>
      <c r="U315" s="53">
        <v>535542</v>
      </c>
      <c r="V315" s="68">
        <v>883561</v>
      </c>
      <c r="W315" s="68">
        <v>1756039</v>
      </c>
    </row>
    <row r="316" spans="1:23" ht="12.75">
      <c r="A316" s="31" t="s">
        <v>47</v>
      </c>
      <c r="B316" s="32" t="s">
        <v>572</v>
      </c>
      <c r="C316" s="33" t="s">
        <v>573</v>
      </c>
      <c r="D316" s="52">
        <v>4361730</v>
      </c>
      <c r="E316" s="53">
        <v>4329330</v>
      </c>
      <c r="F316" s="53">
        <v>2396090</v>
      </c>
      <c r="G316" s="6">
        <f t="shared" si="56"/>
        <v>0.553455153568797</v>
      </c>
      <c r="H316" s="67">
        <v>28589</v>
      </c>
      <c r="I316" s="53">
        <v>73241</v>
      </c>
      <c r="J316" s="68">
        <v>181515</v>
      </c>
      <c r="K316" s="68">
        <v>283345</v>
      </c>
      <c r="L316" s="67">
        <v>149438</v>
      </c>
      <c r="M316" s="53">
        <v>309875</v>
      </c>
      <c r="N316" s="68">
        <v>115792</v>
      </c>
      <c r="O316" s="68">
        <v>575105</v>
      </c>
      <c r="P316" s="67">
        <v>78508</v>
      </c>
      <c r="Q316" s="53">
        <v>324283</v>
      </c>
      <c r="R316" s="68">
        <v>236086</v>
      </c>
      <c r="S316" s="68">
        <v>638877</v>
      </c>
      <c r="T316" s="67">
        <v>186614</v>
      </c>
      <c r="U316" s="53">
        <v>575614</v>
      </c>
      <c r="V316" s="68">
        <v>136535</v>
      </c>
      <c r="W316" s="68">
        <v>898763</v>
      </c>
    </row>
    <row r="317" spans="1:23" ht="16.5">
      <c r="A317" s="42"/>
      <c r="B317" s="43" t="s">
        <v>574</v>
      </c>
      <c r="C317" s="44"/>
      <c r="D317" s="61">
        <f>SUM(D312:D316)</f>
        <v>73676239</v>
      </c>
      <c r="E317" s="62">
        <f>SUM(E312:E316)</f>
        <v>86980485</v>
      </c>
      <c r="F317" s="62">
        <f>SUM(F312:F316)</f>
        <v>82322791</v>
      </c>
      <c r="G317" s="9">
        <f t="shared" si="56"/>
        <v>0.9464512758235367</v>
      </c>
      <c r="H317" s="74">
        <f aca="true" t="shared" si="61" ref="H317:W317">SUM(H312:H316)</f>
        <v>4311979</v>
      </c>
      <c r="I317" s="62">
        <f t="shared" si="61"/>
        <v>7408920</v>
      </c>
      <c r="J317" s="75">
        <f t="shared" si="61"/>
        <v>7272394</v>
      </c>
      <c r="K317" s="75">
        <f t="shared" si="61"/>
        <v>18993293</v>
      </c>
      <c r="L317" s="74">
        <f t="shared" si="61"/>
        <v>5609019</v>
      </c>
      <c r="M317" s="62">
        <f t="shared" si="61"/>
        <v>7824628</v>
      </c>
      <c r="N317" s="75">
        <f t="shared" si="61"/>
        <v>8086433</v>
      </c>
      <c r="O317" s="75">
        <f t="shared" si="61"/>
        <v>21520080</v>
      </c>
      <c r="P317" s="74">
        <f t="shared" si="61"/>
        <v>5478740</v>
      </c>
      <c r="Q317" s="62">
        <f t="shared" si="61"/>
        <v>6609685</v>
      </c>
      <c r="R317" s="75">
        <f t="shared" si="61"/>
        <v>7562890</v>
      </c>
      <c r="S317" s="75">
        <f t="shared" si="61"/>
        <v>19651315</v>
      </c>
      <c r="T317" s="74">
        <f t="shared" si="61"/>
        <v>6161919</v>
      </c>
      <c r="U317" s="62">
        <f t="shared" si="61"/>
        <v>3262660</v>
      </c>
      <c r="V317" s="75">
        <f t="shared" si="61"/>
        <v>12733524</v>
      </c>
      <c r="W317" s="75">
        <f t="shared" si="61"/>
        <v>22158103</v>
      </c>
    </row>
    <row r="318" spans="1:23" ht="16.5">
      <c r="A318" s="37"/>
      <c r="B318" s="38" t="s">
        <v>575</v>
      </c>
      <c r="C318" s="39"/>
      <c r="D318" s="56">
        <f>SUM(D281:D284,D286:D292,D294:D302,D304:D310,D312:D316)</f>
        <v>235828275</v>
      </c>
      <c r="E318" s="57">
        <f>SUM(E281:E284,E286:E292,E294:E302,E304:E310,E312:E316)</f>
        <v>245518270</v>
      </c>
      <c r="F318" s="57">
        <f>SUM(F281:F284,F286:F292,F294:F302,F304:F310,F312:F316)</f>
        <v>219245771</v>
      </c>
      <c r="G318" s="8">
        <f t="shared" si="56"/>
        <v>0.8929916743059488</v>
      </c>
      <c r="H318" s="71">
        <f aca="true" t="shared" si="62" ref="H318:W318">SUM(H281:H284,H286:H292,H294:H302,H304:H310,H312:H316)</f>
        <v>12024446</v>
      </c>
      <c r="I318" s="57">
        <f t="shared" si="62"/>
        <v>16204754</v>
      </c>
      <c r="J318" s="72">
        <f t="shared" si="62"/>
        <v>18257926</v>
      </c>
      <c r="K318" s="72">
        <f t="shared" si="62"/>
        <v>46487126</v>
      </c>
      <c r="L318" s="71">
        <f t="shared" si="62"/>
        <v>17195511</v>
      </c>
      <c r="M318" s="57">
        <f t="shared" si="62"/>
        <v>20565154</v>
      </c>
      <c r="N318" s="72">
        <f t="shared" si="62"/>
        <v>19232783</v>
      </c>
      <c r="O318" s="72">
        <f t="shared" si="62"/>
        <v>56993448</v>
      </c>
      <c r="P318" s="71">
        <f t="shared" si="62"/>
        <v>17498028</v>
      </c>
      <c r="Q318" s="57">
        <f t="shared" si="62"/>
        <v>22786297</v>
      </c>
      <c r="R318" s="72">
        <f t="shared" si="62"/>
        <v>18408975</v>
      </c>
      <c r="S318" s="72">
        <f t="shared" si="62"/>
        <v>58693300</v>
      </c>
      <c r="T318" s="71">
        <f t="shared" si="62"/>
        <v>17353793</v>
      </c>
      <c r="U318" s="57">
        <f t="shared" si="62"/>
        <v>13958661</v>
      </c>
      <c r="V318" s="72">
        <f t="shared" si="62"/>
        <v>25759443</v>
      </c>
      <c r="W318" s="72">
        <f t="shared" si="62"/>
        <v>57071897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576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22</v>
      </c>
      <c r="B321" s="32" t="s">
        <v>577</v>
      </c>
      <c r="C321" s="33" t="s">
        <v>578</v>
      </c>
      <c r="D321" s="52">
        <v>2591137046</v>
      </c>
      <c r="E321" s="53">
        <v>2622098903</v>
      </c>
      <c r="F321" s="53">
        <v>12662319750</v>
      </c>
      <c r="G321" s="6">
        <f aca="true" t="shared" si="63" ref="G321:G358">IF($E321=0,0,$F321/$E321)</f>
        <v>4.829077856488467</v>
      </c>
      <c r="H321" s="67">
        <v>101538004</v>
      </c>
      <c r="I321" s="53">
        <v>278521484</v>
      </c>
      <c r="J321" s="68">
        <v>466235806</v>
      </c>
      <c r="K321" s="68">
        <v>846295294</v>
      </c>
      <c r="L321" s="67">
        <v>691920965</v>
      </c>
      <c r="M321" s="53">
        <v>931585800</v>
      </c>
      <c r="N321" s="68">
        <v>1114126014</v>
      </c>
      <c r="O321" s="68">
        <v>2737632779</v>
      </c>
      <c r="P321" s="67">
        <v>1270941421</v>
      </c>
      <c r="Q321" s="53">
        <v>1499197027</v>
      </c>
      <c r="R321" s="68">
        <v>1715566675</v>
      </c>
      <c r="S321" s="68">
        <v>4485705123</v>
      </c>
      <c r="T321" s="67">
        <v>1967694572</v>
      </c>
      <c r="U321" s="53">
        <v>1234808011</v>
      </c>
      <c r="V321" s="68">
        <v>1390183971</v>
      </c>
      <c r="W321" s="68">
        <v>4592686554</v>
      </c>
    </row>
    <row r="322" spans="1:23" ht="16.5">
      <c r="A322" s="34"/>
      <c r="B322" s="35" t="s">
        <v>27</v>
      </c>
      <c r="C322" s="36"/>
      <c r="D322" s="54">
        <f>D321</f>
        <v>2591137046</v>
      </c>
      <c r="E322" s="55">
        <f>E321</f>
        <v>2622098903</v>
      </c>
      <c r="F322" s="55">
        <f>F321</f>
        <v>12662319750</v>
      </c>
      <c r="G322" s="7">
        <f t="shared" si="63"/>
        <v>4.829077856488467</v>
      </c>
      <c r="H322" s="69">
        <f aca="true" t="shared" si="64" ref="H322:W322">H321</f>
        <v>101538004</v>
      </c>
      <c r="I322" s="55">
        <f t="shared" si="64"/>
        <v>278521484</v>
      </c>
      <c r="J322" s="70">
        <f t="shared" si="64"/>
        <v>466235806</v>
      </c>
      <c r="K322" s="70">
        <f t="shared" si="64"/>
        <v>846295294</v>
      </c>
      <c r="L322" s="69">
        <f t="shared" si="64"/>
        <v>691920965</v>
      </c>
      <c r="M322" s="55">
        <f t="shared" si="64"/>
        <v>931585800</v>
      </c>
      <c r="N322" s="70">
        <f t="shared" si="64"/>
        <v>1114126014</v>
      </c>
      <c r="O322" s="70">
        <f t="shared" si="64"/>
        <v>2737632779</v>
      </c>
      <c r="P322" s="69">
        <f t="shared" si="64"/>
        <v>1270941421</v>
      </c>
      <c r="Q322" s="55">
        <f t="shared" si="64"/>
        <v>1499197027</v>
      </c>
      <c r="R322" s="70">
        <f t="shared" si="64"/>
        <v>1715566675</v>
      </c>
      <c r="S322" s="70">
        <f t="shared" si="64"/>
        <v>4485705123</v>
      </c>
      <c r="T322" s="69">
        <f t="shared" si="64"/>
        <v>1967694572</v>
      </c>
      <c r="U322" s="55">
        <f t="shared" si="64"/>
        <v>1234808011</v>
      </c>
      <c r="V322" s="70">
        <f t="shared" si="64"/>
        <v>1390183971</v>
      </c>
      <c r="W322" s="70">
        <f t="shared" si="64"/>
        <v>4592686554</v>
      </c>
    </row>
    <row r="323" spans="1:23" ht="12.75">
      <c r="A323" s="31" t="s">
        <v>28</v>
      </c>
      <c r="B323" s="32" t="s">
        <v>579</v>
      </c>
      <c r="C323" s="33" t="s">
        <v>580</v>
      </c>
      <c r="D323" s="52">
        <v>0</v>
      </c>
      <c r="E323" s="53">
        <v>0</v>
      </c>
      <c r="F323" s="53">
        <v>13019543</v>
      </c>
      <c r="G323" s="6">
        <f t="shared" si="63"/>
        <v>0</v>
      </c>
      <c r="H323" s="67">
        <v>435512</v>
      </c>
      <c r="I323" s="53">
        <v>1440957</v>
      </c>
      <c r="J323" s="68">
        <v>1300742</v>
      </c>
      <c r="K323" s="68">
        <v>3177211</v>
      </c>
      <c r="L323" s="67">
        <v>1100801</v>
      </c>
      <c r="M323" s="53">
        <v>917776</v>
      </c>
      <c r="N323" s="68">
        <v>1219029</v>
      </c>
      <c r="O323" s="68">
        <v>3237606</v>
      </c>
      <c r="P323" s="67">
        <v>1014922</v>
      </c>
      <c r="Q323" s="53">
        <v>908618</v>
      </c>
      <c r="R323" s="68">
        <v>991865</v>
      </c>
      <c r="S323" s="68">
        <v>2915405</v>
      </c>
      <c r="T323" s="67">
        <v>1102060</v>
      </c>
      <c r="U323" s="53">
        <v>1196779</v>
      </c>
      <c r="V323" s="68">
        <v>1390482</v>
      </c>
      <c r="W323" s="68">
        <v>3689321</v>
      </c>
    </row>
    <row r="324" spans="1:23" ht="12.75">
      <c r="A324" s="31" t="s">
        <v>28</v>
      </c>
      <c r="B324" s="32" t="s">
        <v>581</v>
      </c>
      <c r="C324" s="33" t="s">
        <v>582</v>
      </c>
      <c r="D324" s="52">
        <v>10000000</v>
      </c>
      <c r="E324" s="53">
        <v>6558286</v>
      </c>
      <c r="F324" s="53">
        <v>5843617</v>
      </c>
      <c r="G324" s="6">
        <f t="shared" si="63"/>
        <v>0.8910280826423246</v>
      </c>
      <c r="H324" s="67">
        <v>228459</v>
      </c>
      <c r="I324" s="53">
        <v>271762</v>
      </c>
      <c r="J324" s="68">
        <v>601393</v>
      </c>
      <c r="K324" s="68">
        <v>1101614</v>
      </c>
      <c r="L324" s="67">
        <v>724362</v>
      </c>
      <c r="M324" s="53">
        <v>609856</v>
      </c>
      <c r="N324" s="68">
        <v>388953</v>
      </c>
      <c r="O324" s="68">
        <v>1723171</v>
      </c>
      <c r="P324" s="67">
        <v>712045</v>
      </c>
      <c r="Q324" s="53">
        <v>260724</v>
      </c>
      <c r="R324" s="68">
        <v>466302</v>
      </c>
      <c r="S324" s="68">
        <v>1439071</v>
      </c>
      <c r="T324" s="67">
        <v>295349</v>
      </c>
      <c r="U324" s="53">
        <v>565583</v>
      </c>
      <c r="V324" s="68">
        <v>718829</v>
      </c>
      <c r="W324" s="68">
        <v>1579761</v>
      </c>
    </row>
    <row r="325" spans="1:23" ht="12.75">
      <c r="A325" s="31" t="s">
        <v>28</v>
      </c>
      <c r="B325" s="32" t="s">
        <v>583</v>
      </c>
      <c r="C325" s="33" t="s">
        <v>584</v>
      </c>
      <c r="D325" s="52">
        <v>5525700</v>
      </c>
      <c r="E325" s="53">
        <v>5525700</v>
      </c>
      <c r="F325" s="53">
        <v>3782133</v>
      </c>
      <c r="G325" s="6">
        <f t="shared" si="63"/>
        <v>0.6844622400781801</v>
      </c>
      <c r="H325" s="67">
        <v>70873</v>
      </c>
      <c r="I325" s="53">
        <v>265365</v>
      </c>
      <c r="J325" s="68">
        <v>530245</v>
      </c>
      <c r="K325" s="68">
        <v>866483</v>
      </c>
      <c r="L325" s="67">
        <v>292245</v>
      </c>
      <c r="M325" s="53">
        <v>421996</v>
      </c>
      <c r="N325" s="68">
        <v>246542</v>
      </c>
      <c r="O325" s="68">
        <v>960783</v>
      </c>
      <c r="P325" s="67">
        <v>350614</v>
      </c>
      <c r="Q325" s="53">
        <v>246176</v>
      </c>
      <c r="R325" s="68">
        <v>278029</v>
      </c>
      <c r="S325" s="68">
        <v>874819</v>
      </c>
      <c r="T325" s="67">
        <v>395551</v>
      </c>
      <c r="U325" s="53">
        <v>379482</v>
      </c>
      <c r="V325" s="68">
        <v>305015</v>
      </c>
      <c r="W325" s="68">
        <v>1080048</v>
      </c>
    </row>
    <row r="326" spans="1:23" ht="12.75">
      <c r="A326" s="31" t="s">
        <v>28</v>
      </c>
      <c r="B326" s="32" t="s">
        <v>585</v>
      </c>
      <c r="C326" s="33" t="s">
        <v>586</v>
      </c>
      <c r="D326" s="52">
        <v>46530265</v>
      </c>
      <c r="E326" s="53">
        <v>45886765</v>
      </c>
      <c r="F326" s="53">
        <v>24492788</v>
      </c>
      <c r="G326" s="6">
        <f t="shared" si="63"/>
        <v>0.5337658472982352</v>
      </c>
      <c r="H326" s="67">
        <v>1304343</v>
      </c>
      <c r="I326" s="53">
        <v>2214239</v>
      </c>
      <c r="J326" s="68">
        <v>3610589</v>
      </c>
      <c r="K326" s="68">
        <v>7129171</v>
      </c>
      <c r="L326" s="67">
        <v>2461434</v>
      </c>
      <c r="M326" s="53">
        <v>2766410</v>
      </c>
      <c r="N326" s="68">
        <v>2561</v>
      </c>
      <c r="O326" s="68">
        <v>5230405</v>
      </c>
      <c r="P326" s="67">
        <v>1261</v>
      </c>
      <c r="Q326" s="53">
        <v>3763</v>
      </c>
      <c r="R326" s="68">
        <v>3254374</v>
      </c>
      <c r="S326" s="68">
        <v>3259398</v>
      </c>
      <c r="T326" s="67">
        <v>2066856</v>
      </c>
      <c r="U326" s="53">
        <v>2415955</v>
      </c>
      <c r="V326" s="68">
        <v>4391003</v>
      </c>
      <c r="W326" s="68">
        <v>8873814</v>
      </c>
    </row>
    <row r="327" spans="1:23" ht="12.75">
      <c r="A327" s="31" t="s">
        <v>28</v>
      </c>
      <c r="B327" s="32" t="s">
        <v>587</v>
      </c>
      <c r="C327" s="33" t="s">
        <v>588</v>
      </c>
      <c r="D327" s="52">
        <v>18196949</v>
      </c>
      <c r="E327" s="53">
        <v>17670899</v>
      </c>
      <c r="F327" s="53">
        <v>15836960</v>
      </c>
      <c r="G327" s="6">
        <f t="shared" si="63"/>
        <v>0.8962169949587737</v>
      </c>
      <c r="H327" s="67">
        <v>1154738</v>
      </c>
      <c r="I327" s="53">
        <v>1122204</v>
      </c>
      <c r="J327" s="68">
        <v>1148416</v>
      </c>
      <c r="K327" s="68">
        <v>3425358</v>
      </c>
      <c r="L327" s="67">
        <v>2053514</v>
      </c>
      <c r="M327" s="53">
        <v>1890637</v>
      </c>
      <c r="N327" s="68">
        <v>1587850</v>
      </c>
      <c r="O327" s="68">
        <v>5532001</v>
      </c>
      <c r="P327" s="67">
        <v>735667</v>
      </c>
      <c r="Q327" s="53">
        <v>1343663</v>
      </c>
      <c r="R327" s="68">
        <v>1183464</v>
      </c>
      <c r="S327" s="68">
        <v>3262794</v>
      </c>
      <c r="T327" s="67">
        <v>1169326</v>
      </c>
      <c r="U327" s="53">
        <v>1109414</v>
      </c>
      <c r="V327" s="68">
        <v>1338067</v>
      </c>
      <c r="W327" s="68">
        <v>3616807</v>
      </c>
    </row>
    <row r="328" spans="1:23" ht="12.75">
      <c r="A328" s="31" t="s">
        <v>47</v>
      </c>
      <c r="B328" s="32" t="s">
        <v>589</v>
      </c>
      <c r="C328" s="33" t="s">
        <v>590</v>
      </c>
      <c r="D328" s="52">
        <v>58731000</v>
      </c>
      <c r="E328" s="53">
        <v>58731000</v>
      </c>
      <c r="F328" s="53">
        <v>13954336</v>
      </c>
      <c r="G328" s="6">
        <f t="shared" si="63"/>
        <v>0.23759745279324376</v>
      </c>
      <c r="H328" s="67">
        <v>-41845</v>
      </c>
      <c r="I328" s="53">
        <v>428722</v>
      </c>
      <c r="J328" s="68">
        <v>887100</v>
      </c>
      <c r="K328" s="68">
        <v>1273977</v>
      </c>
      <c r="L328" s="67">
        <v>1095470</v>
      </c>
      <c r="M328" s="53">
        <v>1448203</v>
      </c>
      <c r="N328" s="68">
        <v>902000</v>
      </c>
      <c r="O328" s="68">
        <v>3445673</v>
      </c>
      <c r="P328" s="67">
        <v>537715</v>
      </c>
      <c r="Q328" s="53">
        <v>928338</v>
      </c>
      <c r="R328" s="68">
        <v>906240</v>
      </c>
      <c r="S328" s="68">
        <v>2372293</v>
      </c>
      <c r="T328" s="67">
        <v>1580780</v>
      </c>
      <c r="U328" s="53">
        <v>1820950</v>
      </c>
      <c r="V328" s="68">
        <v>3460663</v>
      </c>
      <c r="W328" s="68">
        <v>6862393</v>
      </c>
    </row>
    <row r="329" spans="1:23" ht="16.5">
      <c r="A329" s="34"/>
      <c r="B329" s="35" t="s">
        <v>591</v>
      </c>
      <c r="C329" s="36"/>
      <c r="D329" s="54">
        <f>SUM(D323:D328)</f>
        <v>138983914</v>
      </c>
      <c r="E329" s="55">
        <f>SUM(E323:E328)</f>
        <v>134372650</v>
      </c>
      <c r="F329" s="55">
        <f>SUM(F323:F328)</f>
        <v>76929377</v>
      </c>
      <c r="G329" s="7">
        <f t="shared" si="63"/>
        <v>0.572507701530036</v>
      </c>
      <c r="H329" s="69">
        <f aca="true" t="shared" si="65" ref="H329:W329">SUM(H323:H328)</f>
        <v>3152080</v>
      </c>
      <c r="I329" s="55">
        <f t="shared" si="65"/>
        <v>5743249</v>
      </c>
      <c r="J329" s="70">
        <f t="shared" si="65"/>
        <v>8078485</v>
      </c>
      <c r="K329" s="70">
        <f t="shared" si="65"/>
        <v>16973814</v>
      </c>
      <c r="L329" s="69">
        <f t="shared" si="65"/>
        <v>7727826</v>
      </c>
      <c r="M329" s="55">
        <f t="shared" si="65"/>
        <v>8054878</v>
      </c>
      <c r="N329" s="70">
        <f t="shared" si="65"/>
        <v>4346935</v>
      </c>
      <c r="O329" s="70">
        <f t="shared" si="65"/>
        <v>20129639</v>
      </c>
      <c r="P329" s="69">
        <f t="shared" si="65"/>
        <v>3352224</v>
      </c>
      <c r="Q329" s="55">
        <f t="shared" si="65"/>
        <v>3691282</v>
      </c>
      <c r="R329" s="70">
        <f t="shared" si="65"/>
        <v>7080274</v>
      </c>
      <c r="S329" s="70">
        <f t="shared" si="65"/>
        <v>14123780</v>
      </c>
      <c r="T329" s="69">
        <f t="shared" si="65"/>
        <v>6609922</v>
      </c>
      <c r="U329" s="55">
        <f t="shared" si="65"/>
        <v>7488163</v>
      </c>
      <c r="V329" s="70">
        <f t="shared" si="65"/>
        <v>11604059</v>
      </c>
      <c r="W329" s="70">
        <f t="shared" si="65"/>
        <v>25702144</v>
      </c>
    </row>
    <row r="330" spans="1:23" ht="12.75">
      <c r="A330" s="31" t="s">
        <v>28</v>
      </c>
      <c r="B330" s="32" t="s">
        <v>592</v>
      </c>
      <c r="C330" s="33" t="s">
        <v>593</v>
      </c>
      <c r="D330" s="52">
        <v>14202082</v>
      </c>
      <c r="E330" s="53">
        <v>14849615</v>
      </c>
      <c r="F330" s="53">
        <v>12593503</v>
      </c>
      <c r="G330" s="6">
        <f t="shared" si="63"/>
        <v>0.8480693270498932</v>
      </c>
      <c r="H330" s="67">
        <v>172898</v>
      </c>
      <c r="I330" s="53">
        <v>679378</v>
      </c>
      <c r="J330" s="68">
        <v>870153</v>
      </c>
      <c r="K330" s="68">
        <v>1722429</v>
      </c>
      <c r="L330" s="67">
        <v>1044498</v>
      </c>
      <c r="M330" s="53">
        <v>1027135</v>
      </c>
      <c r="N330" s="68">
        <v>1008422</v>
      </c>
      <c r="O330" s="68">
        <v>3080055</v>
      </c>
      <c r="P330" s="67">
        <v>607292</v>
      </c>
      <c r="Q330" s="53">
        <v>739035</v>
      </c>
      <c r="R330" s="68">
        <v>996475</v>
      </c>
      <c r="S330" s="68">
        <v>2342802</v>
      </c>
      <c r="T330" s="67">
        <v>956958</v>
      </c>
      <c r="U330" s="53">
        <v>1692103</v>
      </c>
      <c r="V330" s="68">
        <v>2799156</v>
      </c>
      <c r="W330" s="68">
        <v>5448217</v>
      </c>
    </row>
    <row r="331" spans="1:23" ht="12.75">
      <c r="A331" s="31" t="s">
        <v>28</v>
      </c>
      <c r="B331" s="32" t="s">
        <v>594</v>
      </c>
      <c r="C331" s="33" t="s">
        <v>595</v>
      </c>
      <c r="D331" s="52">
        <v>5638709</v>
      </c>
      <c r="E331" s="53">
        <v>5840704</v>
      </c>
      <c r="F331" s="53">
        <v>46960932</v>
      </c>
      <c r="G331" s="6">
        <f t="shared" si="63"/>
        <v>8.040286239467024</v>
      </c>
      <c r="H331" s="67">
        <v>1411825</v>
      </c>
      <c r="I331" s="53">
        <v>4262327</v>
      </c>
      <c r="J331" s="68">
        <v>3887479</v>
      </c>
      <c r="K331" s="68">
        <v>9561631</v>
      </c>
      <c r="L331" s="67">
        <v>3887479</v>
      </c>
      <c r="M331" s="53">
        <v>0</v>
      </c>
      <c r="N331" s="68">
        <v>4328198</v>
      </c>
      <c r="O331" s="68">
        <v>8215677</v>
      </c>
      <c r="P331" s="67">
        <v>3609235</v>
      </c>
      <c r="Q331" s="53">
        <v>4622640</v>
      </c>
      <c r="R331" s="68">
        <v>7034072</v>
      </c>
      <c r="S331" s="68">
        <v>15265947</v>
      </c>
      <c r="T331" s="67">
        <v>3245621</v>
      </c>
      <c r="U331" s="53">
        <v>4733528</v>
      </c>
      <c r="V331" s="68">
        <v>5938528</v>
      </c>
      <c r="W331" s="68">
        <v>13917677</v>
      </c>
    </row>
    <row r="332" spans="1:23" ht="12.75">
      <c r="A332" s="31" t="s">
        <v>28</v>
      </c>
      <c r="B332" s="32" t="s">
        <v>596</v>
      </c>
      <c r="C332" s="33" t="s">
        <v>597</v>
      </c>
      <c r="D332" s="52">
        <v>62016293</v>
      </c>
      <c r="E332" s="53">
        <v>57487630</v>
      </c>
      <c r="F332" s="53">
        <v>51514958</v>
      </c>
      <c r="G332" s="6">
        <f t="shared" si="63"/>
        <v>0.8961050925216434</v>
      </c>
      <c r="H332" s="67">
        <v>1681833</v>
      </c>
      <c r="I332" s="53">
        <v>2516491</v>
      </c>
      <c r="J332" s="68">
        <v>4023342</v>
      </c>
      <c r="K332" s="68">
        <v>8221666</v>
      </c>
      <c r="L332" s="67">
        <v>4800449</v>
      </c>
      <c r="M332" s="53">
        <v>4234482</v>
      </c>
      <c r="N332" s="68">
        <v>5007950</v>
      </c>
      <c r="O332" s="68">
        <v>14042881</v>
      </c>
      <c r="P332" s="67">
        <v>3193008</v>
      </c>
      <c r="Q332" s="53">
        <v>4133601</v>
      </c>
      <c r="R332" s="68">
        <v>3327633</v>
      </c>
      <c r="S332" s="68">
        <v>10654242</v>
      </c>
      <c r="T332" s="67">
        <v>5218192</v>
      </c>
      <c r="U332" s="53">
        <v>4986405</v>
      </c>
      <c r="V332" s="68">
        <v>8391572</v>
      </c>
      <c r="W332" s="68">
        <v>18596169</v>
      </c>
    </row>
    <row r="333" spans="1:23" ht="12.75">
      <c r="A333" s="31" t="s">
        <v>28</v>
      </c>
      <c r="B333" s="32" t="s">
        <v>598</v>
      </c>
      <c r="C333" s="33" t="s">
        <v>599</v>
      </c>
      <c r="D333" s="52">
        <v>40915171</v>
      </c>
      <c r="E333" s="53">
        <v>42295355</v>
      </c>
      <c r="F333" s="53">
        <v>43201096</v>
      </c>
      <c r="G333" s="6">
        <f t="shared" si="63"/>
        <v>1.0214146683483327</v>
      </c>
      <c r="H333" s="67">
        <v>493565</v>
      </c>
      <c r="I333" s="53">
        <v>1571762</v>
      </c>
      <c r="J333" s="68">
        <v>2440035</v>
      </c>
      <c r="K333" s="68">
        <v>4505362</v>
      </c>
      <c r="L333" s="67">
        <v>3198834</v>
      </c>
      <c r="M333" s="53">
        <v>3628817</v>
      </c>
      <c r="N333" s="68">
        <v>3053745</v>
      </c>
      <c r="O333" s="68">
        <v>9881396</v>
      </c>
      <c r="P333" s="67">
        <v>3904954</v>
      </c>
      <c r="Q333" s="53">
        <v>3924187</v>
      </c>
      <c r="R333" s="68">
        <v>4280537</v>
      </c>
      <c r="S333" s="68">
        <v>12109678</v>
      </c>
      <c r="T333" s="67">
        <v>3319666</v>
      </c>
      <c r="U333" s="53">
        <v>3455122</v>
      </c>
      <c r="V333" s="68">
        <v>9929872</v>
      </c>
      <c r="W333" s="68">
        <v>16704660</v>
      </c>
    </row>
    <row r="334" spans="1:23" ht="12.75">
      <c r="A334" s="31" t="s">
        <v>28</v>
      </c>
      <c r="B334" s="32" t="s">
        <v>600</v>
      </c>
      <c r="C334" s="33" t="s">
        <v>601</v>
      </c>
      <c r="D334" s="52">
        <v>9704880</v>
      </c>
      <c r="E334" s="53">
        <v>11257510</v>
      </c>
      <c r="F334" s="53">
        <v>10241130</v>
      </c>
      <c r="G334" s="6">
        <f t="shared" si="63"/>
        <v>0.9097153811100324</v>
      </c>
      <c r="H334" s="67">
        <v>293533</v>
      </c>
      <c r="I334" s="53">
        <v>827906</v>
      </c>
      <c r="J334" s="68">
        <v>855581</v>
      </c>
      <c r="K334" s="68">
        <v>1977020</v>
      </c>
      <c r="L334" s="67">
        <v>1161117</v>
      </c>
      <c r="M334" s="53">
        <v>1613643</v>
      </c>
      <c r="N334" s="68">
        <v>1137307</v>
      </c>
      <c r="O334" s="68">
        <v>3912067</v>
      </c>
      <c r="P334" s="67">
        <v>754977</v>
      </c>
      <c r="Q334" s="53">
        <v>730666</v>
      </c>
      <c r="R334" s="68">
        <v>944856</v>
      </c>
      <c r="S334" s="68">
        <v>2430499</v>
      </c>
      <c r="T334" s="67">
        <v>1044642</v>
      </c>
      <c r="U334" s="53">
        <v>875657</v>
      </c>
      <c r="V334" s="68">
        <v>1245</v>
      </c>
      <c r="W334" s="68">
        <v>1921544</v>
      </c>
    </row>
    <row r="335" spans="1:23" ht="12.75">
      <c r="A335" s="31" t="s">
        <v>47</v>
      </c>
      <c r="B335" s="32" t="s">
        <v>602</v>
      </c>
      <c r="C335" s="33" t="s">
        <v>603</v>
      </c>
      <c r="D335" s="52">
        <v>0</v>
      </c>
      <c r="E335" s="53">
        <v>0</v>
      </c>
      <c r="F335" s="53">
        <v>39087196</v>
      </c>
      <c r="G335" s="6">
        <f t="shared" si="63"/>
        <v>0</v>
      </c>
      <c r="H335" s="67">
        <v>0</v>
      </c>
      <c r="I335" s="53">
        <v>0</v>
      </c>
      <c r="J335" s="68">
        <v>0</v>
      </c>
      <c r="K335" s="68">
        <v>0</v>
      </c>
      <c r="L335" s="67">
        <v>0</v>
      </c>
      <c r="M335" s="53">
        <v>4486337</v>
      </c>
      <c r="N335" s="68">
        <v>4256894</v>
      </c>
      <c r="O335" s="68">
        <v>8743231</v>
      </c>
      <c r="P335" s="67">
        <v>3211617</v>
      </c>
      <c r="Q335" s="53">
        <v>5936011</v>
      </c>
      <c r="R335" s="68">
        <v>5359670</v>
      </c>
      <c r="S335" s="68">
        <v>14507298</v>
      </c>
      <c r="T335" s="67">
        <v>3202927</v>
      </c>
      <c r="U335" s="53">
        <v>7190468</v>
      </c>
      <c r="V335" s="68">
        <v>5443272</v>
      </c>
      <c r="W335" s="68">
        <v>15836667</v>
      </c>
    </row>
    <row r="336" spans="1:23" ht="16.5">
      <c r="A336" s="34"/>
      <c r="B336" s="35" t="s">
        <v>604</v>
      </c>
      <c r="C336" s="36"/>
      <c r="D336" s="54">
        <f>SUM(D330:D335)</f>
        <v>132477135</v>
      </c>
      <c r="E336" s="55">
        <f>SUM(E330:E335)</f>
        <v>131730814</v>
      </c>
      <c r="F336" s="55">
        <f>SUM(F330:F335)</f>
        <v>203598815</v>
      </c>
      <c r="G336" s="7">
        <f t="shared" si="63"/>
        <v>1.5455671214481375</v>
      </c>
      <c r="H336" s="69">
        <f aca="true" t="shared" si="66" ref="H336:W336">SUM(H330:H335)</f>
        <v>4053654</v>
      </c>
      <c r="I336" s="55">
        <f t="shared" si="66"/>
        <v>9857864</v>
      </c>
      <c r="J336" s="70">
        <f t="shared" si="66"/>
        <v>12076590</v>
      </c>
      <c r="K336" s="70">
        <f t="shared" si="66"/>
        <v>25988108</v>
      </c>
      <c r="L336" s="69">
        <f t="shared" si="66"/>
        <v>14092377</v>
      </c>
      <c r="M336" s="55">
        <f t="shared" si="66"/>
        <v>14990414</v>
      </c>
      <c r="N336" s="70">
        <f t="shared" si="66"/>
        <v>18792516</v>
      </c>
      <c r="O336" s="70">
        <f t="shared" si="66"/>
        <v>47875307</v>
      </c>
      <c r="P336" s="69">
        <f t="shared" si="66"/>
        <v>15281083</v>
      </c>
      <c r="Q336" s="55">
        <f t="shared" si="66"/>
        <v>20086140</v>
      </c>
      <c r="R336" s="70">
        <f t="shared" si="66"/>
        <v>21943243</v>
      </c>
      <c r="S336" s="70">
        <f t="shared" si="66"/>
        <v>57310466</v>
      </c>
      <c r="T336" s="69">
        <f t="shared" si="66"/>
        <v>16988006</v>
      </c>
      <c r="U336" s="55">
        <f t="shared" si="66"/>
        <v>22933283</v>
      </c>
      <c r="V336" s="70">
        <f t="shared" si="66"/>
        <v>32503645</v>
      </c>
      <c r="W336" s="70">
        <f t="shared" si="66"/>
        <v>72424934</v>
      </c>
    </row>
    <row r="337" spans="1:23" ht="12.75">
      <c r="A337" s="31" t="s">
        <v>28</v>
      </c>
      <c r="B337" s="32" t="s">
        <v>605</v>
      </c>
      <c r="C337" s="33" t="s">
        <v>606</v>
      </c>
      <c r="D337" s="52">
        <v>15553160</v>
      </c>
      <c r="E337" s="53">
        <v>16646360</v>
      </c>
      <c r="F337" s="53">
        <v>16489122</v>
      </c>
      <c r="G337" s="6">
        <f t="shared" si="63"/>
        <v>0.9905542112509882</v>
      </c>
      <c r="H337" s="67">
        <v>151897</v>
      </c>
      <c r="I337" s="53">
        <v>843872</v>
      </c>
      <c r="J337" s="68">
        <v>1739263</v>
      </c>
      <c r="K337" s="68">
        <v>2735032</v>
      </c>
      <c r="L337" s="67">
        <v>1854027</v>
      </c>
      <c r="M337" s="53">
        <v>1733861</v>
      </c>
      <c r="N337" s="68">
        <v>1727434</v>
      </c>
      <c r="O337" s="68">
        <v>5315322</v>
      </c>
      <c r="P337" s="67">
        <v>1334783</v>
      </c>
      <c r="Q337" s="53">
        <v>961502</v>
      </c>
      <c r="R337" s="68">
        <v>1317402</v>
      </c>
      <c r="S337" s="68">
        <v>3613687</v>
      </c>
      <c r="T337" s="67">
        <v>1464750</v>
      </c>
      <c r="U337" s="53">
        <v>1379362</v>
      </c>
      <c r="V337" s="68">
        <v>1980969</v>
      </c>
      <c r="W337" s="68">
        <v>4825081</v>
      </c>
    </row>
    <row r="338" spans="1:23" ht="12.75">
      <c r="A338" s="31" t="s">
        <v>28</v>
      </c>
      <c r="B338" s="32" t="s">
        <v>607</v>
      </c>
      <c r="C338" s="33" t="s">
        <v>608</v>
      </c>
      <c r="D338" s="52">
        <v>114413254</v>
      </c>
      <c r="E338" s="53">
        <v>114413254</v>
      </c>
      <c r="F338" s="53">
        <v>154246661</v>
      </c>
      <c r="G338" s="6">
        <f t="shared" si="63"/>
        <v>1.3481537812044049</v>
      </c>
      <c r="H338" s="67">
        <v>3706438</v>
      </c>
      <c r="I338" s="53">
        <v>9243687</v>
      </c>
      <c r="J338" s="68">
        <v>11883579</v>
      </c>
      <c r="K338" s="68">
        <v>24833704</v>
      </c>
      <c r="L338" s="67">
        <v>16790133</v>
      </c>
      <c r="M338" s="53">
        <v>19110345</v>
      </c>
      <c r="N338" s="68">
        <v>21531558</v>
      </c>
      <c r="O338" s="68">
        <v>57432036</v>
      </c>
      <c r="P338" s="67">
        <v>25067901</v>
      </c>
      <c r="Q338" s="53">
        <v>28668946</v>
      </c>
      <c r="R338" s="68">
        <v>31247333</v>
      </c>
      <c r="S338" s="68">
        <v>84984180</v>
      </c>
      <c r="T338" s="67">
        <v>37056626</v>
      </c>
      <c r="U338" s="53">
        <v>-60870885</v>
      </c>
      <c r="V338" s="68">
        <v>10811000</v>
      </c>
      <c r="W338" s="68">
        <v>-13003259</v>
      </c>
    </row>
    <row r="339" spans="1:23" ht="12.75">
      <c r="A339" s="31" t="s">
        <v>28</v>
      </c>
      <c r="B339" s="32" t="s">
        <v>609</v>
      </c>
      <c r="C339" s="33" t="s">
        <v>610</v>
      </c>
      <c r="D339" s="52">
        <v>1526131</v>
      </c>
      <c r="E339" s="53">
        <v>1807431</v>
      </c>
      <c r="F339" s="53">
        <v>43022315</v>
      </c>
      <c r="G339" s="6">
        <f t="shared" si="63"/>
        <v>23.80301931304708</v>
      </c>
      <c r="H339" s="67">
        <v>201988</v>
      </c>
      <c r="I339" s="53">
        <v>770178</v>
      </c>
      <c r="J339" s="68">
        <v>1660949</v>
      </c>
      <c r="K339" s="68">
        <v>2633115</v>
      </c>
      <c r="L339" s="67">
        <v>2459265</v>
      </c>
      <c r="M339" s="53">
        <v>892628</v>
      </c>
      <c r="N339" s="68">
        <v>719155</v>
      </c>
      <c r="O339" s="68">
        <v>4071048</v>
      </c>
      <c r="P339" s="67">
        <v>4595079</v>
      </c>
      <c r="Q339" s="53">
        <v>5181726</v>
      </c>
      <c r="R339" s="68">
        <v>5683071</v>
      </c>
      <c r="S339" s="68">
        <v>15459876</v>
      </c>
      <c r="T339" s="67">
        <v>5931426</v>
      </c>
      <c r="U339" s="53">
        <v>6963985</v>
      </c>
      <c r="V339" s="68">
        <v>7962865</v>
      </c>
      <c r="W339" s="68">
        <v>20858276</v>
      </c>
    </row>
    <row r="340" spans="1:23" ht="12.75">
      <c r="A340" s="31" t="s">
        <v>28</v>
      </c>
      <c r="B340" s="32" t="s">
        <v>611</v>
      </c>
      <c r="C340" s="33" t="s">
        <v>612</v>
      </c>
      <c r="D340" s="52">
        <v>1526131</v>
      </c>
      <c r="E340" s="53">
        <v>1807431</v>
      </c>
      <c r="F340" s="53">
        <v>10723432</v>
      </c>
      <c r="G340" s="6">
        <f t="shared" si="63"/>
        <v>5.932968948745485</v>
      </c>
      <c r="H340" s="67">
        <v>263619</v>
      </c>
      <c r="I340" s="53">
        <v>608152</v>
      </c>
      <c r="J340" s="68">
        <v>1014065</v>
      </c>
      <c r="K340" s="68">
        <v>1885836</v>
      </c>
      <c r="L340" s="67">
        <v>963888</v>
      </c>
      <c r="M340" s="53">
        <v>1163773</v>
      </c>
      <c r="N340" s="68">
        <v>837737</v>
      </c>
      <c r="O340" s="68">
        <v>2965398</v>
      </c>
      <c r="P340" s="67">
        <v>1570436</v>
      </c>
      <c r="Q340" s="53">
        <v>486485</v>
      </c>
      <c r="R340" s="68">
        <v>523406</v>
      </c>
      <c r="S340" s="68">
        <v>2580327</v>
      </c>
      <c r="T340" s="67">
        <v>670347</v>
      </c>
      <c r="U340" s="53">
        <v>1259444</v>
      </c>
      <c r="V340" s="68">
        <v>1362080</v>
      </c>
      <c r="W340" s="68">
        <v>3291871</v>
      </c>
    </row>
    <row r="341" spans="1:23" ht="12.75">
      <c r="A341" s="31" t="s">
        <v>47</v>
      </c>
      <c r="B341" s="32" t="s">
        <v>613</v>
      </c>
      <c r="C341" s="33" t="s">
        <v>614</v>
      </c>
      <c r="D341" s="52">
        <v>3046018</v>
      </c>
      <c r="E341" s="53">
        <v>2716060</v>
      </c>
      <c r="F341" s="53">
        <v>24988184</v>
      </c>
      <c r="G341" s="6">
        <f t="shared" si="63"/>
        <v>9.200159053923699</v>
      </c>
      <c r="H341" s="67">
        <v>175325</v>
      </c>
      <c r="I341" s="53">
        <v>1386887</v>
      </c>
      <c r="J341" s="68">
        <v>1713587</v>
      </c>
      <c r="K341" s="68">
        <v>3275799</v>
      </c>
      <c r="L341" s="67">
        <v>2428265</v>
      </c>
      <c r="M341" s="53">
        <v>3585260</v>
      </c>
      <c r="N341" s="68">
        <v>3397094</v>
      </c>
      <c r="O341" s="68">
        <v>9410619</v>
      </c>
      <c r="P341" s="67">
        <v>2404281</v>
      </c>
      <c r="Q341" s="53">
        <v>974464</v>
      </c>
      <c r="R341" s="68">
        <v>3073358</v>
      </c>
      <c r="S341" s="68">
        <v>6452103</v>
      </c>
      <c r="T341" s="67">
        <v>1345431</v>
      </c>
      <c r="U341" s="53">
        <v>1690760</v>
      </c>
      <c r="V341" s="68">
        <v>2813472</v>
      </c>
      <c r="W341" s="68">
        <v>5849663</v>
      </c>
    </row>
    <row r="342" spans="1:23" ht="16.5">
      <c r="A342" s="34"/>
      <c r="B342" s="35" t="s">
        <v>615</v>
      </c>
      <c r="C342" s="36"/>
      <c r="D342" s="54">
        <f>SUM(D337:D341)</f>
        <v>136064694</v>
      </c>
      <c r="E342" s="55">
        <f>SUM(E337:E341)</f>
        <v>137390536</v>
      </c>
      <c r="F342" s="55">
        <f>SUM(F337:F341)</f>
        <v>249469714</v>
      </c>
      <c r="G342" s="7">
        <f t="shared" si="63"/>
        <v>1.815770731107709</v>
      </c>
      <c r="H342" s="69">
        <f aca="true" t="shared" si="67" ref="H342:W342">SUM(H337:H341)</f>
        <v>4499267</v>
      </c>
      <c r="I342" s="55">
        <f t="shared" si="67"/>
        <v>12852776</v>
      </c>
      <c r="J342" s="70">
        <f t="shared" si="67"/>
        <v>18011443</v>
      </c>
      <c r="K342" s="70">
        <f t="shared" si="67"/>
        <v>35363486</v>
      </c>
      <c r="L342" s="69">
        <f t="shared" si="67"/>
        <v>24495578</v>
      </c>
      <c r="M342" s="55">
        <f t="shared" si="67"/>
        <v>26485867</v>
      </c>
      <c r="N342" s="70">
        <f t="shared" si="67"/>
        <v>28212978</v>
      </c>
      <c r="O342" s="70">
        <f t="shared" si="67"/>
        <v>79194423</v>
      </c>
      <c r="P342" s="69">
        <f t="shared" si="67"/>
        <v>34972480</v>
      </c>
      <c r="Q342" s="55">
        <f t="shared" si="67"/>
        <v>36273123</v>
      </c>
      <c r="R342" s="70">
        <f t="shared" si="67"/>
        <v>41844570</v>
      </c>
      <c r="S342" s="70">
        <f t="shared" si="67"/>
        <v>113090173</v>
      </c>
      <c r="T342" s="69">
        <f t="shared" si="67"/>
        <v>46468580</v>
      </c>
      <c r="U342" s="55">
        <f t="shared" si="67"/>
        <v>-49577334</v>
      </c>
      <c r="V342" s="70">
        <f t="shared" si="67"/>
        <v>24930386</v>
      </c>
      <c r="W342" s="70">
        <f t="shared" si="67"/>
        <v>21821632</v>
      </c>
    </row>
    <row r="343" spans="1:23" ht="12.75">
      <c r="A343" s="31" t="s">
        <v>28</v>
      </c>
      <c r="B343" s="32" t="s">
        <v>616</v>
      </c>
      <c r="C343" s="33" t="s">
        <v>617</v>
      </c>
      <c r="D343" s="52">
        <v>4424280</v>
      </c>
      <c r="E343" s="53">
        <v>4112815</v>
      </c>
      <c r="F343" s="53">
        <v>8546643</v>
      </c>
      <c r="G343" s="6">
        <f t="shared" si="63"/>
        <v>2.078051893897489</v>
      </c>
      <c r="H343" s="67">
        <v>677504</v>
      </c>
      <c r="I343" s="53">
        <v>753891</v>
      </c>
      <c r="J343" s="68">
        <v>1026391</v>
      </c>
      <c r="K343" s="68">
        <v>2457786</v>
      </c>
      <c r="L343" s="67">
        <v>836015</v>
      </c>
      <c r="M343" s="53">
        <v>1329548</v>
      </c>
      <c r="N343" s="68">
        <v>937879</v>
      </c>
      <c r="O343" s="68">
        <v>3103442</v>
      </c>
      <c r="P343" s="67">
        <v>855439</v>
      </c>
      <c r="Q343" s="53">
        <v>811339</v>
      </c>
      <c r="R343" s="68">
        <v>0</v>
      </c>
      <c r="S343" s="68">
        <v>1666778</v>
      </c>
      <c r="T343" s="67">
        <v>762333</v>
      </c>
      <c r="U343" s="53">
        <v>0</v>
      </c>
      <c r="V343" s="68">
        <v>556304</v>
      </c>
      <c r="W343" s="68">
        <v>1318637</v>
      </c>
    </row>
    <row r="344" spans="1:23" ht="12.75">
      <c r="A344" s="31" t="s">
        <v>28</v>
      </c>
      <c r="B344" s="32" t="s">
        <v>618</v>
      </c>
      <c r="C344" s="33" t="s">
        <v>619</v>
      </c>
      <c r="D344" s="52">
        <v>0</v>
      </c>
      <c r="E344" s="53">
        <v>0</v>
      </c>
      <c r="F344" s="53">
        <v>10229328</v>
      </c>
      <c r="G344" s="6">
        <f t="shared" si="63"/>
        <v>0</v>
      </c>
      <c r="H344" s="67">
        <v>44510</v>
      </c>
      <c r="I344" s="53">
        <v>607545</v>
      </c>
      <c r="J344" s="68">
        <v>840461</v>
      </c>
      <c r="K344" s="68">
        <v>1492516</v>
      </c>
      <c r="L344" s="67">
        <v>1044425</v>
      </c>
      <c r="M344" s="53">
        <v>1238771</v>
      </c>
      <c r="N344" s="68">
        <v>1384613</v>
      </c>
      <c r="O344" s="68">
        <v>3667809</v>
      </c>
      <c r="P344" s="67">
        <v>506832</v>
      </c>
      <c r="Q344" s="53">
        <v>922676</v>
      </c>
      <c r="R344" s="68">
        <v>781852</v>
      </c>
      <c r="S344" s="68">
        <v>2211360</v>
      </c>
      <c r="T344" s="67">
        <v>954737</v>
      </c>
      <c r="U344" s="53">
        <v>939517</v>
      </c>
      <c r="V344" s="68">
        <v>963389</v>
      </c>
      <c r="W344" s="68">
        <v>2857643</v>
      </c>
    </row>
    <row r="345" spans="1:23" ht="12.75">
      <c r="A345" s="31" t="s">
        <v>28</v>
      </c>
      <c r="B345" s="32" t="s">
        <v>620</v>
      </c>
      <c r="C345" s="33" t="s">
        <v>621</v>
      </c>
      <c r="D345" s="52">
        <v>184919863</v>
      </c>
      <c r="E345" s="53">
        <v>198408579</v>
      </c>
      <c r="F345" s="53">
        <v>37464514</v>
      </c>
      <c r="G345" s="6">
        <f t="shared" si="63"/>
        <v>0.18882507091591033</v>
      </c>
      <c r="H345" s="67">
        <v>1119842</v>
      </c>
      <c r="I345" s="53">
        <v>2135816</v>
      </c>
      <c r="J345" s="68">
        <v>3940253</v>
      </c>
      <c r="K345" s="68">
        <v>7195911</v>
      </c>
      <c r="L345" s="67">
        <v>2521797</v>
      </c>
      <c r="M345" s="53">
        <v>3826338</v>
      </c>
      <c r="N345" s="68">
        <v>5157351</v>
      </c>
      <c r="O345" s="68">
        <v>11505486</v>
      </c>
      <c r="P345" s="67">
        <v>4453831</v>
      </c>
      <c r="Q345" s="53">
        <v>2192320</v>
      </c>
      <c r="R345" s="68">
        <v>3820604</v>
      </c>
      <c r="S345" s="68">
        <v>10466755</v>
      </c>
      <c r="T345" s="67">
        <v>2718071</v>
      </c>
      <c r="U345" s="53">
        <v>2967673</v>
      </c>
      <c r="V345" s="68">
        <v>2610618</v>
      </c>
      <c r="W345" s="68">
        <v>8296362</v>
      </c>
    </row>
    <row r="346" spans="1:23" ht="12.75">
      <c r="A346" s="31" t="s">
        <v>28</v>
      </c>
      <c r="B346" s="32" t="s">
        <v>622</v>
      </c>
      <c r="C346" s="33" t="s">
        <v>623</v>
      </c>
      <c r="D346" s="52">
        <v>64617570</v>
      </c>
      <c r="E346" s="53">
        <v>65436350</v>
      </c>
      <c r="F346" s="53">
        <v>62496853</v>
      </c>
      <c r="G346" s="6">
        <f t="shared" si="63"/>
        <v>0.9550785305109469</v>
      </c>
      <c r="H346" s="67">
        <v>3685845</v>
      </c>
      <c r="I346" s="53">
        <v>5636905</v>
      </c>
      <c r="J346" s="68">
        <v>9119580</v>
      </c>
      <c r="K346" s="68">
        <v>18442330</v>
      </c>
      <c r="L346" s="67">
        <v>1463344</v>
      </c>
      <c r="M346" s="53">
        <v>1841478</v>
      </c>
      <c r="N346" s="68">
        <v>13507607</v>
      </c>
      <c r="O346" s="68">
        <v>16812429</v>
      </c>
      <c r="P346" s="67">
        <v>3527339</v>
      </c>
      <c r="Q346" s="53">
        <v>6201877</v>
      </c>
      <c r="R346" s="68">
        <v>3830524</v>
      </c>
      <c r="S346" s="68">
        <v>13559740</v>
      </c>
      <c r="T346" s="67">
        <v>2683087</v>
      </c>
      <c r="U346" s="53">
        <v>4351208</v>
      </c>
      <c r="V346" s="68">
        <v>6648059</v>
      </c>
      <c r="W346" s="68">
        <v>13682354</v>
      </c>
    </row>
    <row r="347" spans="1:23" ht="12.75">
      <c r="A347" s="31" t="s">
        <v>28</v>
      </c>
      <c r="B347" s="32" t="s">
        <v>624</v>
      </c>
      <c r="C347" s="33" t="s">
        <v>625</v>
      </c>
      <c r="D347" s="52">
        <v>14299449</v>
      </c>
      <c r="E347" s="53">
        <v>14347449</v>
      </c>
      <c r="F347" s="53">
        <v>13290506</v>
      </c>
      <c r="G347" s="6">
        <f t="shared" si="63"/>
        <v>0.9263323396375203</v>
      </c>
      <c r="H347" s="67">
        <v>727453</v>
      </c>
      <c r="I347" s="53">
        <v>962218</v>
      </c>
      <c r="J347" s="68">
        <v>938555</v>
      </c>
      <c r="K347" s="68">
        <v>2628226</v>
      </c>
      <c r="L347" s="67">
        <v>1642242</v>
      </c>
      <c r="M347" s="53">
        <v>1281782</v>
      </c>
      <c r="N347" s="68">
        <v>1165921</v>
      </c>
      <c r="O347" s="68">
        <v>4089945</v>
      </c>
      <c r="P347" s="67">
        <v>778869</v>
      </c>
      <c r="Q347" s="53">
        <v>1124228</v>
      </c>
      <c r="R347" s="68">
        <v>994759</v>
      </c>
      <c r="S347" s="68">
        <v>2897856</v>
      </c>
      <c r="T347" s="67">
        <v>884635</v>
      </c>
      <c r="U347" s="53">
        <v>1264441</v>
      </c>
      <c r="V347" s="68">
        <v>1525403</v>
      </c>
      <c r="W347" s="68">
        <v>3674479</v>
      </c>
    </row>
    <row r="348" spans="1:23" ht="12.75">
      <c r="A348" s="31" t="s">
        <v>28</v>
      </c>
      <c r="B348" s="32" t="s">
        <v>626</v>
      </c>
      <c r="C348" s="33" t="s">
        <v>627</v>
      </c>
      <c r="D348" s="52">
        <v>13266510</v>
      </c>
      <c r="E348" s="53">
        <v>11989690</v>
      </c>
      <c r="F348" s="53">
        <v>9201963</v>
      </c>
      <c r="G348" s="6">
        <f t="shared" si="63"/>
        <v>0.7674896515256024</v>
      </c>
      <c r="H348" s="67">
        <v>37320</v>
      </c>
      <c r="I348" s="53">
        <v>509624</v>
      </c>
      <c r="J348" s="68">
        <v>610928</v>
      </c>
      <c r="K348" s="68">
        <v>1157872</v>
      </c>
      <c r="L348" s="67">
        <v>698898</v>
      </c>
      <c r="M348" s="53">
        <v>694168</v>
      </c>
      <c r="N348" s="68">
        <v>670168</v>
      </c>
      <c r="O348" s="68">
        <v>2063234</v>
      </c>
      <c r="P348" s="67">
        <v>337127</v>
      </c>
      <c r="Q348" s="53">
        <v>996437</v>
      </c>
      <c r="R348" s="68">
        <v>1168282</v>
      </c>
      <c r="S348" s="68">
        <v>2501846</v>
      </c>
      <c r="T348" s="67">
        <v>684384</v>
      </c>
      <c r="U348" s="53">
        <v>972785</v>
      </c>
      <c r="V348" s="68">
        <v>1821842</v>
      </c>
      <c r="W348" s="68">
        <v>3479011</v>
      </c>
    </row>
    <row r="349" spans="1:23" ht="12.75">
      <c r="A349" s="31" t="s">
        <v>28</v>
      </c>
      <c r="B349" s="32" t="s">
        <v>628</v>
      </c>
      <c r="C349" s="33" t="s">
        <v>629</v>
      </c>
      <c r="D349" s="52">
        <v>114531000</v>
      </c>
      <c r="E349" s="53">
        <v>125425960</v>
      </c>
      <c r="F349" s="53">
        <v>22301550</v>
      </c>
      <c r="G349" s="6">
        <f t="shared" si="63"/>
        <v>0.17780649237207352</v>
      </c>
      <c r="H349" s="67">
        <v>551000</v>
      </c>
      <c r="I349" s="53">
        <v>980293</v>
      </c>
      <c r="J349" s="68">
        <v>1279402</v>
      </c>
      <c r="K349" s="68">
        <v>2810695</v>
      </c>
      <c r="L349" s="67">
        <v>1282929</v>
      </c>
      <c r="M349" s="53">
        <v>2138420</v>
      </c>
      <c r="N349" s="68">
        <v>870342</v>
      </c>
      <c r="O349" s="68">
        <v>4291691</v>
      </c>
      <c r="P349" s="67">
        <v>1322849</v>
      </c>
      <c r="Q349" s="53">
        <v>955763</v>
      </c>
      <c r="R349" s="68">
        <v>2432642</v>
      </c>
      <c r="S349" s="68">
        <v>4711254</v>
      </c>
      <c r="T349" s="67">
        <v>1905916</v>
      </c>
      <c r="U349" s="53">
        <v>4778230</v>
      </c>
      <c r="V349" s="68">
        <v>3803764</v>
      </c>
      <c r="W349" s="68">
        <v>10487910</v>
      </c>
    </row>
    <row r="350" spans="1:23" ht="12.75">
      <c r="A350" s="31" t="s">
        <v>47</v>
      </c>
      <c r="B350" s="32" t="s">
        <v>630</v>
      </c>
      <c r="C350" s="33" t="s">
        <v>631</v>
      </c>
      <c r="D350" s="52">
        <v>0</v>
      </c>
      <c r="E350" s="53">
        <v>0</v>
      </c>
      <c r="F350" s="53">
        <v>2977122</v>
      </c>
      <c r="G350" s="6">
        <f t="shared" si="63"/>
        <v>0</v>
      </c>
      <c r="H350" s="67">
        <v>123882</v>
      </c>
      <c r="I350" s="53">
        <v>316423</v>
      </c>
      <c r="J350" s="68">
        <v>83890</v>
      </c>
      <c r="K350" s="68">
        <v>524195</v>
      </c>
      <c r="L350" s="67">
        <v>301186</v>
      </c>
      <c r="M350" s="53">
        <v>165841</v>
      </c>
      <c r="N350" s="68">
        <v>315681</v>
      </c>
      <c r="O350" s="68">
        <v>782708</v>
      </c>
      <c r="P350" s="67">
        <v>217629</v>
      </c>
      <c r="Q350" s="53">
        <v>201342</v>
      </c>
      <c r="R350" s="68">
        <v>244659</v>
      </c>
      <c r="S350" s="68">
        <v>663630</v>
      </c>
      <c r="T350" s="67">
        <v>139992</v>
      </c>
      <c r="U350" s="53">
        <v>301594</v>
      </c>
      <c r="V350" s="68">
        <v>565003</v>
      </c>
      <c r="W350" s="68">
        <v>1006589</v>
      </c>
    </row>
    <row r="351" spans="1:23" ht="16.5">
      <c r="A351" s="34"/>
      <c r="B351" s="35" t="s">
        <v>632</v>
      </c>
      <c r="C351" s="36"/>
      <c r="D351" s="54">
        <f>SUM(D343:D350)</f>
        <v>396058672</v>
      </c>
      <c r="E351" s="55">
        <f>SUM(E343:E350)</f>
        <v>419720843</v>
      </c>
      <c r="F351" s="55">
        <f>SUM(F343:F350)</f>
        <v>166508479</v>
      </c>
      <c r="G351" s="7">
        <f t="shared" si="63"/>
        <v>0.39671243822408886</v>
      </c>
      <c r="H351" s="69">
        <f aca="true" t="shared" si="68" ref="H351:W351">SUM(H343:H350)</f>
        <v>6967356</v>
      </c>
      <c r="I351" s="55">
        <f t="shared" si="68"/>
        <v>11902715</v>
      </c>
      <c r="J351" s="70">
        <f t="shared" si="68"/>
        <v>17839460</v>
      </c>
      <c r="K351" s="70">
        <f t="shared" si="68"/>
        <v>36709531</v>
      </c>
      <c r="L351" s="69">
        <f t="shared" si="68"/>
        <v>9790836</v>
      </c>
      <c r="M351" s="55">
        <f t="shared" si="68"/>
        <v>12516346</v>
      </c>
      <c r="N351" s="70">
        <f t="shared" si="68"/>
        <v>24009562</v>
      </c>
      <c r="O351" s="70">
        <f t="shared" si="68"/>
        <v>46316744</v>
      </c>
      <c r="P351" s="69">
        <f t="shared" si="68"/>
        <v>11999915</v>
      </c>
      <c r="Q351" s="55">
        <f t="shared" si="68"/>
        <v>13405982</v>
      </c>
      <c r="R351" s="70">
        <f t="shared" si="68"/>
        <v>13273322</v>
      </c>
      <c r="S351" s="70">
        <f t="shared" si="68"/>
        <v>38679219</v>
      </c>
      <c r="T351" s="69">
        <f t="shared" si="68"/>
        <v>10733155</v>
      </c>
      <c r="U351" s="55">
        <f t="shared" si="68"/>
        <v>15575448</v>
      </c>
      <c r="V351" s="70">
        <f t="shared" si="68"/>
        <v>18494382</v>
      </c>
      <c r="W351" s="70">
        <f t="shared" si="68"/>
        <v>44802985</v>
      </c>
    </row>
    <row r="352" spans="1:23" ht="12.75">
      <c r="A352" s="31" t="s">
        <v>28</v>
      </c>
      <c r="B352" s="32" t="s">
        <v>633</v>
      </c>
      <c r="C352" s="33" t="s">
        <v>634</v>
      </c>
      <c r="D352" s="52">
        <v>86000</v>
      </c>
      <c r="E352" s="53">
        <v>86000</v>
      </c>
      <c r="F352" s="53">
        <v>0</v>
      </c>
      <c r="G352" s="6">
        <f t="shared" si="63"/>
        <v>0</v>
      </c>
      <c r="H352" s="67">
        <v>0</v>
      </c>
      <c r="I352" s="53">
        <v>0</v>
      </c>
      <c r="J352" s="68">
        <v>0</v>
      </c>
      <c r="K352" s="68">
        <v>0</v>
      </c>
      <c r="L352" s="67">
        <v>0</v>
      </c>
      <c r="M352" s="53">
        <v>0</v>
      </c>
      <c r="N352" s="68">
        <v>0</v>
      </c>
      <c r="O352" s="68">
        <v>0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28</v>
      </c>
      <c r="B353" s="32" t="s">
        <v>635</v>
      </c>
      <c r="C353" s="33" t="s">
        <v>636</v>
      </c>
      <c r="D353" s="52">
        <v>1167000</v>
      </c>
      <c r="E353" s="53">
        <v>645000</v>
      </c>
      <c r="F353" s="53">
        <v>824620</v>
      </c>
      <c r="G353" s="6">
        <f t="shared" si="63"/>
        <v>1.2784806201550387</v>
      </c>
      <c r="H353" s="67">
        <v>7075</v>
      </c>
      <c r="I353" s="53">
        <v>4371</v>
      </c>
      <c r="J353" s="68">
        <v>36255</v>
      </c>
      <c r="K353" s="68">
        <v>47701</v>
      </c>
      <c r="L353" s="67">
        <v>96652</v>
      </c>
      <c r="M353" s="53">
        <v>136771</v>
      </c>
      <c r="N353" s="68">
        <v>136771</v>
      </c>
      <c r="O353" s="68">
        <v>370194</v>
      </c>
      <c r="P353" s="67">
        <v>36752</v>
      </c>
      <c r="Q353" s="53">
        <v>24767</v>
      </c>
      <c r="R353" s="68">
        <v>73685</v>
      </c>
      <c r="S353" s="68">
        <v>135204</v>
      </c>
      <c r="T353" s="67">
        <v>37409</v>
      </c>
      <c r="U353" s="53">
        <v>39431</v>
      </c>
      <c r="V353" s="68">
        <v>194681</v>
      </c>
      <c r="W353" s="68">
        <v>271521</v>
      </c>
    </row>
    <row r="354" spans="1:23" ht="12.75">
      <c r="A354" s="31" t="s">
        <v>28</v>
      </c>
      <c r="B354" s="32" t="s">
        <v>637</v>
      </c>
      <c r="C354" s="33" t="s">
        <v>638</v>
      </c>
      <c r="D354" s="52">
        <v>14952278</v>
      </c>
      <c r="E354" s="53">
        <v>15649220</v>
      </c>
      <c r="F354" s="53">
        <v>12685552</v>
      </c>
      <c r="G354" s="6">
        <f t="shared" si="63"/>
        <v>0.810618804004289</v>
      </c>
      <c r="H354" s="67">
        <v>468083</v>
      </c>
      <c r="I354" s="53">
        <v>500785</v>
      </c>
      <c r="J354" s="68">
        <v>771156</v>
      </c>
      <c r="K354" s="68">
        <v>1740024</v>
      </c>
      <c r="L354" s="67">
        <v>1044576</v>
      </c>
      <c r="M354" s="53">
        <v>1668880</v>
      </c>
      <c r="N354" s="68">
        <v>805020</v>
      </c>
      <c r="O354" s="68">
        <v>3518476</v>
      </c>
      <c r="P354" s="67">
        <v>729335</v>
      </c>
      <c r="Q354" s="53">
        <v>562311</v>
      </c>
      <c r="R354" s="68">
        <v>334490</v>
      </c>
      <c r="S354" s="68">
        <v>1626136</v>
      </c>
      <c r="T354" s="67">
        <v>2738232</v>
      </c>
      <c r="U354" s="53">
        <v>1091960</v>
      </c>
      <c r="V354" s="68">
        <v>1970724</v>
      </c>
      <c r="W354" s="68">
        <v>5800916</v>
      </c>
    </row>
    <row r="355" spans="1:23" ht="12.75">
      <c r="A355" s="31" t="s">
        <v>47</v>
      </c>
      <c r="B355" s="32" t="s">
        <v>639</v>
      </c>
      <c r="C355" s="33" t="s">
        <v>640</v>
      </c>
      <c r="D355" s="52">
        <v>82000</v>
      </c>
      <c r="E355" s="53">
        <v>116000</v>
      </c>
      <c r="F355" s="53">
        <v>436954</v>
      </c>
      <c r="G355" s="6">
        <f t="shared" si="63"/>
        <v>3.766844827586207</v>
      </c>
      <c r="H355" s="67">
        <v>183</v>
      </c>
      <c r="I355" s="53">
        <v>3833</v>
      </c>
      <c r="J355" s="68">
        <v>5071</v>
      </c>
      <c r="K355" s="68">
        <v>9087</v>
      </c>
      <c r="L355" s="67">
        <v>6960</v>
      </c>
      <c r="M355" s="53">
        <v>7452</v>
      </c>
      <c r="N355" s="68">
        <v>3242</v>
      </c>
      <c r="O355" s="68">
        <v>17654</v>
      </c>
      <c r="P355" s="67">
        <v>1072</v>
      </c>
      <c r="Q355" s="53">
        <v>7033</v>
      </c>
      <c r="R355" s="68">
        <v>22358</v>
      </c>
      <c r="S355" s="68">
        <v>30463</v>
      </c>
      <c r="T355" s="67">
        <v>75484</v>
      </c>
      <c r="U355" s="53">
        <v>114111</v>
      </c>
      <c r="V355" s="68">
        <v>190155</v>
      </c>
      <c r="W355" s="68">
        <v>379750</v>
      </c>
    </row>
    <row r="356" spans="1:23" ht="16.5">
      <c r="A356" s="42"/>
      <c r="B356" s="43" t="s">
        <v>641</v>
      </c>
      <c r="C356" s="44"/>
      <c r="D356" s="61">
        <f>SUM(D352:D355)</f>
        <v>16287278</v>
      </c>
      <c r="E356" s="62">
        <f>SUM(E352:E355)</f>
        <v>16496220</v>
      </c>
      <c r="F356" s="62">
        <f>SUM(F352:F355)</f>
        <v>13947126</v>
      </c>
      <c r="G356" s="9">
        <f t="shared" si="63"/>
        <v>0.84547405405602</v>
      </c>
      <c r="H356" s="74">
        <f aca="true" t="shared" si="69" ref="H356:W356">SUM(H352:H355)</f>
        <v>475341</v>
      </c>
      <c r="I356" s="62">
        <f t="shared" si="69"/>
        <v>508989</v>
      </c>
      <c r="J356" s="75">
        <f t="shared" si="69"/>
        <v>812482</v>
      </c>
      <c r="K356" s="75">
        <f t="shared" si="69"/>
        <v>1796812</v>
      </c>
      <c r="L356" s="74">
        <f t="shared" si="69"/>
        <v>1148188</v>
      </c>
      <c r="M356" s="62">
        <f t="shared" si="69"/>
        <v>1813103</v>
      </c>
      <c r="N356" s="75">
        <f t="shared" si="69"/>
        <v>945033</v>
      </c>
      <c r="O356" s="75">
        <f t="shared" si="69"/>
        <v>3906324</v>
      </c>
      <c r="P356" s="74">
        <f t="shared" si="69"/>
        <v>767159</v>
      </c>
      <c r="Q356" s="62">
        <f t="shared" si="69"/>
        <v>594111</v>
      </c>
      <c r="R356" s="75">
        <f t="shared" si="69"/>
        <v>430533</v>
      </c>
      <c r="S356" s="75">
        <f t="shared" si="69"/>
        <v>1791803</v>
      </c>
      <c r="T356" s="74">
        <f t="shared" si="69"/>
        <v>2851125</v>
      </c>
      <c r="U356" s="62">
        <f t="shared" si="69"/>
        <v>1245502</v>
      </c>
      <c r="V356" s="75">
        <f t="shared" si="69"/>
        <v>2355560</v>
      </c>
      <c r="W356" s="75">
        <f t="shared" si="69"/>
        <v>6452187</v>
      </c>
    </row>
    <row r="357" spans="1:23" ht="16.5">
      <c r="A357" s="45"/>
      <c r="B357" s="46" t="s">
        <v>642</v>
      </c>
      <c r="C357" s="47"/>
      <c r="D357" s="63">
        <f>SUM(D321,D323:D328,D330:D335,D337:D341,D343:D350,D352:D355)</f>
        <v>3411008739</v>
      </c>
      <c r="E357" s="64">
        <f>SUM(E321,E323:E328,E330:E335,E337:E341,E343:E350,E352:E355)</f>
        <v>3461809966</v>
      </c>
      <c r="F357" s="64">
        <f>SUM(F321,F323:F328,F330:F335,F337:F341,F343:F350,F352:F355)</f>
        <v>13372773261</v>
      </c>
      <c r="G357" s="10">
        <f t="shared" si="63"/>
        <v>3.862942620288245</v>
      </c>
      <c r="H357" s="76">
        <f aca="true" t="shared" si="70" ref="H357:W357">SUM(H321,H323:H328,H330:H335,H337:H341,H343:H350,H352:H355)</f>
        <v>120685702</v>
      </c>
      <c r="I357" s="64">
        <f t="shared" si="70"/>
        <v>319387077</v>
      </c>
      <c r="J357" s="77">
        <f t="shared" si="70"/>
        <v>523054266</v>
      </c>
      <c r="K357" s="77">
        <f t="shared" si="70"/>
        <v>963127045</v>
      </c>
      <c r="L357" s="76">
        <f t="shared" si="70"/>
        <v>749175770</v>
      </c>
      <c r="M357" s="64">
        <f t="shared" si="70"/>
        <v>995446408</v>
      </c>
      <c r="N357" s="77">
        <f t="shared" si="70"/>
        <v>1190433038</v>
      </c>
      <c r="O357" s="77">
        <f t="shared" si="70"/>
        <v>2935055216</v>
      </c>
      <c r="P357" s="76">
        <f t="shared" si="70"/>
        <v>1337314282</v>
      </c>
      <c r="Q357" s="64">
        <f t="shared" si="70"/>
        <v>1573247665</v>
      </c>
      <c r="R357" s="77">
        <f t="shared" si="70"/>
        <v>1800138617</v>
      </c>
      <c r="S357" s="77">
        <f t="shared" si="70"/>
        <v>4710700564</v>
      </c>
      <c r="T357" s="76">
        <f t="shared" si="70"/>
        <v>2051345360</v>
      </c>
      <c r="U357" s="64">
        <f t="shared" si="70"/>
        <v>1232473073</v>
      </c>
      <c r="V357" s="77">
        <f t="shared" si="70"/>
        <v>1480072003</v>
      </c>
      <c r="W357" s="77">
        <f t="shared" si="70"/>
        <v>4763890436</v>
      </c>
    </row>
    <row r="358" spans="1:23" ht="16.5">
      <c r="A358" s="48"/>
      <c r="B358" s="49" t="s">
        <v>643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15638731867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14918837659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34032209929</v>
      </c>
      <c r="G358" s="51">
        <f t="shared" si="63"/>
        <v>2.2811569310474793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929077633</v>
      </c>
      <c r="I358" s="79">
        <f t="shared" si="71"/>
        <v>1602435069</v>
      </c>
      <c r="J358" s="80">
        <f t="shared" si="71"/>
        <v>1734023490</v>
      </c>
      <c r="K358" s="80">
        <f t="shared" si="71"/>
        <v>4265536192</v>
      </c>
      <c r="L358" s="78">
        <f t="shared" si="71"/>
        <v>2584820493</v>
      </c>
      <c r="M358" s="79">
        <f t="shared" si="71"/>
        <v>2827757387</v>
      </c>
      <c r="N358" s="80">
        <f t="shared" si="71"/>
        <v>2783729775</v>
      </c>
      <c r="O358" s="80">
        <f t="shared" si="71"/>
        <v>8196307655</v>
      </c>
      <c r="P358" s="78">
        <f t="shared" si="71"/>
        <v>3109822386</v>
      </c>
      <c r="Q358" s="79">
        <f t="shared" si="71"/>
        <v>3254982637</v>
      </c>
      <c r="R358" s="80">
        <f t="shared" si="71"/>
        <v>3775918690</v>
      </c>
      <c r="S358" s="80">
        <f t="shared" si="71"/>
        <v>10140723713</v>
      </c>
      <c r="T358" s="78">
        <f t="shared" si="71"/>
        <v>4091693631</v>
      </c>
      <c r="U358" s="79">
        <f t="shared" si="71"/>
        <v>3326058725</v>
      </c>
      <c r="V358" s="80">
        <f t="shared" si="71"/>
        <v>4011890013</v>
      </c>
      <c r="W358" s="80">
        <f t="shared" si="71"/>
        <v>11429642369</v>
      </c>
    </row>
    <row r="359" ht="12.75">
      <c r="B359" s="11" t="s">
        <v>644</v>
      </c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dcterms:created xsi:type="dcterms:W3CDTF">2013-09-18T06:51:41Z</dcterms:created>
  <dcterms:modified xsi:type="dcterms:W3CDTF">2013-09-18T06:52:29Z</dcterms:modified>
  <cp:category/>
  <cp:version/>
  <cp:contentType/>
  <cp:contentStatus/>
</cp:coreProperties>
</file>