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<sst xmlns="http://schemas.openxmlformats.org/spreadsheetml/2006/main" count="1495" uniqueCount="657">
  <si>
    <t>Figures Finalised as at 2013/07/31</t>
  </si>
  <si>
    <t>Main appropriation</t>
  </si>
  <si>
    <t>Adjusted Budget</t>
  </si>
  <si>
    <t>First Quarter 2012/13</t>
  </si>
  <si>
    <t>Second Quarter 2012/13</t>
  </si>
  <si>
    <t>Third Quarter 2012/13</t>
  </si>
  <si>
    <t>Fourth Quarter 2012/13</t>
  </si>
  <si>
    <t>Year to date: 30 June 2013</t>
  </si>
  <si>
    <t>Fourth Quarter 2011/12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</si>
  <si>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</si>
  <si>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</si>
  <si>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</si>
  <si>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</si>
  <si>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</si>
  <si>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</si>
  <si>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</si>
  <si>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</si>
  <si>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</si>
  <si>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adj budget</t>
  </si>
  <si>
    <t>Q4 of 2011/12 to Q4 of 2012/13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</si>
  <si>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</si>
  <si>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</si>
  <si>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</si>
  <si>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</si>
  <si>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</si>
  <si>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</si>
  <si>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</si>
  <si>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</si>
  <si>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</si>
  <si>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</si>
  <si>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</si>
  <si>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</si>
  <si>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</si>
  <si>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</si>
  <si>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</si>
  <si>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</si>
  <si>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</si>
  <si>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</si>
  <si>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</si>
  <si>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</si>
  <si>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</si>
  <si>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</si>
  <si>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</si>
  <si>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</si>
  <si>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</si>
  <si>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</si>
  <si>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</si>
  <si>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</si>
  <si>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</si>
  <si>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</si>
  <si>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</si>
  <si>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</si>
  <si>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</si>
  <si>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</si>
  <si>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</si>
  <si>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</si>
  <si>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</si>
  <si>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</si>
  <si>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</si>
  <si>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</si>
  <si>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</si>
  <si>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</si>
  <si>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</si>
  <si>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</si>
  <si>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</si>
  <si>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</si>
  <si>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</si>
  <si>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</si>
  <si>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</si>
  <si>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</si>
  <si>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</si>
  <si>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</si>
  <si>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</si>
  <si>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</si>
  <si>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</si>
  <si>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</si>
  <si>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</si>
  <si>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</si>
  <si>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</si>
  <si>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</si>
  <si>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</si>
  <si>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</si>
  <si>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</si>
  <si>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</si>
  <si>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</si>
  <si>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</si>
  <si>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</si>
  <si>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</si>
  <si>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</si>
  <si>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</si>
  <si>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</si>
  <si>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</si>
  <si>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</si>
  <si>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</si>
  <si>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</si>
  <si>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</si>
  <si>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</si>
  <si>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</si>
  <si>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</si>
  <si>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</si>
  <si>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</si>
  <si>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</si>
  <si>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</si>
  <si>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</si>
  <si>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</si>
  <si>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</si>
  <si>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</si>
  <si>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</si>
  <si>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</si>
  <si>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</si>
  <si>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</si>
  <si>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</si>
  <si>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</si>
  <si>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</si>
  <si>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</si>
  <si>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</si>
  <si>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</si>
  <si>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</si>
  <si>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</si>
  <si>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</si>
  <si>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</si>
  <si>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</si>
  <si>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</si>
  <si>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</si>
  <si>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</si>
  <si>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</si>
  <si>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</si>
  <si>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</si>
  <si>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</si>
  <si>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</si>
  <si>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</si>
  <si>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</si>
  <si>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</si>
  <si>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</si>
  <si>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</si>
  <si>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</si>
  <si>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</si>
  <si>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</si>
  <si>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</si>
  <si>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</si>
  <si>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</si>
  <si>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</si>
  <si>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</si>
  <si>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</si>
  <si>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</si>
  <si>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</si>
  <si>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</si>
  <si>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</si>
  <si>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</si>
  <si>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</si>
  <si>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</si>
  <si>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</si>
  <si>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</si>
  <si>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</si>
  <si>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</si>
  <si>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</si>
  <si>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</si>
  <si>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</si>
  <si>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</si>
  <si>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</si>
  <si>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</si>
  <si>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</si>
  <si>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</si>
  <si>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</si>
  <si>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</si>
  <si>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</si>
  <si>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</si>
  <si>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</si>
  <si>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</si>
  <si>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</si>
  <si>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</si>
  <si>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</si>
  <si>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</si>
  <si>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</si>
  <si>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</si>
  <si>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</si>
  <si>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</si>
  <si>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</si>
  <si>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</si>
  <si>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</si>
  <si>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</si>
  <si>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</si>
  <si>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</si>
  <si>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</si>
  <si>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</si>
  <si>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</si>
  <si>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</si>
  <si>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</si>
  <si>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</si>
  <si>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</si>
  <si>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</si>
  <si>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</si>
  <si>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</si>
  <si>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</si>
  <si>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</si>
  <si>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</si>
  <si>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</si>
  <si>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</si>
  <si>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</si>
  <si>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</si>
  <si>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</si>
  <si>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</si>
  <si>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</si>
  <si>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</si>
  <si>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</si>
  <si>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</si>
  <si>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</si>
  <si>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</si>
  <si>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</si>
  <si>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</si>
  <si>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</si>
  <si>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</si>
  <si>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</si>
  <si>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</si>
  <si>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</si>
  <si>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</si>
  <si>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</si>
  <si>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</si>
  <si>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</si>
  <si>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</si>
  <si>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</si>
  <si>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</si>
  <si>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</si>
  <si>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</si>
  <si>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</si>
  <si>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</si>
  <si>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</si>
  <si>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</si>
  <si>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</si>
  <si>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</si>
  <si>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</si>
  <si>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</si>
  <si>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</si>
  <si>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</si>
  <si>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</si>
  <si>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</si>
  <si>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</si>
  <si>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</si>
  <si>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</si>
  <si>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</si>
  <si>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</si>
  <si>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</si>
  <si>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</si>
  <si>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</si>
  <si>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</si>
  <si>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</si>
  <si>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</si>
  <si>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</si>
  <si>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</si>
  <si>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</si>
  <si>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</si>
  <si>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</si>
  <si>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</si>
  <si>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</si>
  <si>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</si>
  <si>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</si>
  <si>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</si>
  <si>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</si>
  <si>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</si>
  <si>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</si>
  <si>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</si>
  <si>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</si>
  <si>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</si>
  <si>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</si>
  <si>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</si>
  <si>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</si>
  <si>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</si>
  <si>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</si>
  <si>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</si>
  <si>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</si>
  <si>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</si>
  <si>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</si>
  <si>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</si>
  <si>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</si>
  <si>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</si>
  <si>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</si>
  <si>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</si>
  <si>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</si>
  <si>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</si>
  <si>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</si>
  <si>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</si>
  <si>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</si>
  <si>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</si>
  <si>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</si>
  <si>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</si>
  <si>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</si>
  <si>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</si>
  <si>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</si>
  <si>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</si>
  <si>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</si>
  <si>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</si>
  <si>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</si>
  <si>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</si>
  <si>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</si>
  <si>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</si>
  <si>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</si>
  <si>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</si>
  <si>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</si>
  <si>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</si>
  <si>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</si>
  <si>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</si>
  <si>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</si>
  <si>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</si>
  <si>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</si>
  <si>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</si>
  <si>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</si>
  <si>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</si>
  <si>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</si>
  <si>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</si>
  <si>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</si>
  <si>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</si>
  <si>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</si>
  <si>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</si>
  <si>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</si>
  <si>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</si>
  <si>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</si>
  <si>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</si>
  <si>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</si>
  <si>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</si>
  <si>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</si>
  <si>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</si>
  <si>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</si>
  <si>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</si>
  <si>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</si>
  <si>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</si>
  <si>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</si>
  <si>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</si>
  <si>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</si>
  <si>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</si>
  <si>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</si>
  <si>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</si>
  <si>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</si>
  <si>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</si>
  <si>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</si>
  <si>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</si>
  <si>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</si>
  <si>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</si>
  <si>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</si>
  <si>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</si>
  <si>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</si>
  <si>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</si>
  <si>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</si>
  <si>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</si>
  <si>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</si>
  <si>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</si>
  <si>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</si>
  <si>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</si>
  <si>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</si>
  <si>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</si>
  <si>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</si>
  <si>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</si>
  <si>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</si>
  <si>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</si>
  <si>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</si>
  <si>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</si>
  <si>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</si>
  <si>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</si>
  <si>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</si>
  <si>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</si>
  <si>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</si>
  <si>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</si>
  <si>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</si>
  <si>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</si>
  <si>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</si>
  <si>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</si>
  <si>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</si>
  <si>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</si>
  <si>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</si>
  <si>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</si>
  <si>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</si>
  <si>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</si>
  <si>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</si>
  <si>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</si>
  <si>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</si>
  <si>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</si>
  <si>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</si>
  <si>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</si>
  <si>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</si>
  <si>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</si>
  <si>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</si>
  <si>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</si>
  <si>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</si>
  <si>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</si>
  <si>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</si>
  <si>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</si>
  <si>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</si>
  <si>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</si>
  <si>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</si>
  <si>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</si>
  <si>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</si>
  <si>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</si>
  <si>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</si>
  <si>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</si>
  <si>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</si>
  <si>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</si>
  <si>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</si>
  <si>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</si>
  <si>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</si>
  <si>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</si>
  <si>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</si>
  <si>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</si>
  <si>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</si>
  <si>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</si>
  <si>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</si>
  <si>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</si>
  <si>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</si>
  <si>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</si>
  <si>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</si>
  <si>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</si>
  <si>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</si>
  <si>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</si>
  <si>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</si>
  <si>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</si>
  <si>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</si>
  <si>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</si>
  <si>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</si>
  <si>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</si>
  <si>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</si>
  <si>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</si>
  <si>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</si>
  <si>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</si>
  <si>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</si>
  <si>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</si>
  <si>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</si>
  <si>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</si>
  <si>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</si>
  <si>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</si>
  <si>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</si>
  <si>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</si>
  <si>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</si>
  <si>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</si>
  <si>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</si>
  <si>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</si>
  <si>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</si>
  <si>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</si>
  <si>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</si>
  <si>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</si>
  <si>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</si>
  <si>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</si>
  <si>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</si>
  <si>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</si>
  <si>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</si>
  <si>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</si>
  <si>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</si>
  <si>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</si>
  <si>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</si>
  <si>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</si>
  <si>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</si>
  <si>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</si>
  <si>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</si>
  <si>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</si>
  <si>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</si>
  <si>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</si>
  <si>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</si>
  <si>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</si>
  <si>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</si>
  <si>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</si>
  <si>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</si>
  <si>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</si>
  <si>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</si>
  <si>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</si>
  <si>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</si>
  <si>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</si>
  <si>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</si>
  <si>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</si>
  <si>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</si>
  <si>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</si>
  <si>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</si>
  <si>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</si>
  <si>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</si>
  <si>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</si>
  <si>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</si>
  <si>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</si>
  <si>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</si>
  <si>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</si>
  <si>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</si>
  <si>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</si>
  <si>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</si>
  <si>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</si>
  <si>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</si>
  <si>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</si>
  <si>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</si>
  <si>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</si>
  <si>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</si>
  <si>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</si>
  <si>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</si>
  <si>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</si>
  <si>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</si>
  <si>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</si>
  <si>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</si>
  <si>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</si>
  <si>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</si>
  <si>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</si>
  <si>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</si>
  <si>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</si>
  <si>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</si>
  <si>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</si>
  <si>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</si>
  <si>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</si>
  <si>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</si>
  <si>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</si>
  <si>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</si>
  <si>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</si>
  <si>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</si>
  <si>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</si>
  <si>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</si>
  <si>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</si>
  <si>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</si>
  <si>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</si>
  <si>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</si>
  <si>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</si>
  <si>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</si>
  <si>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</si>
  <si>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</si>
  <si>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</si>
  <si>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</si>
  <si>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</si>
  <si>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</si>
  <si>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</si>
  <si>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</si>
  <si>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</si>
  <si>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</si>
  <si>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</si>
  <si>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</si>
  <si>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</si>
  <si>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</si>
  <si>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</si>
  <si>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</si>
  <si>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</si>
  <si>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</si>
  <si>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</si>
  <si>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</si>
  <si>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</si>
  <si>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</si>
  <si>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</si>
  <si>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</si>
  <si>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</si>
  <si>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</si>
  <si>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</si>
  <si>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</si>
  <si>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</si>
  <si>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</si>
  <si>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</si>
  <si>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</si>
  <si>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</si>
  <si>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</si>
  <si>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</si>
  <si>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</si>
  <si>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</si>
  <si>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</si>
  <si>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</si>
  <si>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</si>
  <si>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</si>
  <si>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</si>
  <si>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</si>
  <si>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</si>
  <si>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</si>
  <si>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</si>
  <si>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</si>
  <si>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</si>
  <si>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</si>
  <si>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</si>
  <si>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</si>
  <si>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</si>
  <si>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</si>
  <si>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</si>
  <si>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</si>
  <si>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</si>
  <si>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</si>
  <si>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</si>
  <si>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</si>
  <si>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</si>
  <si>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</si>
  <si>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</si>
  <si>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</si>
  <si>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</si>
  <si>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</si>
  <si>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</si>
  <si>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</si>
  <si>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</si>
  <si>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</si>
  <si>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</si>
  <si>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</si>
  <si>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</si>
  <si>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</si>
  <si>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</si>
  <si>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</si>
  <si>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</si>
  <si>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</si>
  <si>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</si>
  <si>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</si>
  <si>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</si>
  <si>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</si>
  <si>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</si>
  <si>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</si>
  <si>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</si>
  <si>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</si>
  <si>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</si>
  <si>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</si>
  <si>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</si>
  <si>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</si>
  <si>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</si>
  <si>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</si>
  <si>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</si>
  <si>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</si>
  <si>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</si>
  <si>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</si>
  <si>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</si>
  <si>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</si>
  <si>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</si>
  <si>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</si>
  <si>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</si>
  <si>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</si>
  <si>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</si>
  <si>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</si>
  <si>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</si>
  <si>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</si>
  <si>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</si>
  <si>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</si>
  <si>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</si>
  <si>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</si>
  <si>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</si>
  <si>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</si>
  <si>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</si>
  <si>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</si>
  <si>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</si>
  <si>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</si>
  <si>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</si>
  <si>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</si>
  <si>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</si>
  <si>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</si>
  <si>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</si>
  <si>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</si>
  <si>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</si>
  <si>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</si>
  <si>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</si>
  <si>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</si>
  <si>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</si>
  <si>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</si>
  <si>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</si>
  <si>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</si>
  <si>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</si>
  <si>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</si>
  <si>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</si>
  <si>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</si>
  <si>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</si>
  <si>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</si>
  <si>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</si>
  <si>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</si>
  <si>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</si>
  <si>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</si>
  <si>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</si>
  <si>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</si>
  <si>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</si>
  <si>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</si>
  <si>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</si>
  <si>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EXPENDITURE FOR THE 4th QUARTER ENDED 30 JUNE 2013 (Preliminary results)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</si>
</sst>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8" fillId="0" borderId="26" xfId="0" applyFont="1" applyBorder="1" applyAlignment="1" applyProtection="1">
      <alignment wrapTex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9" fillId="0" borderId="0" xfId="0" applyNumberFormat="1" applyFont="1" applyFill="1" applyBorder="1" applyAlignment="1" applyProtection="1">
      <alignment horizontal="left" indent="2"/>
      <protection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21</v>
      </c>
      <c r="C9" s="39" t="s">
        <v>22</v>
      </c>
      <c r="D9" s="80">
        <v>20286636128</v>
      </c>
      <c r="E9" s="81">
        <v>6264428360</v>
      </c>
      <c r="F9" s="82">
        <f>$D9+$E9</f>
        <v>26551064488</v>
      </c>
      <c r="G9" s="80">
        <v>21419683554</v>
      </c>
      <c r="H9" s="81">
        <v>7168539039</v>
      </c>
      <c r="I9" s="83">
        <f>$G9+$H9</f>
        <v>28588222593</v>
      </c>
      <c r="J9" s="80">
        <v>4167712094</v>
      </c>
      <c r="K9" s="81">
        <v>778936360</v>
      </c>
      <c r="L9" s="81">
        <f>$J9+$K9</f>
        <v>4946648454</v>
      </c>
      <c r="M9" s="40">
        <f>IF($F9=0,0,$L9/$F9)</f>
        <v>0.18630697297412252</v>
      </c>
      <c r="N9" s="108">
        <v>4483116744</v>
      </c>
      <c r="O9" s="109">
        <v>1114599435</v>
      </c>
      <c r="P9" s="110">
        <f>$N9+$O9</f>
        <v>5597716179</v>
      </c>
      <c r="Q9" s="40">
        <f>IF($F9=0,0,$P9/$F9)</f>
        <v>0.21082831468131683</v>
      </c>
      <c r="R9" s="108">
        <v>4564344854</v>
      </c>
      <c r="S9" s="110">
        <v>1078366601</v>
      </c>
      <c r="T9" s="110">
        <f>$R9+$S9</f>
        <v>5642711455</v>
      </c>
      <c r="U9" s="40">
        <f>IF($I9=0,0,$T9/$I9)</f>
        <v>0.19737888344208052</v>
      </c>
      <c r="V9" s="108">
        <v>6234589045</v>
      </c>
      <c r="W9" s="110">
        <v>2152463318</v>
      </c>
      <c r="X9" s="110">
        <f>$V9+$W9</f>
        <v>8387052363</v>
      </c>
      <c r="Y9" s="40">
        <f>IF($I9=0,0,$X9/$I9)</f>
        <v>0.29337438995083315</v>
      </c>
      <c r="Z9" s="80">
        <f>$J9+$N9+$R9+$V9</f>
        <v>19449762737</v>
      </c>
      <c r="AA9" s="81">
        <f>$K9+$O9+$S9+$W9</f>
        <v>5124365714</v>
      </c>
      <c r="AB9" s="81">
        <f>$Z9+$AA9</f>
        <v>24574128451</v>
      </c>
      <c r="AC9" s="40">
        <f>IF($I9=0,0,$AB9/$I9)</f>
        <v>0.8595892371782891</v>
      </c>
      <c r="AD9" s="80">
        <v>4835731693</v>
      </c>
      <c r="AE9" s="81">
        <v>1267233774</v>
      </c>
      <c r="AF9" s="81">
        <f>$AD9+$AE9</f>
        <v>6102965467</v>
      </c>
      <c r="AG9" s="40">
        <f>IF($AJ9=0,0,$AK9/$AJ9)</f>
        <v>0.8738810262656082</v>
      </c>
      <c r="AH9" s="40">
        <f>IF($AF9=0,0,(($X9/$AF9)-1))</f>
        <v>0.37425853191379366</v>
      </c>
      <c r="AI9" s="12">
        <v>22892019721</v>
      </c>
      <c r="AJ9" s="12">
        <v>23167186439</v>
      </c>
      <c r="AK9" s="12">
        <v>20245364661</v>
      </c>
      <c r="AL9" s="12"/>
    </row>
    <row r="10" spans="1:38" s="13" customFormat="1" ht="12.75">
      <c r="A10" s="29"/>
      <c r="B10" s="38" t="s">
        <v>23</v>
      </c>
      <c r="C10" s="39" t="s">
        <v>24</v>
      </c>
      <c r="D10" s="80">
        <v>11169118609</v>
      </c>
      <c r="E10" s="81">
        <v>2179414825</v>
      </c>
      <c r="F10" s="83">
        <f aca="true" t="shared" si="0" ref="F10:F18">$D10+$E10</f>
        <v>13348533434</v>
      </c>
      <c r="G10" s="80">
        <v>12344539207</v>
      </c>
      <c r="H10" s="81">
        <v>2491541647</v>
      </c>
      <c r="I10" s="83">
        <f aca="true" t="shared" si="1" ref="I10:I18">$G10+$H10</f>
        <v>14836080854</v>
      </c>
      <c r="J10" s="80">
        <v>2272949637</v>
      </c>
      <c r="K10" s="81">
        <v>370238575</v>
      </c>
      <c r="L10" s="81">
        <f aca="true" t="shared" si="2" ref="L10:L18">$J10+$K10</f>
        <v>2643188212</v>
      </c>
      <c r="M10" s="40">
        <f aca="true" t="shared" si="3" ref="M10:M18">IF($F10=0,0,$L10/$F10)</f>
        <v>0.19801337915276485</v>
      </c>
      <c r="N10" s="108">
        <v>2529638902</v>
      </c>
      <c r="O10" s="109">
        <v>453683901</v>
      </c>
      <c r="P10" s="110">
        <f aca="true" t="shared" si="4" ref="P10:P18">$N10+$O10</f>
        <v>2983322803</v>
      </c>
      <c r="Q10" s="40">
        <f aca="true" t="shared" si="5" ref="Q10:Q18">IF($F10=0,0,$P10/$F10)</f>
        <v>0.2234944248932388</v>
      </c>
      <c r="R10" s="108">
        <v>2369087596</v>
      </c>
      <c r="S10" s="110">
        <v>432905806</v>
      </c>
      <c r="T10" s="110">
        <f aca="true" t="shared" si="6" ref="T10:T18">$R10+$S10</f>
        <v>2801993402</v>
      </c>
      <c r="U10" s="40">
        <f aca="true" t="shared" si="7" ref="U10:U18">IF($I10=0,0,$T10/$I10)</f>
        <v>0.18886344915305217</v>
      </c>
      <c r="V10" s="108">
        <v>2635306718</v>
      </c>
      <c r="W10" s="110">
        <v>734723385</v>
      </c>
      <c r="X10" s="110">
        <f aca="true" t="shared" si="8" ref="X10:X18">$V10+$W10</f>
        <v>3370030103</v>
      </c>
      <c r="Y10" s="40">
        <f aca="true" t="shared" si="9" ref="Y10:Y18">IF($I10=0,0,$X10/$I10)</f>
        <v>0.22715096636126758</v>
      </c>
      <c r="Z10" s="80">
        <f aca="true" t="shared" si="10" ref="Z10:Z18">$J10+$N10+$R10+$V10</f>
        <v>9806982853</v>
      </c>
      <c r="AA10" s="81">
        <f aca="true" t="shared" si="11" ref="AA10:AA18">$K10+$O10+$S10+$W10</f>
        <v>1991551667</v>
      </c>
      <c r="AB10" s="81">
        <f aca="true" t="shared" si="12" ref="AB10:AB18">$Z10+$AA10</f>
        <v>11798534520</v>
      </c>
      <c r="AC10" s="40">
        <f aca="true" t="shared" si="13" ref="AC10:AC18">IF($I10=0,0,$AB10/$I10)</f>
        <v>0.7952595187440599</v>
      </c>
      <c r="AD10" s="80">
        <v>1948561781</v>
      </c>
      <c r="AE10" s="81">
        <v>521885831</v>
      </c>
      <c r="AF10" s="81">
        <f aca="true" t="shared" si="14" ref="AF10:AF18">$AD10+$AE10</f>
        <v>2470447612</v>
      </c>
      <c r="AG10" s="40">
        <f aca="true" t="shared" si="15" ref="AG10:AG18">IF($AJ10=0,0,$AK10/$AJ10)</f>
        <v>0.7458395269713072</v>
      </c>
      <c r="AH10" s="40">
        <f aca="true" t="shared" si="16" ref="AH10:AH18">IF($AF10=0,0,(($X10/$AF10)-1))</f>
        <v>0.3641374488697313</v>
      </c>
      <c r="AI10" s="12">
        <v>12924482875</v>
      </c>
      <c r="AJ10" s="12">
        <v>13427612525</v>
      </c>
      <c r="AK10" s="12">
        <v>10014844174</v>
      </c>
      <c r="AL10" s="12"/>
    </row>
    <row r="11" spans="1:38" s="13" customFormat="1" ht="12.75">
      <c r="A11" s="29"/>
      <c r="B11" s="38" t="s">
        <v>25</v>
      </c>
      <c r="C11" s="39" t="s">
        <v>26</v>
      </c>
      <c r="D11" s="80">
        <v>86146647484</v>
      </c>
      <c r="E11" s="81">
        <v>12775384448</v>
      </c>
      <c r="F11" s="83">
        <f t="shared" si="0"/>
        <v>98922031932</v>
      </c>
      <c r="G11" s="80">
        <v>86238388935</v>
      </c>
      <c r="H11" s="81">
        <v>13168848452</v>
      </c>
      <c r="I11" s="83">
        <f t="shared" si="1"/>
        <v>99407237387</v>
      </c>
      <c r="J11" s="80">
        <v>19854808405</v>
      </c>
      <c r="K11" s="81">
        <v>936628219</v>
      </c>
      <c r="L11" s="81">
        <f t="shared" si="2"/>
        <v>20791436624</v>
      </c>
      <c r="M11" s="40">
        <f t="shared" si="3"/>
        <v>0.2101800399560357</v>
      </c>
      <c r="N11" s="108">
        <v>20067448192</v>
      </c>
      <c r="O11" s="109">
        <v>1834212413</v>
      </c>
      <c r="P11" s="110">
        <f t="shared" si="4"/>
        <v>21901660605</v>
      </c>
      <c r="Q11" s="40">
        <f t="shared" si="5"/>
        <v>0.2214032625214919</v>
      </c>
      <c r="R11" s="108">
        <v>17672542740</v>
      </c>
      <c r="S11" s="110">
        <v>1795516030</v>
      </c>
      <c r="T11" s="110">
        <f t="shared" si="6"/>
        <v>19468058770</v>
      </c>
      <c r="U11" s="40">
        <f t="shared" si="7"/>
        <v>0.19584146267146882</v>
      </c>
      <c r="V11" s="108">
        <v>22020123497</v>
      </c>
      <c r="W11" s="110">
        <v>7204958280</v>
      </c>
      <c r="X11" s="110">
        <f t="shared" si="8"/>
        <v>29225081777</v>
      </c>
      <c r="Y11" s="40">
        <f t="shared" si="9"/>
        <v>0.2939935013305371</v>
      </c>
      <c r="Z11" s="80">
        <f t="shared" si="10"/>
        <v>79614922834</v>
      </c>
      <c r="AA11" s="81">
        <f t="shared" si="11"/>
        <v>11771314942</v>
      </c>
      <c r="AB11" s="81">
        <f t="shared" si="12"/>
        <v>91386237776</v>
      </c>
      <c r="AC11" s="40">
        <f t="shared" si="13"/>
        <v>0.9193117138969105</v>
      </c>
      <c r="AD11" s="80">
        <v>20062678315</v>
      </c>
      <c r="AE11" s="81">
        <v>4267695831</v>
      </c>
      <c r="AF11" s="81">
        <f t="shared" si="14"/>
        <v>24330374146</v>
      </c>
      <c r="AG11" s="40">
        <f t="shared" si="15"/>
        <v>0.9631899781412024</v>
      </c>
      <c r="AH11" s="40">
        <f t="shared" si="16"/>
        <v>0.20117683360018157</v>
      </c>
      <c r="AI11" s="12">
        <v>86447845479</v>
      </c>
      <c r="AJ11" s="12">
        <v>85666518811</v>
      </c>
      <c r="AK11" s="12">
        <v>82513132381</v>
      </c>
      <c r="AL11" s="12"/>
    </row>
    <row r="12" spans="1:38" s="13" customFormat="1" ht="12.75">
      <c r="A12" s="29"/>
      <c r="B12" s="38" t="s">
        <v>27</v>
      </c>
      <c r="C12" s="39" t="s">
        <v>28</v>
      </c>
      <c r="D12" s="80">
        <v>40190012007</v>
      </c>
      <c r="E12" s="81">
        <v>10848900785</v>
      </c>
      <c r="F12" s="83">
        <f t="shared" si="0"/>
        <v>51038912792</v>
      </c>
      <c r="G12" s="80">
        <v>41465140397</v>
      </c>
      <c r="H12" s="81">
        <v>10902682806</v>
      </c>
      <c r="I12" s="83">
        <f t="shared" si="1"/>
        <v>52367823203</v>
      </c>
      <c r="J12" s="80">
        <v>9236542492</v>
      </c>
      <c r="K12" s="81">
        <v>1169850485</v>
      </c>
      <c r="L12" s="81">
        <f t="shared" si="2"/>
        <v>10406392977</v>
      </c>
      <c r="M12" s="40">
        <f t="shared" si="3"/>
        <v>0.2038913528469817</v>
      </c>
      <c r="N12" s="108">
        <v>9900968882</v>
      </c>
      <c r="O12" s="109">
        <v>1797001714</v>
      </c>
      <c r="P12" s="110">
        <f t="shared" si="4"/>
        <v>11697970596</v>
      </c>
      <c r="Q12" s="40">
        <f t="shared" si="5"/>
        <v>0.22919709602108876</v>
      </c>
      <c r="R12" s="108">
        <v>8744134087</v>
      </c>
      <c r="S12" s="110">
        <v>1570238921</v>
      </c>
      <c r="T12" s="110">
        <f t="shared" si="6"/>
        <v>10314373008</v>
      </c>
      <c r="U12" s="40">
        <f t="shared" si="7"/>
        <v>0.19696012507560406</v>
      </c>
      <c r="V12" s="108">
        <v>10657537651</v>
      </c>
      <c r="W12" s="110">
        <v>3615151066</v>
      </c>
      <c r="X12" s="110">
        <f t="shared" si="8"/>
        <v>14272688717</v>
      </c>
      <c r="Y12" s="40">
        <f t="shared" si="9"/>
        <v>0.27254691610290877</v>
      </c>
      <c r="Z12" s="80">
        <f t="shared" si="10"/>
        <v>38539183112</v>
      </c>
      <c r="AA12" s="81">
        <f t="shared" si="11"/>
        <v>8152242186</v>
      </c>
      <c r="AB12" s="81">
        <f t="shared" si="12"/>
        <v>46691425298</v>
      </c>
      <c r="AC12" s="40">
        <f t="shared" si="13"/>
        <v>0.891605234706895</v>
      </c>
      <c r="AD12" s="80">
        <v>9685587235</v>
      </c>
      <c r="AE12" s="81">
        <v>2772029154</v>
      </c>
      <c r="AF12" s="81">
        <f t="shared" si="14"/>
        <v>12457616389</v>
      </c>
      <c r="AG12" s="40">
        <f t="shared" si="15"/>
        <v>0.8680148631837529</v>
      </c>
      <c r="AH12" s="40">
        <f t="shared" si="16"/>
        <v>0.1456998089620658</v>
      </c>
      <c r="AI12" s="12">
        <v>48080850208</v>
      </c>
      <c r="AJ12" s="12">
        <v>47454478376</v>
      </c>
      <c r="AK12" s="12">
        <v>41191192555</v>
      </c>
      <c r="AL12" s="12"/>
    </row>
    <row r="13" spans="1:38" s="13" customFormat="1" ht="12.75">
      <c r="A13" s="29"/>
      <c r="B13" s="38" t="s">
        <v>29</v>
      </c>
      <c r="C13" s="39" t="s">
        <v>30</v>
      </c>
      <c r="D13" s="80">
        <v>10362904027</v>
      </c>
      <c r="E13" s="81">
        <v>4363418126</v>
      </c>
      <c r="F13" s="83">
        <f t="shared" si="0"/>
        <v>14726322153</v>
      </c>
      <c r="G13" s="80">
        <v>10016441738</v>
      </c>
      <c r="H13" s="81">
        <v>4448767977</v>
      </c>
      <c r="I13" s="83">
        <f t="shared" si="1"/>
        <v>14465209715</v>
      </c>
      <c r="J13" s="80">
        <v>1828722405</v>
      </c>
      <c r="K13" s="81">
        <v>529889143</v>
      </c>
      <c r="L13" s="81">
        <f t="shared" si="2"/>
        <v>2358611548</v>
      </c>
      <c r="M13" s="40">
        <f t="shared" si="3"/>
        <v>0.1601629737211413</v>
      </c>
      <c r="N13" s="108">
        <v>2178482717</v>
      </c>
      <c r="O13" s="109">
        <v>586675276</v>
      </c>
      <c r="P13" s="110">
        <f t="shared" si="4"/>
        <v>2765157993</v>
      </c>
      <c r="Q13" s="40">
        <f t="shared" si="5"/>
        <v>0.18776976113052712</v>
      </c>
      <c r="R13" s="108">
        <v>2027589040</v>
      </c>
      <c r="S13" s="110">
        <v>632194267</v>
      </c>
      <c r="T13" s="110">
        <f t="shared" si="6"/>
        <v>2659783307</v>
      </c>
      <c r="U13" s="40">
        <f t="shared" si="7"/>
        <v>0.18387450713845388</v>
      </c>
      <c r="V13" s="108">
        <v>2166979317</v>
      </c>
      <c r="W13" s="110">
        <v>975085279</v>
      </c>
      <c r="X13" s="110">
        <f t="shared" si="8"/>
        <v>3142064596</v>
      </c>
      <c r="Y13" s="40">
        <f t="shared" si="9"/>
        <v>0.2172152812096302</v>
      </c>
      <c r="Z13" s="80">
        <f t="shared" si="10"/>
        <v>8201773479</v>
      </c>
      <c r="AA13" s="81">
        <f t="shared" si="11"/>
        <v>2723843965</v>
      </c>
      <c r="AB13" s="81">
        <f t="shared" si="12"/>
        <v>10925617444</v>
      </c>
      <c r="AC13" s="40">
        <f t="shared" si="13"/>
        <v>0.7553030795447406</v>
      </c>
      <c r="AD13" s="80">
        <v>2290824911</v>
      </c>
      <c r="AE13" s="81">
        <v>713576393</v>
      </c>
      <c r="AF13" s="81">
        <f t="shared" si="14"/>
        <v>3004401304</v>
      </c>
      <c r="AG13" s="40">
        <f t="shared" si="15"/>
        <v>0.7213537167081825</v>
      </c>
      <c r="AH13" s="40">
        <f t="shared" si="16"/>
        <v>0.045820540623756845</v>
      </c>
      <c r="AI13" s="12">
        <v>13165115056</v>
      </c>
      <c r="AJ13" s="12">
        <v>13966467907</v>
      </c>
      <c r="AK13" s="12">
        <v>10074763534</v>
      </c>
      <c r="AL13" s="12"/>
    </row>
    <row r="14" spans="1:38" s="13" customFormat="1" ht="12.75">
      <c r="A14" s="29"/>
      <c r="B14" s="38" t="s">
        <v>31</v>
      </c>
      <c r="C14" s="39" t="s">
        <v>32</v>
      </c>
      <c r="D14" s="80">
        <v>11011276265</v>
      </c>
      <c r="E14" s="81">
        <v>2887346415</v>
      </c>
      <c r="F14" s="83">
        <f t="shared" si="0"/>
        <v>13898622680</v>
      </c>
      <c r="G14" s="80">
        <v>11334724140</v>
      </c>
      <c r="H14" s="81">
        <v>2964368685</v>
      </c>
      <c r="I14" s="83">
        <f t="shared" si="1"/>
        <v>14299092825</v>
      </c>
      <c r="J14" s="80">
        <v>2001914991</v>
      </c>
      <c r="K14" s="81">
        <v>213771012</v>
      </c>
      <c r="L14" s="81">
        <f t="shared" si="2"/>
        <v>2215686003</v>
      </c>
      <c r="M14" s="40">
        <f t="shared" si="3"/>
        <v>0.1594176670605177</v>
      </c>
      <c r="N14" s="108">
        <v>2413013586</v>
      </c>
      <c r="O14" s="109">
        <v>337616618</v>
      </c>
      <c r="P14" s="110">
        <f t="shared" si="4"/>
        <v>2750630204</v>
      </c>
      <c r="Q14" s="40">
        <f t="shared" si="5"/>
        <v>0.19790667516703891</v>
      </c>
      <c r="R14" s="108">
        <v>2719010780</v>
      </c>
      <c r="S14" s="110">
        <v>264638444</v>
      </c>
      <c r="T14" s="110">
        <f t="shared" si="6"/>
        <v>2983649224</v>
      </c>
      <c r="U14" s="40">
        <f t="shared" si="7"/>
        <v>0.20866003602574698</v>
      </c>
      <c r="V14" s="108">
        <v>2340166206</v>
      </c>
      <c r="W14" s="110">
        <v>676280530</v>
      </c>
      <c r="X14" s="110">
        <f t="shared" si="8"/>
        <v>3016446736</v>
      </c>
      <c r="Y14" s="40">
        <f t="shared" si="9"/>
        <v>0.21095371384163317</v>
      </c>
      <c r="Z14" s="80">
        <f t="shared" si="10"/>
        <v>9474105563</v>
      </c>
      <c r="AA14" s="81">
        <f t="shared" si="11"/>
        <v>1492306604</v>
      </c>
      <c r="AB14" s="81">
        <f t="shared" si="12"/>
        <v>10966412167</v>
      </c>
      <c r="AC14" s="40">
        <f t="shared" si="13"/>
        <v>0.76693062288726</v>
      </c>
      <c r="AD14" s="80">
        <v>2102916848</v>
      </c>
      <c r="AE14" s="81">
        <v>422041478</v>
      </c>
      <c r="AF14" s="81">
        <f t="shared" si="14"/>
        <v>2524958326</v>
      </c>
      <c r="AG14" s="40">
        <f t="shared" si="15"/>
        <v>0.9150766912153266</v>
      </c>
      <c r="AH14" s="40">
        <f t="shared" si="16"/>
        <v>0.19465208789350918</v>
      </c>
      <c r="AI14" s="12">
        <v>9098503557</v>
      </c>
      <c r="AJ14" s="12">
        <v>10407784537</v>
      </c>
      <c r="AK14" s="12">
        <v>9523921037</v>
      </c>
      <c r="AL14" s="12"/>
    </row>
    <row r="15" spans="1:38" s="13" customFormat="1" ht="12.75">
      <c r="A15" s="29"/>
      <c r="B15" s="38" t="s">
        <v>33</v>
      </c>
      <c r="C15" s="39" t="s">
        <v>34</v>
      </c>
      <c r="D15" s="80">
        <v>10561929351</v>
      </c>
      <c r="E15" s="81">
        <v>3148099526</v>
      </c>
      <c r="F15" s="83">
        <f t="shared" si="0"/>
        <v>13710028877</v>
      </c>
      <c r="G15" s="80">
        <v>10449676653</v>
      </c>
      <c r="H15" s="81">
        <v>3470233555</v>
      </c>
      <c r="I15" s="83">
        <f t="shared" si="1"/>
        <v>13919910208</v>
      </c>
      <c r="J15" s="80">
        <v>1968674724</v>
      </c>
      <c r="K15" s="81">
        <v>374842699</v>
      </c>
      <c r="L15" s="81">
        <f t="shared" si="2"/>
        <v>2343517423</v>
      </c>
      <c r="M15" s="40">
        <f t="shared" si="3"/>
        <v>0.17093453588062782</v>
      </c>
      <c r="N15" s="108">
        <v>2426666353</v>
      </c>
      <c r="O15" s="109">
        <v>610023078</v>
      </c>
      <c r="P15" s="110">
        <f t="shared" si="4"/>
        <v>3036689431</v>
      </c>
      <c r="Q15" s="40">
        <f t="shared" si="5"/>
        <v>0.22149402151109707</v>
      </c>
      <c r="R15" s="108">
        <v>2326673119</v>
      </c>
      <c r="S15" s="110">
        <v>455023167</v>
      </c>
      <c r="T15" s="110">
        <f t="shared" si="6"/>
        <v>2781696286</v>
      </c>
      <c r="U15" s="40">
        <f t="shared" si="7"/>
        <v>0.19983579236030657</v>
      </c>
      <c r="V15" s="108">
        <v>2564246079</v>
      </c>
      <c r="W15" s="110">
        <v>1003160060</v>
      </c>
      <c r="X15" s="110">
        <f t="shared" si="8"/>
        <v>3567406139</v>
      </c>
      <c r="Y15" s="40">
        <f t="shared" si="9"/>
        <v>0.25628082981093897</v>
      </c>
      <c r="Z15" s="80">
        <f t="shared" si="10"/>
        <v>9286260275</v>
      </c>
      <c r="AA15" s="81">
        <f t="shared" si="11"/>
        <v>2443049004</v>
      </c>
      <c r="AB15" s="81">
        <f t="shared" si="12"/>
        <v>11729309279</v>
      </c>
      <c r="AC15" s="40">
        <f t="shared" si="13"/>
        <v>0.8426282284679519</v>
      </c>
      <c r="AD15" s="80">
        <v>2052937978</v>
      </c>
      <c r="AE15" s="81">
        <v>649895669</v>
      </c>
      <c r="AF15" s="81">
        <f t="shared" si="14"/>
        <v>2702833647</v>
      </c>
      <c r="AG15" s="40">
        <f t="shared" si="15"/>
        <v>0.8000213790251963</v>
      </c>
      <c r="AH15" s="40">
        <f t="shared" si="16"/>
        <v>0.3198763242272158</v>
      </c>
      <c r="AI15" s="12">
        <v>11644923840</v>
      </c>
      <c r="AJ15" s="12">
        <v>12377945092</v>
      </c>
      <c r="AK15" s="12">
        <v>9902620702</v>
      </c>
      <c r="AL15" s="12"/>
    </row>
    <row r="16" spans="1:38" s="13" customFormat="1" ht="12.75">
      <c r="A16" s="29"/>
      <c r="B16" s="38" t="s">
        <v>35</v>
      </c>
      <c r="C16" s="39" t="s">
        <v>36</v>
      </c>
      <c r="D16" s="80">
        <v>4483896504</v>
      </c>
      <c r="E16" s="81">
        <v>1259865587</v>
      </c>
      <c r="F16" s="83">
        <f t="shared" si="0"/>
        <v>5743762091</v>
      </c>
      <c r="G16" s="80">
        <v>4718867143</v>
      </c>
      <c r="H16" s="81">
        <v>1262275122</v>
      </c>
      <c r="I16" s="83">
        <f t="shared" si="1"/>
        <v>5981142265</v>
      </c>
      <c r="J16" s="80">
        <v>1060149355</v>
      </c>
      <c r="K16" s="81">
        <v>170483060</v>
      </c>
      <c r="L16" s="81">
        <f t="shared" si="2"/>
        <v>1230632415</v>
      </c>
      <c r="M16" s="40">
        <f t="shared" si="3"/>
        <v>0.21425546453748479</v>
      </c>
      <c r="N16" s="108">
        <v>993344991</v>
      </c>
      <c r="O16" s="109">
        <v>267726330</v>
      </c>
      <c r="P16" s="110">
        <f t="shared" si="4"/>
        <v>1261071321</v>
      </c>
      <c r="Q16" s="40">
        <f t="shared" si="5"/>
        <v>0.2195549364720371</v>
      </c>
      <c r="R16" s="108">
        <v>929971284</v>
      </c>
      <c r="S16" s="110">
        <v>170299141</v>
      </c>
      <c r="T16" s="110">
        <f t="shared" si="6"/>
        <v>1100270425</v>
      </c>
      <c r="U16" s="40">
        <f t="shared" si="7"/>
        <v>0.18395657154628808</v>
      </c>
      <c r="V16" s="108">
        <v>1073287461</v>
      </c>
      <c r="W16" s="110">
        <v>265089679</v>
      </c>
      <c r="X16" s="110">
        <f t="shared" si="8"/>
        <v>1338377140</v>
      </c>
      <c r="Y16" s="40">
        <f t="shared" si="9"/>
        <v>0.22376614377354223</v>
      </c>
      <c r="Z16" s="80">
        <f t="shared" si="10"/>
        <v>4056753091</v>
      </c>
      <c r="AA16" s="81">
        <f t="shared" si="11"/>
        <v>873598210</v>
      </c>
      <c r="AB16" s="81">
        <f t="shared" si="12"/>
        <v>4930351301</v>
      </c>
      <c r="AC16" s="40">
        <f t="shared" si="13"/>
        <v>0.8243160056317437</v>
      </c>
      <c r="AD16" s="80">
        <v>938024033</v>
      </c>
      <c r="AE16" s="81">
        <v>214771663</v>
      </c>
      <c r="AF16" s="81">
        <f t="shared" si="14"/>
        <v>1152795696</v>
      </c>
      <c r="AG16" s="40">
        <f t="shared" si="15"/>
        <v>0.8200175042950001</v>
      </c>
      <c r="AH16" s="40">
        <f t="shared" si="16"/>
        <v>0.16098381061270017</v>
      </c>
      <c r="AI16" s="12">
        <v>4920553325</v>
      </c>
      <c r="AJ16" s="12">
        <v>5066381708</v>
      </c>
      <c r="AK16" s="12">
        <v>4154521684</v>
      </c>
      <c r="AL16" s="12"/>
    </row>
    <row r="17" spans="1:38" s="13" customFormat="1" ht="12.75">
      <c r="A17" s="29"/>
      <c r="B17" s="41" t="s">
        <v>37</v>
      </c>
      <c r="C17" s="39" t="s">
        <v>38</v>
      </c>
      <c r="D17" s="80">
        <v>35642757552</v>
      </c>
      <c r="E17" s="81">
        <v>8063877994</v>
      </c>
      <c r="F17" s="83">
        <f t="shared" si="0"/>
        <v>43706635546</v>
      </c>
      <c r="G17" s="80">
        <v>35951358258</v>
      </c>
      <c r="H17" s="81">
        <v>8485866955</v>
      </c>
      <c r="I17" s="83">
        <f t="shared" si="1"/>
        <v>44437225213</v>
      </c>
      <c r="J17" s="80">
        <v>7500411602</v>
      </c>
      <c r="K17" s="81">
        <v>811664186</v>
      </c>
      <c r="L17" s="81">
        <f t="shared" si="2"/>
        <v>8312075788</v>
      </c>
      <c r="M17" s="40">
        <f t="shared" si="3"/>
        <v>0.1901788065853702</v>
      </c>
      <c r="N17" s="108">
        <v>8499594487</v>
      </c>
      <c r="O17" s="109">
        <v>1644131928</v>
      </c>
      <c r="P17" s="110">
        <f t="shared" si="4"/>
        <v>10143726415</v>
      </c>
      <c r="Q17" s="40">
        <f t="shared" si="5"/>
        <v>0.23208664515766753</v>
      </c>
      <c r="R17" s="108">
        <v>8047084101</v>
      </c>
      <c r="S17" s="110">
        <v>1302044491</v>
      </c>
      <c r="T17" s="110">
        <f t="shared" si="6"/>
        <v>9349128592</v>
      </c>
      <c r="U17" s="40">
        <f t="shared" si="7"/>
        <v>0.21038956746707344</v>
      </c>
      <c r="V17" s="108">
        <v>8947129553</v>
      </c>
      <c r="W17" s="110">
        <v>3348798671</v>
      </c>
      <c r="X17" s="110">
        <f t="shared" si="8"/>
        <v>12295928224</v>
      </c>
      <c r="Y17" s="40">
        <f t="shared" si="9"/>
        <v>0.2767033307111817</v>
      </c>
      <c r="Z17" s="80">
        <f t="shared" si="10"/>
        <v>32994219743</v>
      </c>
      <c r="AA17" s="81">
        <f t="shared" si="11"/>
        <v>7106639276</v>
      </c>
      <c r="AB17" s="81">
        <f t="shared" si="12"/>
        <v>40100859019</v>
      </c>
      <c r="AC17" s="40">
        <f t="shared" si="13"/>
        <v>0.9024159097870178</v>
      </c>
      <c r="AD17" s="80">
        <v>7607138214</v>
      </c>
      <c r="AE17" s="81">
        <v>3521921058</v>
      </c>
      <c r="AF17" s="81">
        <f t="shared" si="14"/>
        <v>11129059272</v>
      </c>
      <c r="AG17" s="40">
        <f t="shared" si="15"/>
        <v>0.9115279610752195</v>
      </c>
      <c r="AH17" s="40">
        <f t="shared" si="16"/>
        <v>0.10484883973398973</v>
      </c>
      <c r="AI17" s="12">
        <v>40233856158</v>
      </c>
      <c r="AJ17" s="12">
        <v>39223418248</v>
      </c>
      <c r="AK17" s="12">
        <v>35753242462</v>
      </c>
      <c r="AL17" s="12"/>
    </row>
    <row r="18" spans="1:38" s="13" customFormat="1" ht="12.75">
      <c r="A18" s="42"/>
      <c r="B18" s="43" t="s">
        <v>654</v>
      </c>
      <c r="C18" s="42"/>
      <c r="D18" s="84">
        <f>SUM(D9:D17)</f>
        <v>229855177927</v>
      </c>
      <c r="E18" s="85">
        <f>SUM(E9:E17)</f>
        <v>51790736066</v>
      </c>
      <c r="F18" s="86">
        <f t="shared" si="0"/>
        <v>281645913993</v>
      </c>
      <c r="G18" s="84">
        <f>SUM(G9:G17)</f>
        <v>233938820025</v>
      </c>
      <c r="H18" s="85">
        <f>SUM(H9:H17)</f>
        <v>54363124238</v>
      </c>
      <c r="I18" s="86">
        <f t="shared" si="1"/>
        <v>288301944263</v>
      </c>
      <c r="J18" s="84">
        <f>SUM(J9:J17)</f>
        <v>49891885705</v>
      </c>
      <c r="K18" s="85">
        <f>SUM(K9:K17)</f>
        <v>5356303739</v>
      </c>
      <c r="L18" s="85">
        <f t="shared" si="2"/>
        <v>55248189444</v>
      </c>
      <c r="M18" s="44">
        <f t="shared" si="3"/>
        <v>0.1961618709844771</v>
      </c>
      <c r="N18" s="111">
        <f>SUM(N9:N17)</f>
        <v>53492274854</v>
      </c>
      <c r="O18" s="112">
        <f>SUM(O9:O17)</f>
        <v>8645670693</v>
      </c>
      <c r="P18" s="113">
        <f t="shared" si="4"/>
        <v>62137945547</v>
      </c>
      <c r="Q18" s="44">
        <f t="shared" si="5"/>
        <v>0.2206243458889461</v>
      </c>
      <c r="R18" s="111">
        <f>SUM(R9:R17)</f>
        <v>49400437601</v>
      </c>
      <c r="S18" s="113">
        <f>SUM(S9:S17)</f>
        <v>7701226868</v>
      </c>
      <c r="T18" s="113">
        <f t="shared" si="6"/>
        <v>57101664469</v>
      </c>
      <c r="U18" s="44">
        <f t="shared" si="7"/>
        <v>0.19806201659503792</v>
      </c>
      <c r="V18" s="111">
        <f>SUM(V9:V17)</f>
        <v>58639365527</v>
      </c>
      <c r="W18" s="113">
        <f>SUM(W9:W17)</f>
        <v>19975710268</v>
      </c>
      <c r="X18" s="113">
        <f t="shared" si="8"/>
        <v>78615075795</v>
      </c>
      <c r="Y18" s="44">
        <f t="shared" si="9"/>
        <v>0.2726831273925934</v>
      </c>
      <c r="Z18" s="84">
        <f t="shared" si="10"/>
        <v>211423963687</v>
      </c>
      <c r="AA18" s="85">
        <f t="shared" si="11"/>
        <v>41678911568</v>
      </c>
      <c r="AB18" s="85">
        <f t="shared" si="12"/>
        <v>253102875255</v>
      </c>
      <c r="AC18" s="44">
        <f t="shared" si="13"/>
        <v>0.8779090127262893</v>
      </c>
      <c r="AD18" s="84">
        <f>SUM(AD9:AD17)</f>
        <v>51524401008</v>
      </c>
      <c r="AE18" s="85">
        <f>SUM(AE9:AE17)</f>
        <v>14351050851</v>
      </c>
      <c r="AF18" s="85">
        <f t="shared" si="14"/>
        <v>65875451859</v>
      </c>
      <c r="AG18" s="44">
        <f t="shared" si="15"/>
        <v>0.8907942598506571</v>
      </c>
      <c r="AH18" s="44">
        <f t="shared" si="16"/>
        <v>0.19338954916420037</v>
      </c>
      <c r="AI18" s="12">
        <f>SUM(AI9:AI17)</f>
        <v>249408150219</v>
      </c>
      <c r="AJ18" s="12">
        <f>SUM(AJ9:AJ17)</f>
        <v>250757793643</v>
      </c>
      <c r="AK18" s="12">
        <f>SUM(AK9:AK17)</f>
        <v>223373603190</v>
      </c>
      <c r="AL18" s="12"/>
    </row>
    <row r="19" spans="1:38" s="13" customFormat="1" ht="12.75" customHeight="1">
      <c r="A19" s="45"/>
      <c r="B19" s="46"/>
      <c r="C19" s="47"/>
      <c r="D19" s="87"/>
      <c r="E19" s="88"/>
      <c r="F19" s="89"/>
      <c r="G19" s="87"/>
      <c r="H19" s="88"/>
      <c r="I19" s="89"/>
      <c r="J19" s="90"/>
      <c r="K19" s="88"/>
      <c r="L19" s="89"/>
      <c r="M19" s="48"/>
      <c r="N19" s="90"/>
      <c r="O19" s="89"/>
      <c r="P19" s="88"/>
      <c r="Q19" s="48"/>
      <c r="R19" s="90"/>
      <c r="S19" s="88"/>
      <c r="T19" s="88"/>
      <c r="U19" s="48"/>
      <c r="V19" s="90"/>
      <c r="W19" s="88"/>
      <c r="X19" s="88"/>
      <c r="Y19" s="48"/>
      <c r="Z19" s="90"/>
      <c r="AA19" s="88"/>
      <c r="AB19" s="89"/>
      <c r="AC19" s="48"/>
      <c r="AD19" s="90"/>
      <c r="AE19" s="88"/>
      <c r="AF19" s="88"/>
      <c r="AG19" s="48"/>
      <c r="AH19" s="48"/>
      <c r="AI19" s="12"/>
      <c r="AJ19" s="12"/>
      <c r="AK19" s="12"/>
      <c r="AL19" s="12"/>
    </row>
    <row r="20" spans="1:38" s="13" customFormat="1" ht="12.75">
      <c r="A20" s="12"/>
      <c r="B20" s="49"/>
      <c r="C20" s="12"/>
      <c r="D20" s="91"/>
      <c r="E20" s="91"/>
      <c r="F20" s="91"/>
      <c r="G20" s="91"/>
      <c r="H20" s="91"/>
      <c r="I20" s="91"/>
      <c r="J20" s="91"/>
      <c r="K20" s="91"/>
      <c r="L20" s="91"/>
      <c r="M20" s="12"/>
      <c r="N20" s="91"/>
      <c r="O20" s="91"/>
      <c r="P20" s="91"/>
      <c r="Q20" s="12"/>
      <c r="R20" s="91"/>
      <c r="S20" s="91"/>
      <c r="T20" s="91"/>
      <c r="U20" s="12"/>
      <c r="V20" s="91"/>
      <c r="W20" s="91"/>
      <c r="X20" s="91"/>
      <c r="Y20" s="12"/>
      <c r="Z20" s="91"/>
      <c r="AA20" s="91"/>
      <c r="AB20" s="91"/>
      <c r="AC20" s="12"/>
      <c r="AD20" s="91"/>
      <c r="AE20" s="91"/>
      <c r="AF20" s="91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485</v>
      </c>
      <c r="C9" s="39" t="s">
        <v>486</v>
      </c>
      <c r="D9" s="80">
        <v>88996306</v>
      </c>
      <c r="E9" s="81">
        <v>69442066</v>
      </c>
      <c r="F9" s="82">
        <f>$D9+$E9</f>
        <v>158438372</v>
      </c>
      <c r="G9" s="80">
        <v>100729042</v>
      </c>
      <c r="H9" s="81">
        <v>102885246</v>
      </c>
      <c r="I9" s="83">
        <f>$G9+$H9</f>
        <v>203614288</v>
      </c>
      <c r="J9" s="80">
        <v>25955587</v>
      </c>
      <c r="K9" s="81">
        <v>47666081</v>
      </c>
      <c r="L9" s="81">
        <f>$J9+$K9</f>
        <v>73621668</v>
      </c>
      <c r="M9" s="40">
        <f>IF($F9=0,0,$L9/$F9)</f>
        <v>0.46467069227396507</v>
      </c>
      <c r="N9" s="108">
        <v>26082744</v>
      </c>
      <c r="O9" s="109">
        <v>36641036</v>
      </c>
      <c r="P9" s="110">
        <f>$N9+$O9</f>
        <v>62723780</v>
      </c>
      <c r="Q9" s="40">
        <f>IF($F9=0,0,$P9/$F9)</f>
        <v>0.39588755683503235</v>
      </c>
      <c r="R9" s="108">
        <v>28513217</v>
      </c>
      <c r="S9" s="110">
        <v>42786619</v>
      </c>
      <c r="T9" s="110">
        <f>$R9+$S9</f>
        <v>71299836</v>
      </c>
      <c r="U9" s="40">
        <f>IF($I9=0,0,$T9/$I9)</f>
        <v>0.35017108426104165</v>
      </c>
      <c r="V9" s="108">
        <v>27642597</v>
      </c>
      <c r="W9" s="110">
        <v>20714595</v>
      </c>
      <c r="X9" s="110">
        <f>$V9+$W9</f>
        <v>48357192</v>
      </c>
      <c r="Y9" s="40">
        <f>IF($I9=0,0,$X9/$I9)</f>
        <v>0.2374940996282147</v>
      </c>
      <c r="Z9" s="80">
        <f>$J9+$N9+$R9+$V9</f>
        <v>108194145</v>
      </c>
      <c r="AA9" s="81">
        <f>$K9+$O9+$S9+$W9</f>
        <v>147808331</v>
      </c>
      <c r="AB9" s="81">
        <f>$Z9+$AA9</f>
        <v>256002476</v>
      </c>
      <c r="AC9" s="40">
        <f>IF($I9=0,0,$AB9/$I9)</f>
        <v>1.2572913154306735</v>
      </c>
      <c r="AD9" s="80">
        <v>24968198</v>
      </c>
      <c r="AE9" s="81">
        <v>21749431</v>
      </c>
      <c r="AF9" s="81">
        <f>$AD9+$AE9</f>
        <v>46717629</v>
      </c>
      <c r="AG9" s="40">
        <f>IF($AJ9=0,0,$AK9/$AJ9)</f>
        <v>0.8380012263383799</v>
      </c>
      <c r="AH9" s="40">
        <f>IF($AF9=0,0,(($X9/$AF9)-1))</f>
        <v>0.03509516717982408</v>
      </c>
      <c r="AI9" s="12">
        <v>131825063</v>
      </c>
      <c r="AJ9" s="12">
        <v>146297305</v>
      </c>
      <c r="AK9" s="12">
        <v>122597321</v>
      </c>
      <c r="AL9" s="12"/>
    </row>
    <row r="10" spans="1:38" s="13" customFormat="1" ht="12.75">
      <c r="A10" s="29" t="s">
        <v>97</v>
      </c>
      <c r="B10" s="63" t="s">
        <v>487</v>
      </c>
      <c r="C10" s="39" t="s">
        <v>488</v>
      </c>
      <c r="D10" s="80">
        <v>191519115</v>
      </c>
      <c r="E10" s="81">
        <v>119860000</v>
      </c>
      <c r="F10" s="83">
        <f aca="true" t="shared" si="0" ref="F10:F46">$D10+$E10</f>
        <v>311379115</v>
      </c>
      <c r="G10" s="80">
        <v>191519115</v>
      </c>
      <c r="H10" s="81">
        <v>119860000</v>
      </c>
      <c r="I10" s="83">
        <f aca="true" t="shared" si="1" ref="I10:I46">$G10+$H10</f>
        <v>311379115</v>
      </c>
      <c r="J10" s="80">
        <v>50393053</v>
      </c>
      <c r="K10" s="81">
        <v>3787733</v>
      </c>
      <c r="L10" s="81">
        <f aca="true" t="shared" si="2" ref="L10:L46">$J10+$K10</f>
        <v>54180786</v>
      </c>
      <c r="M10" s="40">
        <f aca="true" t="shared" si="3" ref="M10:M46">IF($F10=0,0,$L10/$F10)</f>
        <v>0.17400263341361222</v>
      </c>
      <c r="N10" s="108">
        <v>50230888</v>
      </c>
      <c r="O10" s="109">
        <v>13898186</v>
      </c>
      <c r="P10" s="110">
        <f aca="true" t="shared" si="4" ref="P10:P46">$N10+$O10</f>
        <v>64129074</v>
      </c>
      <c r="Q10" s="40">
        <f aca="true" t="shared" si="5" ref="Q10:Q46">IF($F10=0,0,$P10/$F10)</f>
        <v>0.2059517511314142</v>
      </c>
      <c r="R10" s="108">
        <v>86598879</v>
      </c>
      <c r="S10" s="110">
        <v>11543072</v>
      </c>
      <c r="T10" s="110">
        <f aca="true" t="shared" si="6" ref="T10:T46">$R10+$S10</f>
        <v>98141951</v>
      </c>
      <c r="U10" s="40">
        <f aca="true" t="shared" si="7" ref="U10:U46">IF($I10=0,0,$T10/$I10)</f>
        <v>0.3151847579758199</v>
      </c>
      <c r="V10" s="108">
        <v>56466858</v>
      </c>
      <c r="W10" s="110">
        <v>26297871</v>
      </c>
      <c r="X10" s="110">
        <f aca="true" t="shared" si="8" ref="X10:X46">$V10+$W10</f>
        <v>82764729</v>
      </c>
      <c r="Y10" s="40">
        <f aca="true" t="shared" si="9" ref="Y10:Y46">IF($I10=0,0,$X10/$I10)</f>
        <v>0.26580051459135273</v>
      </c>
      <c r="Z10" s="80">
        <f aca="true" t="shared" si="10" ref="Z10:Z46">$J10+$N10+$R10+$V10</f>
        <v>243689678</v>
      </c>
      <c r="AA10" s="81">
        <f aca="true" t="shared" si="11" ref="AA10:AA46">$K10+$O10+$S10+$W10</f>
        <v>55526862</v>
      </c>
      <c r="AB10" s="81">
        <f aca="true" t="shared" si="12" ref="AB10:AB46">$Z10+$AA10</f>
        <v>299216540</v>
      </c>
      <c r="AC10" s="40">
        <f aca="true" t="shared" si="13" ref="AC10:AC46">IF($I10=0,0,$AB10/$I10)</f>
        <v>0.9609396571121991</v>
      </c>
      <c r="AD10" s="80">
        <v>47666333</v>
      </c>
      <c r="AE10" s="81">
        <v>11416446</v>
      </c>
      <c r="AF10" s="81">
        <f aca="true" t="shared" si="14" ref="AF10:AF46">$AD10+$AE10</f>
        <v>59082779</v>
      </c>
      <c r="AG10" s="40">
        <f aca="true" t="shared" si="15" ref="AG10:AG46">IF($AJ10=0,0,$AK10/$AJ10)</f>
        <v>0.9458200669051758</v>
      </c>
      <c r="AH10" s="40">
        <f aca="true" t="shared" si="16" ref="AH10:AH46">IF($AF10=0,0,(($X10/$AF10)-1))</f>
        <v>0.40082660973005346</v>
      </c>
      <c r="AI10" s="12">
        <v>228631120</v>
      </c>
      <c r="AJ10" s="12">
        <v>245245301</v>
      </c>
      <c r="AK10" s="12">
        <v>231957927</v>
      </c>
      <c r="AL10" s="12"/>
    </row>
    <row r="11" spans="1:38" s="13" customFormat="1" ht="12.75">
      <c r="A11" s="29" t="s">
        <v>97</v>
      </c>
      <c r="B11" s="63" t="s">
        <v>489</v>
      </c>
      <c r="C11" s="39" t="s">
        <v>490</v>
      </c>
      <c r="D11" s="80">
        <v>190435355</v>
      </c>
      <c r="E11" s="81">
        <v>109267155</v>
      </c>
      <c r="F11" s="82">
        <f t="shared" si="0"/>
        <v>299702510</v>
      </c>
      <c r="G11" s="80">
        <v>190435355</v>
      </c>
      <c r="H11" s="81">
        <v>109267155</v>
      </c>
      <c r="I11" s="83">
        <f t="shared" si="1"/>
        <v>299702510</v>
      </c>
      <c r="J11" s="80">
        <v>43016141</v>
      </c>
      <c r="K11" s="81">
        <v>12572307</v>
      </c>
      <c r="L11" s="81">
        <f t="shared" si="2"/>
        <v>55588448</v>
      </c>
      <c r="M11" s="40">
        <f t="shared" si="3"/>
        <v>0.18547875358134305</v>
      </c>
      <c r="N11" s="108">
        <v>45579384</v>
      </c>
      <c r="O11" s="109">
        <v>22482008</v>
      </c>
      <c r="P11" s="110">
        <f t="shared" si="4"/>
        <v>68061392</v>
      </c>
      <c r="Q11" s="40">
        <f t="shared" si="5"/>
        <v>0.22709650312905288</v>
      </c>
      <c r="R11" s="108">
        <v>41965689</v>
      </c>
      <c r="S11" s="110">
        <v>9859917</v>
      </c>
      <c r="T11" s="110">
        <f t="shared" si="6"/>
        <v>51825606</v>
      </c>
      <c r="U11" s="40">
        <f t="shared" si="7"/>
        <v>0.1729234967034477</v>
      </c>
      <c r="V11" s="108">
        <v>39032376</v>
      </c>
      <c r="W11" s="110">
        <v>27015704</v>
      </c>
      <c r="X11" s="110">
        <f t="shared" si="8"/>
        <v>66048080</v>
      </c>
      <c r="Y11" s="40">
        <f t="shared" si="9"/>
        <v>0.22037880163232534</v>
      </c>
      <c r="Z11" s="80">
        <f t="shared" si="10"/>
        <v>169593590</v>
      </c>
      <c r="AA11" s="81">
        <f t="shared" si="11"/>
        <v>71929936</v>
      </c>
      <c r="AB11" s="81">
        <f t="shared" si="12"/>
        <v>241523526</v>
      </c>
      <c r="AC11" s="40">
        <f t="shared" si="13"/>
        <v>0.805877555046169</v>
      </c>
      <c r="AD11" s="80">
        <v>36922613</v>
      </c>
      <c r="AE11" s="81">
        <v>9927333</v>
      </c>
      <c r="AF11" s="81">
        <f t="shared" si="14"/>
        <v>46849946</v>
      </c>
      <c r="AG11" s="40">
        <f t="shared" si="15"/>
        <v>0.8008229813789371</v>
      </c>
      <c r="AH11" s="40">
        <f t="shared" si="16"/>
        <v>0.40977921297924236</v>
      </c>
      <c r="AI11" s="12">
        <v>212935235</v>
      </c>
      <c r="AJ11" s="12">
        <v>243917548</v>
      </c>
      <c r="AK11" s="12">
        <v>195334778</v>
      </c>
      <c r="AL11" s="12"/>
    </row>
    <row r="12" spans="1:38" s="13" customFormat="1" ht="12.75">
      <c r="A12" s="29" t="s">
        <v>116</v>
      </c>
      <c r="B12" s="63" t="s">
        <v>491</v>
      </c>
      <c r="C12" s="39" t="s">
        <v>492</v>
      </c>
      <c r="D12" s="80">
        <v>64965098</v>
      </c>
      <c r="E12" s="81">
        <v>1000000</v>
      </c>
      <c r="F12" s="82">
        <f t="shared" si="0"/>
        <v>65965098</v>
      </c>
      <c r="G12" s="80">
        <v>64965098</v>
      </c>
      <c r="H12" s="81">
        <v>1000000</v>
      </c>
      <c r="I12" s="83">
        <f t="shared" si="1"/>
        <v>65965098</v>
      </c>
      <c r="J12" s="80">
        <v>13087783</v>
      </c>
      <c r="K12" s="81">
        <v>79500</v>
      </c>
      <c r="L12" s="81">
        <f t="shared" si="2"/>
        <v>13167283</v>
      </c>
      <c r="M12" s="40">
        <f t="shared" si="3"/>
        <v>0.19960984519419647</v>
      </c>
      <c r="N12" s="108">
        <v>17711383</v>
      </c>
      <c r="O12" s="109">
        <v>48385</v>
      </c>
      <c r="P12" s="110">
        <f t="shared" si="4"/>
        <v>17759768</v>
      </c>
      <c r="Q12" s="40">
        <f t="shared" si="5"/>
        <v>0.26922976753555344</v>
      </c>
      <c r="R12" s="108">
        <v>15586235</v>
      </c>
      <c r="S12" s="110">
        <v>47218</v>
      </c>
      <c r="T12" s="110">
        <f t="shared" si="6"/>
        <v>15633453</v>
      </c>
      <c r="U12" s="40">
        <f t="shared" si="7"/>
        <v>0.23699582770270425</v>
      </c>
      <c r="V12" s="108">
        <v>16322351</v>
      </c>
      <c r="W12" s="110">
        <v>1246438</v>
      </c>
      <c r="X12" s="110">
        <f t="shared" si="8"/>
        <v>17568789</v>
      </c>
      <c r="Y12" s="40">
        <f t="shared" si="9"/>
        <v>0.2663346153142985</v>
      </c>
      <c r="Z12" s="80">
        <f t="shared" si="10"/>
        <v>62707752</v>
      </c>
      <c r="AA12" s="81">
        <f t="shared" si="11"/>
        <v>1421541</v>
      </c>
      <c r="AB12" s="81">
        <f t="shared" si="12"/>
        <v>64129293</v>
      </c>
      <c r="AC12" s="40">
        <f t="shared" si="13"/>
        <v>0.9721700557467526</v>
      </c>
      <c r="AD12" s="80">
        <v>18414970</v>
      </c>
      <c r="AE12" s="81">
        <v>363269</v>
      </c>
      <c r="AF12" s="81">
        <f t="shared" si="14"/>
        <v>18778239</v>
      </c>
      <c r="AG12" s="40">
        <f t="shared" si="15"/>
        <v>0.982964696383765</v>
      </c>
      <c r="AH12" s="40">
        <f t="shared" si="16"/>
        <v>-0.06440699790858984</v>
      </c>
      <c r="AI12" s="12">
        <v>70103300</v>
      </c>
      <c r="AJ12" s="12">
        <v>70103300</v>
      </c>
      <c r="AK12" s="12">
        <v>68909069</v>
      </c>
      <c r="AL12" s="12"/>
    </row>
    <row r="13" spans="1:38" s="59" customFormat="1" ht="12.75">
      <c r="A13" s="64"/>
      <c r="B13" s="65" t="s">
        <v>493</v>
      </c>
      <c r="C13" s="32"/>
      <c r="D13" s="84">
        <f>SUM(D9:D12)</f>
        <v>535915874</v>
      </c>
      <c r="E13" s="85">
        <f>SUM(E9:E12)</f>
        <v>299569221</v>
      </c>
      <c r="F13" s="93">
        <f t="shared" si="0"/>
        <v>835485095</v>
      </c>
      <c r="G13" s="84">
        <f>SUM(G9:G12)</f>
        <v>547648610</v>
      </c>
      <c r="H13" s="85">
        <f>SUM(H9:H12)</f>
        <v>333012401</v>
      </c>
      <c r="I13" s="86">
        <f t="shared" si="1"/>
        <v>880661011</v>
      </c>
      <c r="J13" s="84">
        <f>SUM(J9:J12)</f>
        <v>132452564</v>
      </c>
      <c r="K13" s="85">
        <f>SUM(K9:K12)</f>
        <v>64105621</v>
      </c>
      <c r="L13" s="85">
        <f t="shared" si="2"/>
        <v>196558185</v>
      </c>
      <c r="M13" s="44">
        <f t="shared" si="3"/>
        <v>0.23526234779807773</v>
      </c>
      <c r="N13" s="114">
        <f>SUM(N9:N12)</f>
        <v>139604399</v>
      </c>
      <c r="O13" s="115">
        <f>SUM(O9:O12)</f>
        <v>73069615</v>
      </c>
      <c r="P13" s="116">
        <f t="shared" si="4"/>
        <v>212674014</v>
      </c>
      <c r="Q13" s="44">
        <f t="shared" si="5"/>
        <v>0.25455153571590644</v>
      </c>
      <c r="R13" s="114">
        <f>SUM(R9:R12)</f>
        <v>172664020</v>
      </c>
      <c r="S13" s="116">
        <f>SUM(S9:S12)</f>
        <v>64236826</v>
      </c>
      <c r="T13" s="116">
        <f t="shared" si="6"/>
        <v>236900846</v>
      </c>
      <c r="U13" s="44">
        <f t="shared" si="7"/>
        <v>0.2690034451860161</v>
      </c>
      <c r="V13" s="114">
        <f>SUM(V9:V12)</f>
        <v>139464182</v>
      </c>
      <c r="W13" s="116">
        <f>SUM(W9:W12)</f>
        <v>75274608</v>
      </c>
      <c r="X13" s="116">
        <f t="shared" si="8"/>
        <v>214738790</v>
      </c>
      <c r="Y13" s="44">
        <f t="shared" si="9"/>
        <v>0.24383819349077554</v>
      </c>
      <c r="Z13" s="84">
        <f t="shared" si="10"/>
        <v>584185165</v>
      </c>
      <c r="AA13" s="85">
        <f t="shared" si="11"/>
        <v>276686670</v>
      </c>
      <c r="AB13" s="85">
        <f t="shared" si="12"/>
        <v>860871835</v>
      </c>
      <c r="AC13" s="44">
        <f t="shared" si="13"/>
        <v>0.9775291789317104</v>
      </c>
      <c r="AD13" s="84">
        <f>SUM(AD9:AD12)</f>
        <v>127972114</v>
      </c>
      <c r="AE13" s="85">
        <f>SUM(AE9:AE12)</f>
        <v>43456479</v>
      </c>
      <c r="AF13" s="85">
        <f t="shared" si="14"/>
        <v>171428593</v>
      </c>
      <c r="AG13" s="44">
        <f t="shared" si="15"/>
        <v>0.8770282693808571</v>
      </c>
      <c r="AH13" s="44">
        <f t="shared" si="16"/>
        <v>0.25264278404244966</v>
      </c>
      <c r="AI13" s="66">
        <f>SUM(AI9:AI12)</f>
        <v>643494718</v>
      </c>
      <c r="AJ13" s="66">
        <f>SUM(AJ9:AJ12)</f>
        <v>705563454</v>
      </c>
      <c r="AK13" s="66">
        <f>SUM(AK9:AK12)</f>
        <v>618799095</v>
      </c>
      <c r="AL13" s="66"/>
    </row>
    <row r="14" spans="1:38" s="13" customFormat="1" ht="12.75">
      <c r="A14" s="29" t="s">
        <v>97</v>
      </c>
      <c r="B14" s="63" t="s">
        <v>494</v>
      </c>
      <c r="C14" s="39" t="s">
        <v>495</v>
      </c>
      <c r="D14" s="80">
        <v>58181910</v>
      </c>
      <c r="E14" s="81">
        <v>9513000</v>
      </c>
      <c r="F14" s="82">
        <f t="shared" si="0"/>
        <v>67694910</v>
      </c>
      <c r="G14" s="80">
        <v>58181910</v>
      </c>
      <c r="H14" s="81">
        <v>9513000</v>
      </c>
      <c r="I14" s="83">
        <f t="shared" si="1"/>
        <v>67694910</v>
      </c>
      <c r="J14" s="80">
        <v>8797557</v>
      </c>
      <c r="K14" s="81">
        <v>531819</v>
      </c>
      <c r="L14" s="81">
        <f t="shared" si="2"/>
        <v>9329376</v>
      </c>
      <c r="M14" s="40">
        <f t="shared" si="3"/>
        <v>0.1378150292245015</v>
      </c>
      <c r="N14" s="108">
        <v>11071619</v>
      </c>
      <c r="O14" s="109">
        <v>404828</v>
      </c>
      <c r="P14" s="110">
        <f t="shared" si="4"/>
        <v>11476447</v>
      </c>
      <c r="Q14" s="40">
        <f t="shared" si="5"/>
        <v>0.1695319042450902</v>
      </c>
      <c r="R14" s="108">
        <v>9668991</v>
      </c>
      <c r="S14" s="110">
        <v>955510</v>
      </c>
      <c r="T14" s="110">
        <f t="shared" si="6"/>
        <v>10624501</v>
      </c>
      <c r="U14" s="40">
        <f t="shared" si="7"/>
        <v>0.1569468221465986</v>
      </c>
      <c r="V14" s="108">
        <v>8634143</v>
      </c>
      <c r="W14" s="110">
        <v>0</v>
      </c>
      <c r="X14" s="110">
        <f t="shared" si="8"/>
        <v>8634143</v>
      </c>
      <c r="Y14" s="40">
        <f t="shared" si="9"/>
        <v>0.12754493653954188</v>
      </c>
      <c r="Z14" s="80">
        <f t="shared" si="10"/>
        <v>38172310</v>
      </c>
      <c r="AA14" s="81">
        <f t="shared" si="11"/>
        <v>1892157</v>
      </c>
      <c r="AB14" s="81">
        <f t="shared" si="12"/>
        <v>40064467</v>
      </c>
      <c r="AC14" s="40">
        <f t="shared" si="13"/>
        <v>0.5918386921557323</v>
      </c>
      <c r="AD14" s="80">
        <v>4423295</v>
      </c>
      <c r="AE14" s="81">
        <v>53387</v>
      </c>
      <c r="AF14" s="81">
        <f t="shared" si="14"/>
        <v>4476682</v>
      </c>
      <c r="AG14" s="40">
        <f t="shared" si="15"/>
        <v>0.46693426581141756</v>
      </c>
      <c r="AH14" s="40">
        <f t="shared" si="16"/>
        <v>0.9286925003830961</v>
      </c>
      <c r="AI14" s="12">
        <v>61639126</v>
      </c>
      <c r="AJ14" s="12">
        <v>62686299</v>
      </c>
      <c r="AK14" s="12">
        <v>29270381</v>
      </c>
      <c r="AL14" s="12"/>
    </row>
    <row r="15" spans="1:38" s="13" customFormat="1" ht="12.75">
      <c r="A15" s="29" t="s">
        <v>97</v>
      </c>
      <c r="B15" s="63" t="s">
        <v>496</v>
      </c>
      <c r="C15" s="39" t="s">
        <v>497</v>
      </c>
      <c r="D15" s="80">
        <v>179347893</v>
      </c>
      <c r="E15" s="81">
        <v>67310000</v>
      </c>
      <c r="F15" s="82">
        <f t="shared" si="0"/>
        <v>246657893</v>
      </c>
      <c r="G15" s="80">
        <v>180663538</v>
      </c>
      <c r="H15" s="81">
        <v>62310000</v>
      </c>
      <c r="I15" s="83">
        <f t="shared" si="1"/>
        <v>242973538</v>
      </c>
      <c r="J15" s="80">
        <v>33115768</v>
      </c>
      <c r="K15" s="81">
        <v>3016040</v>
      </c>
      <c r="L15" s="81">
        <f t="shared" si="2"/>
        <v>36131808</v>
      </c>
      <c r="M15" s="40">
        <f t="shared" si="3"/>
        <v>0.14648551303403862</v>
      </c>
      <c r="N15" s="108">
        <v>39630746</v>
      </c>
      <c r="O15" s="109">
        <v>4698963</v>
      </c>
      <c r="P15" s="110">
        <f t="shared" si="4"/>
        <v>44329709</v>
      </c>
      <c r="Q15" s="40">
        <f t="shared" si="5"/>
        <v>0.179721428983422</v>
      </c>
      <c r="R15" s="108">
        <v>37408949</v>
      </c>
      <c r="S15" s="110">
        <v>3479819</v>
      </c>
      <c r="T15" s="110">
        <f t="shared" si="6"/>
        <v>40888768</v>
      </c>
      <c r="U15" s="40">
        <f t="shared" si="7"/>
        <v>0.16828486071598464</v>
      </c>
      <c r="V15" s="108">
        <v>42449319</v>
      </c>
      <c r="W15" s="110">
        <v>7372147</v>
      </c>
      <c r="X15" s="110">
        <f t="shared" si="8"/>
        <v>49821466</v>
      </c>
      <c r="Y15" s="40">
        <f t="shared" si="9"/>
        <v>0.205048938292202</v>
      </c>
      <c r="Z15" s="80">
        <f t="shared" si="10"/>
        <v>152604782</v>
      </c>
      <c r="AA15" s="81">
        <f t="shared" si="11"/>
        <v>18566969</v>
      </c>
      <c r="AB15" s="81">
        <f t="shared" si="12"/>
        <v>171171751</v>
      </c>
      <c r="AC15" s="40">
        <f t="shared" si="13"/>
        <v>0.7044872145706665</v>
      </c>
      <c r="AD15" s="80">
        <v>53965217</v>
      </c>
      <c r="AE15" s="81">
        <v>2268833</v>
      </c>
      <c r="AF15" s="81">
        <f t="shared" si="14"/>
        <v>56234050</v>
      </c>
      <c r="AG15" s="40">
        <f t="shared" si="15"/>
        <v>0.7449694869134449</v>
      </c>
      <c r="AH15" s="40">
        <f t="shared" si="16"/>
        <v>-0.11403382825885744</v>
      </c>
      <c r="AI15" s="12">
        <v>201133174</v>
      </c>
      <c r="AJ15" s="12">
        <v>188733283</v>
      </c>
      <c r="AK15" s="12">
        <v>140600537</v>
      </c>
      <c r="AL15" s="12"/>
    </row>
    <row r="16" spans="1:38" s="13" customFormat="1" ht="12.75">
      <c r="A16" s="29" t="s">
        <v>97</v>
      </c>
      <c r="B16" s="63" t="s">
        <v>498</v>
      </c>
      <c r="C16" s="39" t="s">
        <v>499</v>
      </c>
      <c r="D16" s="80">
        <v>34317597</v>
      </c>
      <c r="E16" s="81">
        <v>14031000</v>
      </c>
      <c r="F16" s="82">
        <f t="shared" si="0"/>
        <v>48348597</v>
      </c>
      <c r="G16" s="80">
        <v>34317597</v>
      </c>
      <c r="H16" s="81">
        <v>14031000</v>
      </c>
      <c r="I16" s="83">
        <f t="shared" si="1"/>
        <v>48348597</v>
      </c>
      <c r="J16" s="80">
        <v>6221779</v>
      </c>
      <c r="K16" s="81">
        <v>4861315</v>
      </c>
      <c r="L16" s="81">
        <f t="shared" si="2"/>
        <v>11083094</v>
      </c>
      <c r="M16" s="40">
        <f t="shared" si="3"/>
        <v>0.2292330013216309</v>
      </c>
      <c r="N16" s="108">
        <v>7377664</v>
      </c>
      <c r="O16" s="109">
        <v>3565904</v>
      </c>
      <c r="P16" s="110">
        <f t="shared" si="4"/>
        <v>10943568</v>
      </c>
      <c r="Q16" s="40">
        <f t="shared" si="5"/>
        <v>0.22634716784025813</v>
      </c>
      <c r="R16" s="108">
        <v>6103388</v>
      </c>
      <c r="S16" s="110">
        <v>3275360</v>
      </c>
      <c r="T16" s="110">
        <f t="shared" si="6"/>
        <v>9378748</v>
      </c>
      <c r="U16" s="40">
        <f t="shared" si="7"/>
        <v>0.19398180261569947</v>
      </c>
      <c r="V16" s="108">
        <v>4393137</v>
      </c>
      <c r="W16" s="110">
        <v>3044560</v>
      </c>
      <c r="X16" s="110">
        <f t="shared" si="8"/>
        <v>7437697</v>
      </c>
      <c r="Y16" s="40">
        <f t="shared" si="9"/>
        <v>0.15383480517542214</v>
      </c>
      <c r="Z16" s="80">
        <f t="shared" si="10"/>
        <v>24095968</v>
      </c>
      <c r="AA16" s="81">
        <f t="shared" si="11"/>
        <v>14747139</v>
      </c>
      <c r="AB16" s="81">
        <f t="shared" si="12"/>
        <v>38843107</v>
      </c>
      <c r="AC16" s="40">
        <f t="shared" si="13"/>
        <v>0.8033967769530107</v>
      </c>
      <c r="AD16" s="80">
        <v>3022828</v>
      </c>
      <c r="AE16" s="81">
        <v>2798018</v>
      </c>
      <c r="AF16" s="81">
        <f t="shared" si="14"/>
        <v>5820846</v>
      </c>
      <c r="AG16" s="40">
        <f t="shared" si="15"/>
        <v>0.9829382873902117</v>
      </c>
      <c r="AH16" s="40">
        <f t="shared" si="16"/>
        <v>0.2777690734302196</v>
      </c>
      <c r="AI16" s="12">
        <v>44184017</v>
      </c>
      <c r="AJ16" s="12">
        <v>44184017</v>
      </c>
      <c r="AK16" s="12">
        <v>43430162</v>
      </c>
      <c r="AL16" s="12"/>
    </row>
    <row r="17" spans="1:38" s="13" customFormat="1" ht="12.75">
      <c r="A17" s="29" t="s">
        <v>97</v>
      </c>
      <c r="B17" s="63" t="s">
        <v>500</v>
      </c>
      <c r="C17" s="39" t="s">
        <v>501</v>
      </c>
      <c r="D17" s="80">
        <v>55139550</v>
      </c>
      <c r="E17" s="81">
        <v>15828000</v>
      </c>
      <c r="F17" s="82">
        <f t="shared" si="0"/>
        <v>70967550</v>
      </c>
      <c r="G17" s="80">
        <v>55139550</v>
      </c>
      <c r="H17" s="81">
        <v>15828000</v>
      </c>
      <c r="I17" s="83">
        <f t="shared" si="1"/>
        <v>70967550</v>
      </c>
      <c r="J17" s="80">
        <v>12760038</v>
      </c>
      <c r="K17" s="81">
        <v>4524558</v>
      </c>
      <c r="L17" s="81">
        <f t="shared" si="2"/>
        <v>17284596</v>
      </c>
      <c r="M17" s="40">
        <f t="shared" si="3"/>
        <v>0.2435563296182551</v>
      </c>
      <c r="N17" s="108">
        <v>14368902</v>
      </c>
      <c r="O17" s="109">
        <v>7096837</v>
      </c>
      <c r="P17" s="110">
        <f t="shared" si="4"/>
        <v>21465739</v>
      </c>
      <c r="Q17" s="40">
        <f t="shared" si="5"/>
        <v>0.3024725948690634</v>
      </c>
      <c r="R17" s="108">
        <v>12434104</v>
      </c>
      <c r="S17" s="110">
        <v>1648905</v>
      </c>
      <c r="T17" s="110">
        <f t="shared" si="6"/>
        <v>14083009</v>
      </c>
      <c r="U17" s="40">
        <f t="shared" si="7"/>
        <v>0.19844293624339576</v>
      </c>
      <c r="V17" s="108">
        <v>11008529</v>
      </c>
      <c r="W17" s="110">
        <v>818106</v>
      </c>
      <c r="X17" s="110">
        <f t="shared" si="8"/>
        <v>11826635</v>
      </c>
      <c r="Y17" s="40">
        <f t="shared" si="9"/>
        <v>0.166648489344778</v>
      </c>
      <c r="Z17" s="80">
        <f t="shared" si="10"/>
        <v>50571573</v>
      </c>
      <c r="AA17" s="81">
        <f t="shared" si="11"/>
        <v>14088406</v>
      </c>
      <c r="AB17" s="81">
        <f t="shared" si="12"/>
        <v>64659979</v>
      </c>
      <c r="AC17" s="40">
        <f t="shared" si="13"/>
        <v>0.9111203500754923</v>
      </c>
      <c r="AD17" s="80">
        <v>11354263</v>
      </c>
      <c r="AE17" s="81">
        <v>7041488</v>
      </c>
      <c r="AF17" s="81">
        <f t="shared" si="14"/>
        <v>18395751</v>
      </c>
      <c r="AG17" s="40">
        <f t="shared" si="15"/>
        <v>0.7577588073638337</v>
      </c>
      <c r="AH17" s="40">
        <f t="shared" si="16"/>
        <v>-0.3570996367585102</v>
      </c>
      <c r="AI17" s="12">
        <v>67795553</v>
      </c>
      <c r="AJ17" s="12">
        <v>78058743</v>
      </c>
      <c r="AK17" s="12">
        <v>59149700</v>
      </c>
      <c r="AL17" s="12"/>
    </row>
    <row r="18" spans="1:38" s="13" customFormat="1" ht="12.75">
      <c r="A18" s="29" t="s">
        <v>97</v>
      </c>
      <c r="B18" s="63" t="s">
        <v>502</v>
      </c>
      <c r="C18" s="39" t="s">
        <v>503</v>
      </c>
      <c r="D18" s="80">
        <v>61442000</v>
      </c>
      <c r="E18" s="81">
        <v>15381000</v>
      </c>
      <c r="F18" s="82">
        <f t="shared" si="0"/>
        <v>76823000</v>
      </c>
      <c r="G18" s="80">
        <v>61442000</v>
      </c>
      <c r="H18" s="81">
        <v>15381000</v>
      </c>
      <c r="I18" s="83">
        <f t="shared" si="1"/>
        <v>76823000</v>
      </c>
      <c r="J18" s="80">
        <v>7486533</v>
      </c>
      <c r="K18" s="81">
        <v>4690950</v>
      </c>
      <c r="L18" s="81">
        <f t="shared" si="2"/>
        <v>12177483</v>
      </c>
      <c r="M18" s="40">
        <f t="shared" si="3"/>
        <v>0.1585135050700962</v>
      </c>
      <c r="N18" s="108">
        <v>9669478</v>
      </c>
      <c r="O18" s="109">
        <v>6097830</v>
      </c>
      <c r="P18" s="110">
        <f t="shared" si="4"/>
        <v>15767308</v>
      </c>
      <c r="Q18" s="40">
        <f t="shared" si="5"/>
        <v>0.20524202387305884</v>
      </c>
      <c r="R18" s="108">
        <v>7897959</v>
      </c>
      <c r="S18" s="110">
        <v>2949279</v>
      </c>
      <c r="T18" s="110">
        <f t="shared" si="6"/>
        <v>10847238</v>
      </c>
      <c r="U18" s="40">
        <f t="shared" si="7"/>
        <v>0.14119779232781848</v>
      </c>
      <c r="V18" s="108">
        <v>8041021</v>
      </c>
      <c r="W18" s="110">
        <v>614548</v>
      </c>
      <c r="X18" s="110">
        <f t="shared" si="8"/>
        <v>8655569</v>
      </c>
      <c r="Y18" s="40">
        <f t="shared" si="9"/>
        <v>0.11266897934212411</v>
      </c>
      <c r="Z18" s="80">
        <f t="shared" si="10"/>
        <v>33094991</v>
      </c>
      <c r="AA18" s="81">
        <f t="shared" si="11"/>
        <v>14352607</v>
      </c>
      <c r="AB18" s="81">
        <f t="shared" si="12"/>
        <v>47447598</v>
      </c>
      <c r="AC18" s="40">
        <f t="shared" si="13"/>
        <v>0.6176223006130976</v>
      </c>
      <c r="AD18" s="80">
        <v>9215029</v>
      </c>
      <c r="AE18" s="81">
        <v>452657</v>
      </c>
      <c r="AF18" s="81">
        <f t="shared" si="14"/>
        <v>9667686</v>
      </c>
      <c r="AG18" s="40">
        <f t="shared" si="15"/>
        <v>1.3832882719774693</v>
      </c>
      <c r="AH18" s="40">
        <f t="shared" si="16"/>
        <v>-0.10469071916485495</v>
      </c>
      <c r="AI18" s="12">
        <v>44739000</v>
      </c>
      <c r="AJ18" s="12">
        <v>44739000</v>
      </c>
      <c r="AK18" s="12">
        <v>61886934</v>
      </c>
      <c r="AL18" s="12"/>
    </row>
    <row r="19" spans="1:38" s="13" customFormat="1" ht="12.75">
      <c r="A19" s="29" t="s">
        <v>97</v>
      </c>
      <c r="B19" s="63" t="s">
        <v>504</v>
      </c>
      <c r="C19" s="39" t="s">
        <v>505</v>
      </c>
      <c r="D19" s="80">
        <v>45744210</v>
      </c>
      <c r="E19" s="81">
        <v>10133000</v>
      </c>
      <c r="F19" s="82">
        <f t="shared" si="0"/>
        <v>55877210</v>
      </c>
      <c r="G19" s="80">
        <v>45789670</v>
      </c>
      <c r="H19" s="81">
        <v>11913000</v>
      </c>
      <c r="I19" s="83">
        <f t="shared" si="1"/>
        <v>57702670</v>
      </c>
      <c r="J19" s="80">
        <v>6419541</v>
      </c>
      <c r="K19" s="81">
        <v>176265</v>
      </c>
      <c r="L19" s="81">
        <f t="shared" si="2"/>
        <v>6595806</v>
      </c>
      <c r="M19" s="40">
        <f t="shared" si="3"/>
        <v>0.11804107613819659</v>
      </c>
      <c r="N19" s="108">
        <v>7611850</v>
      </c>
      <c r="O19" s="109">
        <v>585275</v>
      </c>
      <c r="P19" s="110">
        <f t="shared" si="4"/>
        <v>8197125</v>
      </c>
      <c r="Q19" s="40">
        <f t="shared" si="5"/>
        <v>0.14669889566784025</v>
      </c>
      <c r="R19" s="108">
        <v>9347746</v>
      </c>
      <c r="S19" s="110">
        <v>1051425</v>
      </c>
      <c r="T19" s="110">
        <f t="shared" si="6"/>
        <v>10399171</v>
      </c>
      <c r="U19" s="40">
        <f t="shared" si="7"/>
        <v>0.18021992743143428</v>
      </c>
      <c r="V19" s="108">
        <v>14303099</v>
      </c>
      <c r="W19" s="110">
        <v>2508432</v>
      </c>
      <c r="X19" s="110">
        <f t="shared" si="8"/>
        <v>16811531</v>
      </c>
      <c r="Y19" s="40">
        <f t="shared" si="9"/>
        <v>0.2913475407637116</v>
      </c>
      <c r="Z19" s="80">
        <f t="shared" si="10"/>
        <v>37682236</v>
      </c>
      <c r="AA19" s="81">
        <f t="shared" si="11"/>
        <v>4321397</v>
      </c>
      <c r="AB19" s="81">
        <f t="shared" si="12"/>
        <v>42003633</v>
      </c>
      <c r="AC19" s="40">
        <f t="shared" si="13"/>
        <v>0.7279322256665073</v>
      </c>
      <c r="AD19" s="80">
        <v>11030808</v>
      </c>
      <c r="AE19" s="81">
        <v>285349</v>
      </c>
      <c r="AF19" s="81">
        <f t="shared" si="14"/>
        <v>11316157</v>
      </c>
      <c r="AG19" s="40">
        <f t="shared" si="15"/>
        <v>0.6775536310024742</v>
      </c>
      <c r="AH19" s="40">
        <f t="shared" si="16"/>
        <v>0.48562192977704366</v>
      </c>
      <c r="AI19" s="12">
        <v>57333890</v>
      </c>
      <c r="AJ19" s="12">
        <v>50774270</v>
      </c>
      <c r="AK19" s="12">
        <v>34402291</v>
      </c>
      <c r="AL19" s="12"/>
    </row>
    <row r="20" spans="1:38" s="13" customFormat="1" ht="12.75">
      <c r="A20" s="29" t="s">
        <v>116</v>
      </c>
      <c r="B20" s="63" t="s">
        <v>506</v>
      </c>
      <c r="C20" s="39" t="s">
        <v>507</v>
      </c>
      <c r="D20" s="80">
        <v>83809331</v>
      </c>
      <c r="E20" s="81">
        <v>1495150</v>
      </c>
      <c r="F20" s="82">
        <f t="shared" si="0"/>
        <v>85304481</v>
      </c>
      <c r="G20" s="80">
        <v>83809331</v>
      </c>
      <c r="H20" s="81">
        <v>1495150</v>
      </c>
      <c r="I20" s="83">
        <f t="shared" si="1"/>
        <v>85304481</v>
      </c>
      <c r="J20" s="80">
        <v>17903529</v>
      </c>
      <c r="K20" s="81">
        <v>10566</v>
      </c>
      <c r="L20" s="81">
        <f t="shared" si="2"/>
        <v>17914095</v>
      </c>
      <c r="M20" s="40">
        <f t="shared" si="3"/>
        <v>0.21000180518066805</v>
      </c>
      <c r="N20" s="108">
        <v>19055303</v>
      </c>
      <c r="O20" s="109">
        <v>362847</v>
      </c>
      <c r="P20" s="110">
        <f t="shared" si="4"/>
        <v>19418150</v>
      </c>
      <c r="Q20" s="40">
        <f t="shared" si="5"/>
        <v>0.22763341119208028</v>
      </c>
      <c r="R20" s="108">
        <v>12171683</v>
      </c>
      <c r="S20" s="110">
        <v>188175</v>
      </c>
      <c r="T20" s="110">
        <f t="shared" si="6"/>
        <v>12359858</v>
      </c>
      <c r="U20" s="40">
        <f t="shared" si="7"/>
        <v>0.1448910755344728</v>
      </c>
      <c r="V20" s="108">
        <v>10499824</v>
      </c>
      <c r="W20" s="110">
        <v>309304</v>
      </c>
      <c r="X20" s="110">
        <f t="shared" si="8"/>
        <v>10809128</v>
      </c>
      <c r="Y20" s="40">
        <f t="shared" si="9"/>
        <v>0.12671231186553963</v>
      </c>
      <c r="Z20" s="80">
        <f t="shared" si="10"/>
        <v>59630339</v>
      </c>
      <c r="AA20" s="81">
        <f t="shared" si="11"/>
        <v>870892</v>
      </c>
      <c r="AB20" s="81">
        <f t="shared" si="12"/>
        <v>60501231</v>
      </c>
      <c r="AC20" s="40">
        <f t="shared" si="13"/>
        <v>0.7092386037727608</v>
      </c>
      <c r="AD20" s="80">
        <v>23845878</v>
      </c>
      <c r="AE20" s="81">
        <v>510863</v>
      </c>
      <c r="AF20" s="81">
        <f t="shared" si="14"/>
        <v>24356741</v>
      </c>
      <c r="AG20" s="40">
        <f t="shared" si="15"/>
        <v>0.7166447416309728</v>
      </c>
      <c r="AH20" s="40">
        <f t="shared" si="16"/>
        <v>-0.5562161620883517</v>
      </c>
      <c r="AI20" s="12">
        <v>72936000</v>
      </c>
      <c r="AJ20" s="12">
        <v>82194469</v>
      </c>
      <c r="AK20" s="12">
        <v>58904234</v>
      </c>
      <c r="AL20" s="12"/>
    </row>
    <row r="21" spans="1:38" s="59" customFormat="1" ht="12.75">
      <c r="A21" s="64"/>
      <c r="B21" s="65" t="s">
        <v>508</v>
      </c>
      <c r="C21" s="32"/>
      <c r="D21" s="84">
        <f>SUM(D14:D20)</f>
        <v>517982491</v>
      </c>
      <c r="E21" s="85">
        <f>SUM(E14:E20)</f>
        <v>133691150</v>
      </c>
      <c r="F21" s="86">
        <f t="shared" si="0"/>
        <v>651673641</v>
      </c>
      <c r="G21" s="84">
        <f>SUM(G14:G20)</f>
        <v>519343596</v>
      </c>
      <c r="H21" s="85">
        <f>SUM(H14:H20)</f>
        <v>130471150</v>
      </c>
      <c r="I21" s="86">
        <f t="shared" si="1"/>
        <v>649814746</v>
      </c>
      <c r="J21" s="84">
        <f>SUM(J14:J20)</f>
        <v>92704745</v>
      </c>
      <c r="K21" s="85">
        <f>SUM(K14:K20)</f>
        <v>17811513</v>
      </c>
      <c r="L21" s="85">
        <f t="shared" si="2"/>
        <v>110516258</v>
      </c>
      <c r="M21" s="44">
        <f t="shared" si="3"/>
        <v>0.16958835074319048</v>
      </c>
      <c r="N21" s="114">
        <f>SUM(N14:N20)</f>
        <v>108785562</v>
      </c>
      <c r="O21" s="115">
        <f>SUM(O14:O20)</f>
        <v>22812484</v>
      </c>
      <c r="P21" s="116">
        <f t="shared" si="4"/>
        <v>131598046</v>
      </c>
      <c r="Q21" s="44">
        <f t="shared" si="5"/>
        <v>0.20193857434230642</v>
      </c>
      <c r="R21" s="114">
        <f>SUM(R14:R20)</f>
        <v>95032820</v>
      </c>
      <c r="S21" s="116">
        <f>SUM(S14:S20)</f>
        <v>13548473</v>
      </c>
      <c r="T21" s="116">
        <f t="shared" si="6"/>
        <v>108581293</v>
      </c>
      <c r="U21" s="44">
        <f t="shared" si="7"/>
        <v>0.16709576639862833</v>
      </c>
      <c r="V21" s="114">
        <f>SUM(V14:V20)</f>
        <v>99329072</v>
      </c>
      <c r="W21" s="116">
        <f>SUM(W14:W20)</f>
        <v>14667097</v>
      </c>
      <c r="X21" s="116">
        <f t="shared" si="8"/>
        <v>113996169</v>
      </c>
      <c r="Y21" s="44">
        <f t="shared" si="9"/>
        <v>0.1754287198031668</v>
      </c>
      <c r="Z21" s="84">
        <f t="shared" si="10"/>
        <v>395852199</v>
      </c>
      <c r="AA21" s="85">
        <f t="shared" si="11"/>
        <v>68839567</v>
      </c>
      <c r="AB21" s="85">
        <f t="shared" si="12"/>
        <v>464691766</v>
      </c>
      <c r="AC21" s="44">
        <f t="shared" si="13"/>
        <v>0.7151142211845097</v>
      </c>
      <c r="AD21" s="84">
        <f>SUM(AD14:AD20)</f>
        <v>116857318</v>
      </c>
      <c r="AE21" s="85">
        <f>SUM(AE14:AE20)</f>
        <v>13410595</v>
      </c>
      <c r="AF21" s="85">
        <f t="shared" si="14"/>
        <v>130267913</v>
      </c>
      <c r="AG21" s="44">
        <f t="shared" si="15"/>
        <v>0.7756029094367926</v>
      </c>
      <c r="AH21" s="44">
        <f t="shared" si="16"/>
        <v>-0.12490983869527406</v>
      </c>
      <c r="AI21" s="66">
        <f>SUM(AI14:AI20)</f>
        <v>549760760</v>
      </c>
      <c r="AJ21" s="66">
        <f>SUM(AJ14:AJ20)</f>
        <v>551370081</v>
      </c>
      <c r="AK21" s="66">
        <f>SUM(AK14:AK20)</f>
        <v>427644239</v>
      </c>
      <c r="AL21" s="66"/>
    </row>
    <row r="22" spans="1:38" s="13" customFormat="1" ht="12.75">
      <c r="A22" s="29" t="s">
        <v>97</v>
      </c>
      <c r="B22" s="63" t="s">
        <v>509</v>
      </c>
      <c r="C22" s="39" t="s">
        <v>510</v>
      </c>
      <c r="D22" s="80">
        <v>86297784</v>
      </c>
      <c r="E22" s="81">
        <v>0</v>
      </c>
      <c r="F22" s="82">
        <f t="shared" si="0"/>
        <v>86297784</v>
      </c>
      <c r="G22" s="80">
        <v>86297784</v>
      </c>
      <c r="H22" s="81">
        <v>0</v>
      </c>
      <c r="I22" s="83">
        <f t="shared" si="1"/>
        <v>86297784</v>
      </c>
      <c r="J22" s="80">
        <v>15196043</v>
      </c>
      <c r="K22" s="81">
        <v>79439</v>
      </c>
      <c r="L22" s="81">
        <f t="shared" si="2"/>
        <v>15275482</v>
      </c>
      <c r="M22" s="40">
        <f t="shared" si="3"/>
        <v>0.17700897163245813</v>
      </c>
      <c r="N22" s="108">
        <v>15008591</v>
      </c>
      <c r="O22" s="109">
        <v>161851</v>
      </c>
      <c r="P22" s="110">
        <f t="shared" si="4"/>
        <v>15170442</v>
      </c>
      <c r="Q22" s="40">
        <f t="shared" si="5"/>
        <v>0.1757917908992889</v>
      </c>
      <c r="R22" s="108">
        <v>14686480</v>
      </c>
      <c r="S22" s="110">
        <v>182137</v>
      </c>
      <c r="T22" s="110">
        <f t="shared" si="6"/>
        <v>14868617</v>
      </c>
      <c r="U22" s="40">
        <f t="shared" si="7"/>
        <v>0.17229430827563313</v>
      </c>
      <c r="V22" s="108">
        <v>15098924</v>
      </c>
      <c r="W22" s="110">
        <v>31811</v>
      </c>
      <c r="X22" s="110">
        <f t="shared" si="8"/>
        <v>15130735</v>
      </c>
      <c r="Y22" s="40">
        <f t="shared" si="9"/>
        <v>0.17533167479711878</v>
      </c>
      <c r="Z22" s="80">
        <f t="shared" si="10"/>
        <v>59990038</v>
      </c>
      <c r="AA22" s="81">
        <f t="shared" si="11"/>
        <v>455238</v>
      </c>
      <c r="AB22" s="81">
        <f t="shared" si="12"/>
        <v>60445276</v>
      </c>
      <c r="AC22" s="40">
        <f t="shared" si="13"/>
        <v>0.7004267456044989</v>
      </c>
      <c r="AD22" s="80">
        <v>11414106</v>
      </c>
      <c r="AE22" s="81">
        <v>230673</v>
      </c>
      <c r="AF22" s="81">
        <f t="shared" si="14"/>
        <v>11644779</v>
      </c>
      <c r="AG22" s="40">
        <f t="shared" si="15"/>
        <v>0.6937380432675979</v>
      </c>
      <c r="AH22" s="40">
        <f t="shared" si="16"/>
        <v>0.2993578495564406</v>
      </c>
      <c r="AI22" s="12">
        <v>52359492</v>
      </c>
      <c r="AJ22" s="12">
        <v>74413098</v>
      </c>
      <c r="AK22" s="12">
        <v>51623197</v>
      </c>
      <c r="AL22" s="12"/>
    </row>
    <row r="23" spans="1:38" s="13" customFormat="1" ht="12.75">
      <c r="A23" s="29" t="s">
        <v>97</v>
      </c>
      <c r="B23" s="63" t="s">
        <v>511</v>
      </c>
      <c r="C23" s="39" t="s">
        <v>512</v>
      </c>
      <c r="D23" s="80">
        <v>79529656</v>
      </c>
      <c r="E23" s="81">
        <v>61857000</v>
      </c>
      <c r="F23" s="82">
        <f t="shared" si="0"/>
        <v>141386656</v>
      </c>
      <c r="G23" s="80">
        <v>107143508</v>
      </c>
      <c r="H23" s="81">
        <v>61857000</v>
      </c>
      <c r="I23" s="83">
        <f t="shared" si="1"/>
        <v>169000508</v>
      </c>
      <c r="J23" s="80">
        <v>18654069</v>
      </c>
      <c r="K23" s="81">
        <v>5800546</v>
      </c>
      <c r="L23" s="81">
        <f t="shared" si="2"/>
        <v>24454615</v>
      </c>
      <c r="M23" s="40">
        <f t="shared" si="3"/>
        <v>0.1729626804385274</v>
      </c>
      <c r="N23" s="108">
        <v>17411823</v>
      </c>
      <c r="O23" s="109">
        <v>8979984</v>
      </c>
      <c r="P23" s="110">
        <f t="shared" si="4"/>
        <v>26391807</v>
      </c>
      <c r="Q23" s="40">
        <f t="shared" si="5"/>
        <v>0.18666405831113228</v>
      </c>
      <c r="R23" s="108">
        <v>16314155</v>
      </c>
      <c r="S23" s="110">
        <v>11320226</v>
      </c>
      <c r="T23" s="110">
        <f t="shared" si="6"/>
        <v>27634381</v>
      </c>
      <c r="U23" s="40">
        <f t="shared" si="7"/>
        <v>0.16351655582005706</v>
      </c>
      <c r="V23" s="108">
        <v>49268660</v>
      </c>
      <c r="W23" s="110">
        <v>26121672</v>
      </c>
      <c r="X23" s="110">
        <f t="shared" si="8"/>
        <v>75390332</v>
      </c>
      <c r="Y23" s="40">
        <f t="shared" si="9"/>
        <v>0.4460952981277429</v>
      </c>
      <c r="Z23" s="80">
        <f t="shared" si="10"/>
        <v>101648707</v>
      </c>
      <c r="AA23" s="81">
        <f t="shared" si="11"/>
        <v>52222428</v>
      </c>
      <c r="AB23" s="81">
        <f t="shared" si="12"/>
        <v>153871135</v>
      </c>
      <c r="AC23" s="40">
        <f t="shared" si="13"/>
        <v>0.9104773519379007</v>
      </c>
      <c r="AD23" s="80">
        <v>22054236</v>
      </c>
      <c r="AE23" s="81">
        <v>17794470</v>
      </c>
      <c r="AF23" s="81">
        <f t="shared" si="14"/>
        <v>39848706</v>
      </c>
      <c r="AG23" s="40">
        <f t="shared" si="15"/>
        <v>0.8469279514173591</v>
      </c>
      <c r="AH23" s="40">
        <f t="shared" si="16"/>
        <v>0.8919141816047929</v>
      </c>
      <c r="AI23" s="12">
        <v>119826748</v>
      </c>
      <c r="AJ23" s="12">
        <v>143485654</v>
      </c>
      <c r="AK23" s="12">
        <v>121522011</v>
      </c>
      <c r="AL23" s="12"/>
    </row>
    <row r="24" spans="1:38" s="13" customFormat="1" ht="12.75">
      <c r="A24" s="29" t="s">
        <v>97</v>
      </c>
      <c r="B24" s="63" t="s">
        <v>513</v>
      </c>
      <c r="C24" s="39" t="s">
        <v>514</v>
      </c>
      <c r="D24" s="80">
        <v>167579572</v>
      </c>
      <c r="E24" s="81">
        <v>24120129</v>
      </c>
      <c r="F24" s="82">
        <f t="shared" si="0"/>
        <v>191699701</v>
      </c>
      <c r="G24" s="80">
        <v>164640154</v>
      </c>
      <c r="H24" s="81">
        <v>23414283</v>
      </c>
      <c r="I24" s="83">
        <f t="shared" si="1"/>
        <v>188054437</v>
      </c>
      <c r="J24" s="80">
        <v>39052081</v>
      </c>
      <c r="K24" s="81">
        <v>1924231</v>
      </c>
      <c r="L24" s="81">
        <f t="shared" si="2"/>
        <v>40976312</v>
      </c>
      <c r="M24" s="40">
        <f t="shared" si="3"/>
        <v>0.21375261299964157</v>
      </c>
      <c r="N24" s="108">
        <v>33619251</v>
      </c>
      <c r="O24" s="109">
        <v>3182085</v>
      </c>
      <c r="P24" s="110">
        <f t="shared" si="4"/>
        <v>36801336</v>
      </c>
      <c r="Q24" s="40">
        <f t="shared" si="5"/>
        <v>0.19197388315175307</v>
      </c>
      <c r="R24" s="108">
        <v>33526663</v>
      </c>
      <c r="S24" s="110">
        <v>1265102</v>
      </c>
      <c r="T24" s="110">
        <f t="shared" si="6"/>
        <v>34791765</v>
      </c>
      <c r="U24" s="40">
        <f t="shared" si="7"/>
        <v>0.18500900885417557</v>
      </c>
      <c r="V24" s="108">
        <v>42132780</v>
      </c>
      <c r="W24" s="110">
        <v>3641086</v>
      </c>
      <c r="X24" s="110">
        <f t="shared" si="8"/>
        <v>45773866</v>
      </c>
      <c r="Y24" s="40">
        <f t="shared" si="9"/>
        <v>0.24340752991645712</v>
      </c>
      <c r="Z24" s="80">
        <f t="shared" si="10"/>
        <v>148330775</v>
      </c>
      <c r="AA24" s="81">
        <f t="shared" si="11"/>
        <v>10012504</v>
      </c>
      <c r="AB24" s="81">
        <f t="shared" si="12"/>
        <v>158343279</v>
      </c>
      <c r="AC24" s="40">
        <f t="shared" si="13"/>
        <v>0.8420076735546527</v>
      </c>
      <c r="AD24" s="80">
        <v>38042132</v>
      </c>
      <c r="AE24" s="81">
        <v>6321039</v>
      </c>
      <c r="AF24" s="81">
        <f t="shared" si="14"/>
        <v>44363171</v>
      </c>
      <c r="AG24" s="40">
        <f t="shared" si="15"/>
        <v>0.9323350201407583</v>
      </c>
      <c r="AH24" s="40">
        <f t="shared" si="16"/>
        <v>0.03179878643030265</v>
      </c>
      <c r="AI24" s="12">
        <v>179340504</v>
      </c>
      <c r="AJ24" s="12">
        <v>165489549</v>
      </c>
      <c r="AK24" s="12">
        <v>154291702</v>
      </c>
      <c r="AL24" s="12"/>
    </row>
    <row r="25" spans="1:38" s="13" customFormat="1" ht="12.75">
      <c r="A25" s="29" t="s">
        <v>97</v>
      </c>
      <c r="B25" s="63" t="s">
        <v>515</v>
      </c>
      <c r="C25" s="39" t="s">
        <v>516</v>
      </c>
      <c r="D25" s="80">
        <v>41003084</v>
      </c>
      <c r="E25" s="81">
        <v>9574000</v>
      </c>
      <c r="F25" s="82">
        <f t="shared" si="0"/>
        <v>50577084</v>
      </c>
      <c r="G25" s="80">
        <v>53903084</v>
      </c>
      <c r="H25" s="81">
        <v>9574000</v>
      </c>
      <c r="I25" s="83">
        <f t="shared" si="1"/>
        <v>63477084</v>
      </c>
      <c r="J25" s="80">
        <v>11395669</v>
      </c>
      <c r="K25" s="81">
        <v>166865</v>
      </c>
      <c r="L25" s="81">
        <f t="shared" si="2"/>
        <v>11562534</v>
      </c>
      <c r="M25" s="40">
        <f t="shared" si="3"/>
        <v>0.2286121121573557</v>
      </c>
      <c r="N25" s="108">
        <v>8501325</v>
      </c>
      <c r="O25" s="109">
        <v>0</v>
      </c>
      <c r="P25" s="110">
        <f t="shared" si="4"/>
        <v>8501325</v>
      </c>
      <c r="Q25" s="40">
        <f t="shared" si="5"/>
        <v>0.1680864994114726</v>
      </c>
      <c r="R25" s="108">
        <v>6653242</v>
      </c>
      <c r="S25" s="110">
        <v>27019</v>
      </c>
      <c r="T25" s="110">
        <f t="shared" si="6"/>
        <v>6680261</v>
      </c>
      <c r="U25" s="40">
        <f t="shared" si="7"/>
        <v>0.10523893945726934</v>
      </c>
      <c r="V25" s="108">
        <v>18430135</v>
      </c>
      <c r="W25" s="110">
        <v>14286224</v>
      </c>
      <c r="X25" s="110">
        <f t="shared" si="8"/>
        <v>32716359</v>
      </c>
      <c r="Y25" s="40">
        <f t="shared" si="9"/>
        <v>0.5154042520289684</v>
      </c>
      <c r="Z25" s="80">
        <f t="shared" si="10"/>
        <v>44980371</v>
      </c>
      <c r="AA25" s="81">
        <f t="shared" si="11"/>
        <v>14480108</v>
      </c>
      <c r="AB25" s="81">
        <f t="shared" si="12"/>
        <v>59460479</v>
      </c>
      <c r="AC25" s="40">
        <f t="shared" si="13"/>
        <v>0.9367235426252409</v>
      </c>
      <c r="AD25" s="80">
        <v>20740920</v>
      </c>
      <c r="AE25" s="81">
        <v>10034955</v>
      </c>
      <c r="AF25" s="81">
        <f t="shared" si="14"/>
        <v>30775875</v>
      </c>
      <c r="AG25" s="40">
        <f t="shared" si="15"/>
        <v>1.2618771880962079</v>
      </c>
      <c r="AH25" s="40">
        <f t="shared" si="16"/>
        <v>0.06305211468398553</v>
      </c>
      <c r="AI25" s="12">
        <v>45894611</v>
      </c>
      <c r="AJ25" s="12">
        <v>48097748</v>
      </c>
      <c r="AK25" s="12">
        <v>60693451</v>
      </c>
      <c r="AL25" s="12"/>
    </row>
    <row r="26" spans="1:38" s="13" customFormat="1" ht="12.75">
      <c r="A26" s="29" t="s">
        <v>97</v>
      </c>
      <c r="B26" s="63" t="s">
        <v>517</v>
      </c>
      <c r="C26" s="39" t="s">
        <v>518</v>
      </c>
      <c r="D26" s="80">
        <v>49538136</v>
      </c>
      <c r="E26" s="81">
        <v>9911000</v>
      </c>
      <c r="F26" s="82">
        <f t="shared" si="0"/>
        <v>59449136</v>
      </c>
      <c r="G26" s="80">
        <v>49538136</v>
      </c>
      <c r="H26" s="81">
        <v>9911000</v>
      </c>
      <c r="I26" s="83">
        <f t="shared" si="1"/>
        <v>59449136</v>
      </c>
      <c r="J26" s="80">
        <v>5579455</v>
      </c>
      <c r="K26" s="81">
        <v>808090</v>
      </c>
      <c r="L26" s="81">
        <f t="shared" si="2"/>
        <v>6387545</v>
      </c>
      <c r="M26" s="40">
        <f t="shared" si="3"/>
        <v>0.1074455480732302</v>
      </c>
      <c r="N26" s="108">
        <v>3019979</v>
      </c>
      <c r="O26" s="109">
        <v>0</v>
      </c>
      <c r="P26" s="110">
        <f t="shared" si="4"/>
        <v>3019979</v>
      </c>
      <c r="Q26" s="40">
        <f t="shared" si="5"/>
        <v>0.05079937578907791</v>
      </c>
      <c r="R26" s="108">
        <v>2283062</v>
      </c>
      <c r="S26" s="110">
        <v>0</v>
      </c>
      <c r="T26" s="110">
        <f t="shared" si="6"/>
        <v>2283062</v>
      </c>
      <c r="U26" s="40">
        <f t="shared" si="7"/>
        <v>0.03840361952442841</v>
      </c>
      <c r="V26" s="108">
        <v>10591005</v>
      </c>
      <c r="W26" s="110">
        <v>0</v>
      </c>
      <c r="X26" s="110">
        <f t="shared" si="8"/>
        <v>10591005</v>
      </c>
      <c r="Y26" s="40">
        <f t="shared" si="9"/>
        <v>0.17815237886720506</v>
      </c>
      <c r="Z26" s="80">
        <f t="shared" si="10"/>
        <v>21473501</v>
      </c>
      <c r="AA26" s="81">
        <f t="shared" si="11"/>
        <v>808090</v>
      </c>
      <c r="AB26" s="81">
        <f t="shared" si="12"/>
        <v>22281591</v>
      </c>
      <c r="AC26" s="40">
        <f t="shared" si="13"/>
        <v>0.37480092225394157</v>
      </c>
      <c r="AD26" s="80">
        <v>3569842</v>
      </c>
      <c r="AE26" s="81">
        <v>992904</v>
      </c>
      <c r="AF26" s="81">
        <f t="shared" si="14"/>
        <v>4562746</v>
      </c>
      <c r="AG26" s="40">
        <f t="shared" si="15"/>
        <v>0.4600087778863512</v>
      </c>
      <c r="AH26" s="40">
        <f t="shared" si="16"/>
        <v>1.3211910108517984</v>
      </c>
      <c r="AI26" s="12">
        <v>28089221</v>
      </c>
      <c r="AJ26" s="12">
        <v>48303200</v>
      </c>
      <c r="AK26" s="12">
        <v>22219896</v>
      </c>
      <c r="AL26" s="12"/>
    </row>
    <row r="27" spans="1:38" s="13" customFormat="1" ht="12.75">
      <c r="A27" s="29" t="s">
        <v>97</v>
      </c>
      <c r="B27" s="63" t="s">
        <v>519</v>
      </c>
      <c r="C27" s="39" t="s">
        <v>520</v>
      </c>
      <c r="D27" s="80">
        <v>68565168</v>
      </c>
      <c r="E27" s="81">
        <v>39913911</v>
      </c>
      <c r="F27" s="82">
        <f t="shared" si="0"/>
        <v>108479079</v>
      </c>
      <c r="G27" s="80">
        <v>68565168</v>
      </c>
      <c r="H27" s="81">
        <v>39913911</v>
      </c>
      <c r="I27" s="83">
        <f t="shared" si="1"/>
        <v>108479079</v>
      </c>
      <c r="J27" s="80">
        <v>7886780</v>
      </c>
      <c r="K27" s="81">
        <v>5844795</v>
      </c>
      <c r="L27" s="81">
        <f t="shared" si="2"/>
        <v>13731575</v>
      </c>
      <c r="M27" s="40">
        <f t="shared" si="3"/>
        <v>0.12658270264259894</v>
      </c>
      <c r="N27" s="108">
        <v>7686569</v>
      </c>
      <c r="O27" s="109">
        <v>12787985</v>
      </c>
      <c r="P27" s="110">
        <f t="shared" si="4"/>
        <v>20474554</v>
      </c>
      <c r="Q27" s="40">
        <f t="shared" si="5"/>
        <v>0.18874196009720917</v>
      </c>
      <c r="R27" s="108">
        <v>8156365</v>
      </c>
      <c r="S27" s="110">
        <v>8975123</v>
      </c>
      <c r="T27" s="110">
        <f t="shared" si="6"/>
        <v>17131488</v>
      </c>
      <c r="U27" s="40">
        <f t="shared" si="7"/>
        <v>0.1579243496342737</v>
      </c>
      <c r="V27" s="108">
        <v>9586690</v>
      </c>
      <c r="W27" s="110">
        <v>4706489</v>
      </c>
      <c r="X27" s="110">
        <f t="shared" si="8"/>
        <v>14293179</v>
      </c>
      <c r="Y27" s="40">
        <f t="shared" si="9"/>
        <v>0.13175977461976793</v>
      </c>
      <c r="Z27" s="80">
        <f t="shared" si="10"/>
        <v>33316404</v>
      </c>
      <c r="AA27" s="81">
        <f t="shared" si="11"/>
        <v>32314392</v>
      </c>
      <c r="AB27" s="81">
        <f t="shared" si="12"/>
        <v>65630796</v>
      </c>
      <c r="AC27" s="40">
        <f t="shared" si="13"/>
        <v>0.6050087869938497</v>
      </c>
      <c r="AD27" s="80">
        <v>7823235</v>
      </c>
      <c r="AE27" s="81">
        <v>8892399</v>
      </c>
      <c r="AF27" s="81">
        <f t="shared" si="14"/>
        <v>16715634</v>
      </c>
      <c r="AG27" s="40">
        <f t="shared" si="15"/>
        <v>0.6058991408644586</v>
      </c>
      <c r="AH27" s="40">
        <f t="shared" si="16"/>
        <v>-0.14492151479267856</v>
      </c>
      <c r="AI27" s="12">
        <v>52029625</v>
      </c>
      <c r="AJ27" s="12">
        <v>88024411</v>
      </c>
      <c r="AK27" s="12">
        <v>53333915</v>
      </c>
      <c r="AL27" s="12"/>
    </row>
    <row r="28" spans="1:38" s="13" customFormat="1" ht="12.75">
      <c r="A28" s="29" t="s">
        <v>97</v>
      </c>
      <c r="B28" s="63" t="s">
        <v>521</v>
      </c>
      <c r="C28" s="39" t="s">
        <v>522</v>
      </c>
      <c r="D28" s="80">
        <v>83275810</v>
      </c>
      <c r="E28" s="81">
        <v>16378325</v>
      </c>
      <c r="F28" s="82">
        <f t="shared" si="0"/>
        <v>99654135</v>
      </c>
      <c r="G28" s="80">
        <v>83275810</v>
      </c>
      <c r="H28" s="81">
        <v>16378325</v>
      </c>
      <c r="I28" s="83">
        <f t="shared" si="1"/>
        <v>99654135</v>
      </c>
      <c r="J28" s="80">
        <v>16875506</v>
      </c>
      <c r="K28" s="81">
        <v>2577695</v>
      </c>
      <c r="L28" s="81">
        <f t="shared" si="2"/>
        <v>19453201</v>
      </c>
      <c r="M28" s="40">
        <f t="shared" si="3"/>
        <v>0.19520716325519258</v>
      </c>
      <c r="N28" s="108">
        <v>15259129</v>
      </c>
      <c r="O28" s="109">
        <v>669719</v>
      </c>
      <c r="P28" s="110">
        <f t="shared" si="4"/>
        <v>15928848</v>
      </c>
      <c r="Q28" s="40">
        <f t="shared" si="5"/>
        <v>0.15984131516469438</v>
      </c>
      <c r="R28" s="108">
        <v>17984512</v>
      </c>
      <c r="S28" s="110">
        <v>1844847</v>
      </c>
      <c r="T28" s="110">
        <f t="shared" si="6"/>
        <v>19829359</v>
      </c>
      <c r="U28" s="40">
        <f t="shared" si="7"/>
        <v>0.19898179839702587</v>
      </c>
      <c r="V28" s="108">
        <v>22419644</v>
      </c>
      <c r="W28" s="110">
        <v>7395138</v>
      </c>
      <c r="X28" s="110">
        <f t="shared" si="8"/>
        <v>29814782</v>
      </c>
      <c r="Y28" s="40">
        <f t="shared" si="9"/>
        <v>0.2991825878574933</v>
      </c>
      <c r="Z28" s="80">
        <f t="shared" si="10"/>
        <v>72538791</v>
      </c>
      <c r="AA28" s="81">
        <f t="shared" si="11"/>
        <v>12487399</v>
      </c>
      <c r="AB28" s="81">
        <f t="shared" si="12"/>
        <v>85026190</v>
      </c>
      <c r="AC28" s="40">
        <f t="shared" si="13"/>
        <v>0.8532128646744062</v>
      </c>
      <c r="AD28" s="80">
        <v>23801773</v>
      </c>
      <c r="AE28" s="81">
        <v>4480205</v>
      </c>
      <c r="AF28" s="81">
        <f t="shared" si="14"/>
        <v>28281978</v>
      </c>
      <c r="AG28" s="40">
        <f t="shared" si="15"/>
        <v>0.9804772293157945</v>
      </c>
      <c r="AH28" s="40">
        <f t="shared" si="16"/>
        <v>0.054197199361374127</v>
      </c>
      <c r="AI28" s="12">
        <v>84359235</v>
      </c>
      <c r="AJ28" s="12">
        <v>84359235</v>
      </c>
      <c r="AK28" s="12">
        <v>82712309</v>
      </c>
      <c r="AL28" s="12"/>
    </row>
    <row r="29" spans="1:38" s="13" customFormat="1" ht="12.75">
      <c r="A29" s="29" t="s">
        <v>97</v>
      </c>
      <c r="B29" s="63" t="s">
        <v>523</v>
      </c>
      <c r="C29" s="39" t="s">
        <v>524</v>
      </c>
      <c r="D29" s="80">
        <v>103369</v>
      </c>
      <c r="E29" s="81">
        <v>27199000</v>
      </c>
      <c r="F29" s="82">
        <f t="shared" si="0"/>
        <v>27302369</v>
      </c>
      <c r="G29" s="80">
        <v>103369</v>
      </c>
      <c r="H29" s="81">
        <v>27199000</v>
      </c>
      <c r="I29" s="83">
        <f t="shared" si="1"/>
        <v>27302369</v>
      </c>
      <c r="J29" s="80">
        <v>22487792</v>
      </c>
      <c r="K29" s="81">
        <v>0</v>
      </c>
      <c r="L29" s="81">
        <f t="shared" si="2"/>
        <v>22487792</v>
      </c>
      <c r="M29" s="40">
        <f t="shared" si="3"/>
        <v>0.8236571705554195</v>
      </c>
      <c r="N29" s="108">
        <v>21446646</v>
      </c>
      <c r="O29" s="109">
        <v>0</v>
      </c>
      <c r="P29" s="110">
        <f t="shared" si="4"/>
        <v>21446646</v>
      </c>
      <c r="Q29" s="40">
        <f t="shared" si="5"/>
        <v>0.7855232635673484</v>
      </c>
      <c r="R29" s="108">
        <v>18907915</v>
      </c>
      <c r="S29" s="110">
        <v>431374</v>
      </c>
      <c r="T29" s="110">
        <f t="shared" si="6"/>
        <v>19339289</v>
      </c>
      <c r="U29" s="40">
        <f t="shared" si="7"/>
        <v>0.708337397388483</v>
      </c>
      <c r="V29" s="108">
        <v>19793254</v>
      </c>
      <c r="W29" s="110">
        <v>262816</v>
      </c>
      <c r="X29" s="110">
        <f t="shared" si="8"/>
        <v>20056070</v>
      </c>
      <c r="Y29" s="40">
        <f t="shared" si="9"/>
        <v>0.7345908334914087</v>
      </c>
      <c r="Z29" s="80">
        <f t="shared" si="10"/>
        <v>82635607</v>
      </c>
      <c r="AA29" s="81">
        <f t="shared" si="11"/>
        <v>694190</v>
      </c>
      <c r="AB29" s="81">
        <f t="shared" si="12"/>
        <v>83329797</v>
      </c>
      <c r="AC29" s="40">
        <f t="shared" si="13"/>
        <v>3.0521086650026596</v>
      </c>
      <c r="AD29" s="80">
        <v>21920589</v>
      </c>
      <c r="AE29" s="81">
        <v>0</v>
      </c>
      <c r="AF29" s="81">
        <f t="shared" si="14"/>
        <v>21920589</v>
      </c>
      <c r="AG29" s="40">
        <f t="shared" si="15"/>
        <v>0.4817603894529636</v>
      </c>
      <c r="AH29" s="40">
        <f t="shared" si="16"/>
        <v>-0.08505788781496704</v>
      </c>
      <c r="AI29" s="12">
        <v>42678837</v>
      </c>
      <c r="AJ29" s="12">
        <v>153277560</v>
      </c>
      <c r="AK29" s="12">
        <v>73843057</v>
      </c>
      <c r="AL29" s="12"/>
    </row>
    <row r="30" spans="1:38" s="13" customFormat="1" ht="12.75">
      <c r="A30" s="29" t="s">
        <v>116</v>
      </c>
      <c r="B30" s="63" t="s">
        <v>525</v>
      </c>
      <c r="C30" s="39" t="s">
        <v>526</v>
      </c>
      <c r="D30" s="80">
        <v>54204780</v>
      </c>
      <c r="E30" s="81">
        <v>0</v>
      </c>
      <c r="F30" s="82">
        <f t="shared" si="0"/>
        <v>54204780</v>
      </c>
      <c r="G30" s="80">
        <v>54204780</v>
      </c>
      <c r="H30" s="81">
        <v>0</v>
      </c>
      <c r="I30" s="83">
        <f t="shared" si="1"/>
        <v>54204780</v>
      </c>
      <c r="J30" s="80">
        <v>10908644</v>
      </c>
      <c r="K30" s="81">
        <v>0</v>
      </c>
      <c r="L30" s="81">
        <f t="shared" si="2"/>
        <v>10908644</v>
      </c>
      <c r="M30" s="40">
        <f t="shared" si="3"/>
        <v>0.2012487459593047</v>
      </c>
      <c r="N30" s="108">
        <v>8404701</v>
      </c>
      <c r="O30" s="109">
        <v>750</v>
      </c>
      <c r="P30" s="110">
        <f t="shared" si="4"/>
        <v>8405451</v>
      </c>
      <c r="Q30" s="40">
        <f t="shared" si="5"/>
        <v>0.15506844599313935</v>
      </c>
      <c r="R30" s="108">
        <v>15290312</v>
      </c>
      <c r="S30" s="110">
        <v>34950</v>
      </c>
      <c r="T30" s="110">
        <f t="shared" si="6"/>
        <v>15325262</v>
      </c>
      <c r="U30" s="40">
        <f t="shared" si="7"/>
        <v>0.2827289770385564</v>
      </c>
      <c r="V30" s="108">
        <v>12886647</v>
      </c>
      <c r="W30" s="110">
        <v>26298</v>
      </c>
      <c r="X30" s="110">
        <f t="shared" si="8"/>
        <v>12912945</v>
      </c>
      <c r="Y30" s="40">
        <f t="shared" si="9"/>
        <v>0.23822520818274698</v>
      </c>
      <c r="Z30" s="80">
        <f t="shared" si="10"/>
        <v>47490304</v>
      </c>
      <c r="AA30" s="81">
        <f t="shared" si="11"/>
        <v>61998</v>
      </c>
      <c r="AB30" s="81">
        <f t="shared" si="12"/>
        <v>47552302</v>
      </c>
      <c r="AC30" s="40">
        <f t="shared" si="13"/>
        <v>0.8772713771737474</v>
      </c>
      <c r="AD30" s="80">
        <v>14328786</v>
      </c>
      <c r="AE30" s="81">
        <v>106566</v>
      </c>
      <c r="AF30" s="81">
        <f t="shared" si="14"/>
        <v>14435352</v>
      </c>
      <c r="AG30" s="40">
        <f t="shared" si="15"/>
        <v>1.108544136897118</v>
      </c>
      <c r="AH30" s="40">
        <f t="shared" si="16"/>
        <v>-0.10546379471730238</v>
      </c>
      <c r="AI30" s="12">
        <v>56842453</v>
      </c>
      <c r="AJ30" s="12">
        <v>56842453</v>
      </c>
      <c r="AK30" s="12">
        <v>63012368</v>
      </c>
      <c r="AL30" s="12"/>
    </row>
    <row r="31" spans="1:38" s="59" customFormat="1" ht="12.75">
      <c r="A31" s="64"/>
      <c r="B31" s="65" t="s">
        <v>527</v>
      </c>
      <c r="C31" s="32"/>
      <c r="D31" s="84">
        <f>SUM(D22:D30)</f>
        <v>630097359</v>
      </c>
      <c r="E31" s="85">
        <f>SUM(E22:E30)</f>
        <v>188953365</v>
      </c>
      <c r="F31" s="86">
        <f t="shared" si="0"/>
        <v>819050724</v>
      </c>
      <c r="G31" s="84">
        <f>SUM(G22:G30)</f>
        <v>667671793</v>
      </c>
      <c r="H31" s="85">
        <f>SUM(H22:H30)</f>
        <v>188247519</v>
      </c>
      <c r="I31" s="86">
        <f t="shared" si="1"/>
        <v>855919312</v>
      </c>
      <c r="J31" s="84">
        <f>SUM(J22:J30)</f>
        <v>148036039</v>
      </c>
      <c r="K31" s="85">
        <f>SUM(K22:K30)</f>
        <v>17201661</v>
      </c>
      <c r="L31" s="85">
        <f t="shared" si="2"/>
        <v>165237700</v>
      </c>
      <c r="M31" s="44">
        <f t="shared" si="3"/>
        <v>0.2017429386949666</v>
      </c>
      <c r="N31" s="114">
        <f>SUM(N22:N30)</f>
        <v>130358014</v>
      </c>
      <c r="O31" s="115">
        <f>SUM(O22:O30)</f>
        <v>25782374</v>
      </c>
      <c r="P31" s="116">
        <f t="shared" si="4"/>
        <v>156140388</v>
      </c>
      <c r="Q31" s="44">
        <f t="shared" si="5"/>
        <v>0.19063579754554982</v>
      </c>
      <c r="R31" s="114">
        <f>SUM(R22:R30)</f>
        <v>133802706</v>
      </c>
      <c r="S31" s="116">
        <f>SUM(S22:S30)</f>
        <v>24080778</v>
      </c>
      <c r="T31" s="116">
        <f t="shared" si="6"/>
        <v>157883484</v>
      </c>
      <c r="U31" s="44">
        <f t="shared" si="7"/>
        <v>0.18446071000673953</v>
      </c>
      <c r="V31" s="114">
        <f>SUM(V22:V30)</f>
        <v>200207739</v>
      </c>
      <c r="W31" s="116">
        <f>SUM(W22:W30)</f>
        <v>56471534</v>
      </c>
      <c r="X31" s="116">
        <f t="shared" si="8"/>
        <v>256679273</v>
      </c>
      <c r="Y31" s="44">
        <f t="shared" si="9"/>
        <v>0.2998872316599862</v>
      </c>
      <c r="Z31" s="84">
        <f t="shared" si="10"/>
        <v>612404498</v>
      </c>
      <c r="AA31" s="85">
        <f t="shared" si="11"/>
        <v>123536347</v>
      </c>
      <c r="AB31" s="85">
        <f t="shared" si="12"/>
        <v>735940845</v>
      </c>
      <c r="AC31" s="44">
        <f t="shared" si="13"/>
        <v>0.8598250263571574</v>
      </c>
      <c r="AD31" s="84">
        <f>SUM(AD22:AD30)</f>
        <v>163695619</v>
      </c>
      <c r="AE31" s="85">
        <f>SUM(AE22:AE30)</f>
        <v>48853211</v>
      </c>
      <c r="AF31" s="85">
        <f t="shared" si="14"/>
        <v>212548830</v>
      </c>
      <c r="AG31" s="44">
        <f t="shared" si="15"/>
        <v>0.7923663753477143</v>
      </c>
      <c r="AH31" s="44">
        <f t="shared" si="16"/>
        <v>0.2076249631672873</v>
      </c>
      <c r="AI31" s="66">
        <f>SUM(AI22:AI30)</f>
        <v>661420726</v>
      </c>
      <c r="AJ31" s="66">
        <f>SUM(AJ22:AJ30)</f>
        <v>862292908</v>
      </c>
      <c r="AK31" s="66">
        <f>SUM(AK22:AK30)</f>
        <v>683251906</v>
      </c>
      <c r="AL31" s="66"/>
    </row>
    <row r="32" spans="1:38" s="13" customFormat="1" ht="12.75">
      <c r="A32" s="29" t="s">
        <v>97</v>
      </c>
      <c r="B32" s="63" t="s">
        <v>528</v>
      </c>
      <c r="C32" s="39" t="s">
        <v>529</v>
      </c>
      <c r="D32" s="80">
        <v>20045599</v>
      </c>
      <c r="E32" s="81">
        <v>11494000</v>
      </c>
      <c r="F32" s="82">
        <f t="shared" si="0"/>
        <v>31539599</v>
      </c>
      <c r="G32" s="80">
        <v>26712477</v>
      </c>
      <c r="H32" s="81">
        <v>11494000</v>
      </c>
      <c r="I32" s="83">
        <f t="shared" si="1"/>
        <v>38206477</v>
      </c>
      <c r="J32" s="80">
        <v>5044138</v>
      </c>
      <c r="K32" s="81">
        <v>1825005</v>
      </c>
      <c r="L32" s="81">
        <f t="shared" si="2"/>
        <v>6869143</v>
      </c>
      <c r="M32" s="40">
        <f t="shared" si="3"/>
        <v>0.21779424018675697</v>
      </c>
      <c r="N32" s="108">
        <v>5547280</v>
      </c>
      <c r="O32" s="109">
        <v>750026</v>
      </c>
      <c r="P32" s="110">
        <f t="shared" si="4"/>
        <v>6297306</v>
      </c>
      <c r="Q32" s="40">
        <f t="shared" si="5"/>
        <v>0.1996634770150375</v>
      </c>
      <c r="R32" s="108">
        <v>3624285</v>
      </c>
      <c r="S32" s="110">
        <v>1373871</v>
      </c>
      <c r="T32" s="110">
        <f t="shared" si="6"/>
        <v>4998156</v>
      </c>
      <c r="U32" s="40">
        <f t="shared" si="7"/>
        <v>0.1308195989910297</v>
      </c>
      <c r="V32" s="108">
        <v>4610862</v>
      </c>
      <c r="W32" s="110">
        <v>1734966</v>
      </c>
      <c r="X32" s="110">
        <f t="shared" si="8"/>
        <v>6345828</v>
      </c>
      <c r="Y32" s="40">
        <f t="shared" si="9"/>
        <v>0.16609298993989946</v>
      </c>
      <c r="Z32" s="80">
        <f t="shared" si="10"/>
        <v>18826565</v>
      </c>
      <c r="AA32" s="81">
        <f t="shared" si="11"/>
        <v>5683868</v>
      </c>
      <c r="AB32" s="81">
        <f t="shared" si="12"/>
        <v>24510433</v>
      </c>
      <c r="AC32" s="40">
        <f t="shared" si="13"/>
        <v>0.6415255978717954</v>
      </c>
      <c r="AD32" s="80">
        <v>7868209</v>
      </c>
      <c r="AE32" s="81">
        <v>3487092</v>
      </c>
      <c r="AF32" s="81">
        <f t="shared" si="14"/>
        <v>11355301</v>
      </c>
      <c r="AG32" s="40">
        <f t="shared" si="15"/>
        <v>1.0240192165477917</v>
      </c>
      <c r="AH32" s="40">
        <f t="shared" si="16"/>
        <v>-0.44115721811337283</v>
      </c>
      <c r="AI32" s="12">
        <v>34194356</v>
      </c>
      <c r="AJ32" s="12">
        <v>37461047</v>
      </c>
      <c r="AK32" s="12">
        <v>38360832</v>
      </c>
      <c r="AL32" s="12"/>
    </row>
    <row r="33" spans="1:38" s="13" customFormat="1" ht="12.75">
      <c r="A33" s="29" t="s">
        <v>97</v>
      </c>
      <c r="B33" s="63" t="s">
        <v>530</v>
      </c>
      <c r="C33" s="39" t="s">
        <v>531</v>
      </c>
      <c r="D33" s="80">
        <v>145952962</v>
      </c>
      <c r="E33" s="81">
        <v>27978150</v>
      </c>
      <c r="F33" s="82">
        <f t="shared" si="0"/>
        <v>173931112</v>
      </c>
      <c r="G33" s="80">
        <v>145952962</v>
      </c>
      <c r="H33" s="81">
        <v>27978150</v>
      </c>
      <c r="I33" s="83">
        <f t="shared" si="1"/>
        <v>173931112</v>
      </c>
      <c r="J33" s="80">
        <v>29863372</v>
      </c>
      <c r="K33" s="81">
        <v>6411719</v>
      </c>
      <c r="L33" s="81">
        <f t="shared" si="2"/>
        <v>36275091</v>
      </c>
      <c r="M33" s="40">
        <f t="shared" si="3"/>
        <v>0.20856010510644007</v>
      </c>
      <c r="N33" s="108">
        <v>31466706</v>
      </c>
      <c r="O33" s="109">
        <v>6905216</v>
      </c>
      <c r="P33" s="110">
        <f t="shared" si="4"/>
        <v>38371922</v>
      </c>
      <c r="Q33" s="40">
        <f t="shared" si="5"/>
        <v>0.22061563085964747</v>
      </c>
      <c r="R33" s="108">
        <v>33985395</v>
      </c>
      <c r="S33" s="110">
        <v>4167320</v>
      </c>
      <c r="T33" s="110">
        <f t="shared" si="6"/>
        <v>38152715</v>
      </c>
      <c r="U33" s="40">
        <f t="shared" si="7"/>
        <v>0.21935532154822307</v>
      </c>
      <c r="V33" s="108">
        <v>40927637</v>
      </c>
      <c r="W33" s="110">
        <v>4452775</v>
      </c>
      <c r="X33" s="110">
        <f t="shared" si="8"/>
        <v>45380412</v>
      </c>
      <c r="Y33" s="40">
        <f t="shared" si="9"/>
        <v>0.2609102619892409</v>
      </c>
      <c r="Z33" s="80">
        <f t="shared" si="10"/>
        <v>136243110</v>
      </c>
      <c r="AA33" s="81">
        <f t="shared" si="11"/>
        <v>21937030</v>
      </c>
      <c r="AB33" s="81">
        <f t="shared" si="12"/>
        <v>158180140</v>
      </c>
      <c r="AC33" s="40">
        <f t="shared" si="13"/>
        <v>0.9094413195035514</v>
      </c>
      <c r="AD33" s="80">
        <v>27229602</v>
      </c>
      <c r="AE33" s="81">
        <v>7713200</v>
      </c>
      <c r="AF33" s="81">
        <f t="shared" si="14"/>
        <v>34942802</v>
      </c>
      <c r="AG33" s="40">
        <f t="shared" si="15"/>
        <v>0.878168252738294</v>
      </c>
      <c r="AH33" s="40">
        <f t="shared" si="16"/>
        <v>0.2987055817675983</v>
      </c>
      <c r="AI33" s="12">
        <v>153562889</v>
      </c>
      <c r="AJ33" s="12">
        <v>146403014</v>
      </c>
      <c r="AK33" s="12">
        <v>128566479</v>
      </c>
      <c r="AL33" s="12"/>
    </row>
    <row r="34" spans="1:38" s="13" customFormat="1" ht="12.75">
      <c r="A34" s="29" t="s">
        <v>97</v>
      </c>
      <c r="B34" s="63" t="s">
        <v>532</v>
      </c>
      <c r="C34" s="39" t="s">
        <v>533</v>
      </c>
      <c r="D34" s="80">
        <v>418696821</v>
      </c>
      <c r="E34" s="81">
        <v>81027579</v>
      </c>
      <c r="F34" s="82">
        <f t="shared" si="0"/>
        <v>499724400</v>
      </c>
      <c r="G34" s="80">
        <v>550397837</v>
      </c>
      <c r="H34" s="81">
        <v>81027579</v>
      </c>
      <c r="I34" s="83">
        <f t="shared" si="1"/>
        <v>631425416</v>
      </c>
      <c r="J34" s="80">
        <v>105002905</v>
      </c>
      <c r="K34" s="81">
        <v>11416586</v>
      </c>
      <c r="L34" s="81">
        <f t="shared" si="2"/>
        <v>116419491</v>
      </c>
      <c r="M34" s="40">
        <f t="shared" si="3"/>
        <v>0.2329673936273674</v>
      </c>
      <c r="N34" s="108">
        <v>109472835</v>
      </c>
      <c r="O34" s="109">
        <v>18430963</v>
      </c>
      <c r="P34" s="110">
        <f t="shared" si="4"/>
        <v>127903798</v>
      </c>
      <c r="Q34" s="40">
        <f t="shared" si="5"/>
        <v>0.25594867490961015</v>
      </c>
      <c r="R34" s="108">
        <v>84080130</v>
      </c>
      <c r="S34" s="110">
        <v>7660543</v>
      </c>
      <c r="T34" s="110">
        <f t="shared" si="6"/>
        <v>91740673</v>
      </c>
      <c r="U34" s="40">
        <f t="shared" si="7"/>
        <v>0.1452913846597521</v>
      </c>
      <c r="V34" s="108">
        <v>122355617</v>
      </c>
      <c r="W34" s="110">
        <v>20801595</v>
      </c>
      <c r="X34" s="110">
        <f t="shared" si="8"/>
        <v>143157212</v>
      </c>
      <c r="Y34" s="40">
        <f t="shared" si="9"/>
        <v>0.2267206995038033</v>
      </c>
      <c r="Z34" s="80">
        <f t="shared" si="10"/>
        <v>420911487</v>
      </c>
      <c r="AA34" s="81">
        <f t="shared" si="11"/>
        <v>58309687</v>
      </c>
      <c r="AB34" s="81">
        <f t="shared" si="12"/>
        <v>479221174</v>
      </c>
      <c r="AC34" s="40">
        <f t="shared" si="13"/>
        <v>0.7589513533297494</v>
      </c>
      <c r="AD34" s="80">
        <v>84616151</v>
      </c>
      <c r="AE34" s="81">
        <v>21491797</v>
      </c>
      <c r="AF34" s="81">
        <f t="shared" si="14"/>
        <v>106107948</v>
      </c>
      <c r="AG34" s="40">
        <f t="shared" si="15"/>
        <v>0.8184927272765423</v>
      </c>
      <c r="AH34" s="40">
        <f t="shared" si="16"/>
        <v>0.34916577596995846</v>
      </c>
      <c r="AI34" s="12">
        <v>528465599</v>
      </c>
      <c r="AJ34" s="12">
        <v>493742684</v>
      </c>
      <c r="AK34" s="12">
        <v>404124796</v>
      </c>
      <c r="AL34" s="12"/>
    </row>
    <row r="35" spans="1:38" s="13" customFormat="1" ht="12.75">
      <c r="A35" s="29" t="s">
        <v>97</v>
      </c>
      <c r="B35" s="63" t="s">
        <v>534</v>
      </c>
      <c r="C35" s="39" t="s">
        <v>535</v>
      </c>
      <c r="D35" s="80">
        <v>31526481</v>
      </c>
      <c r="E35" s="81">
        <v>17535000</v>
      </c>
      <c r="F35" s="82">
        <f t="shared" si="0"/>
        <v>49061481</v>
      </c>
      <c r="G35" s="80">
        <v>31526481</v>
      </c>
      <c r="H35" s="81">
        <v>17535000</v>
      </c>
      <c r="I35" s="83">
        <f t="shared" si="1"/>
        <v>49061481</v>
      </c>
      <c r="J35" s="80">
        <v>6277911</v>
      </c>
      <c r="K35" s="81">
        <v>5630313</v>
      </c>
      <c r="L35" s="81">
        <f t="shared" si="2"/>
        <v>11908224</v>
      </c>
      <c r="M35" s="40">
        <f t="shared" si="3"/>
        <v>0.24272043479486483</v>
      </c>
      <c r="N35" s="108">
        <v>5531127</v>
      </c>
      <c r="O35" s="109">
        <v>2837571</v>
      </c>
      <c r="P35" s="110">
        <f t="shared" si="4"/>
        <v>8368698</v>
      </c>
      <c r="Q35" s="40">
        <f t="shared" si="5"/>
        <v>0.17057573129518858</v>
      </c>
      <c r="R35" s="108">
        <v>5337618</v>
      </c>
      <c r="S35" s="110">
        <v>3190585</v>
      </c>
      <c r="T35" s="110">
        <f t="shared" si="6"/>
        <v>8528203</v>
      </c>
      <c r="U35" s="40">
        <f t="shared" si="7"/>
        <v>0.17382685614402876</v>
      </c>
      <c r="V35" s="108">
        <v>3149977</v>
      </c>
      <c r="W35" s="110">
        <v>7134551</v>
      </c>
      <c r="X35" s="110">
        <f t="shared" si="8"/>
        <v>10284528</v>
      </c>
      <c r="Y35" s="40">
        <f t="shared" si="9"/>
        <v>0.20962530666369408</v>
      </c>
      <c r="Z35" s="80">
        <f t="shared" si="10"/>
        <v>20296633</v>
      </c>
      <c r="AA35" s="81">
        <f t="shared" si="11"/>
        <v>18793020</v>
      </c>
      <c r="AB35" s="81">
        <f t="shared" si="12"/>
        <v>39089653</v>
      </c>
      <c r="AC35" s="40">
        <f t="shared" si="13"/>
        <v>0.7967483288977762</v>
      </c>
      <c r="AD35" s="80">
        <v>3571671</v>
      </c>
      <c r="AE35" s="81">
        <v>5632357</v>
      </c>
      <c r="AF35" s="81">
        <f t="shared" si="14"/>
        <v>9204028</v>
      </c>
      <c r="AG35" s="40">
        <f t="shared" si="15"/>
        <v>0.7235246499618522</v>
      </c>
      <c r="AH35" s="40">
        <f t="shared" si="16"/>
        <v>0.11739425390709379</v>
      </c>
      <c r="AI35" s="12">
        <v>41889720</v>
      </c>
      <c r="AJ35" s="12">
        <v>41889720</v>
      </c>
      <c r="AK35" s="12">
        <v>30308245</v>
      </c>
      <c r="AL35" s="12"/>
    </row>
    <row r="36" spans="1:38" s="13" customFormat="1" ht="12.75">
      <c r="A36" s="29" t="s">
        <v>97</v>
      </c>
      <c r="B36" s="63" t="s">
        <v>536</v>
      </c>
      <c r="C36" s="39" t="s">
        <v>537</v>
      </c>
      <c r="D36" s="80">
        <v>161318000</v>
      </c>
      <c r="E36" s="81">
        <v>52898180</v>
      </c>
      <c r="F36" s="82">
        <f t="shared" si="0"/>
        <v>214216180</v>
      </c>
      <c r="G36" s="80">
        <v>161318000</v>
      </c>
      <c r="H36" s="81">
        <v>52898180</v>
      </c>
      <c r="I36" s="83">
        <f t="shared" si="1"/>
        <v>214216180</v>
      </c>
      <c r="J36" s="80">
        <v>38899432</v>
      </c>
      <c r="K36" s="81">
        <v>3396358</v>
      </c>
      <c r="L36" s="81">
        <f t="shared" si="2"/>
        <v>42295790</v>
      </c>
      <c r="M36" s="40">
        <f t="shared" si="3"/>
        <v>0.1974444227322138</v>
      </c>
      <c r="N36" s="108">
        <v>34229170</v>
      </c>
      <c r="O36" s="109">
        <v>1581211</v>
      </c>
      <c r="P36" s="110">
        <f t="shared" si="4"/>
        <v>35810381</v>
      </c>
      <c r="Q36" s="40">
        <f t="shared" si="5"/>
        <v>0.16716935667511204</v>
      </c>
      <c r="R36" s="108">
        <v>11198064</v>
      </c>
      <c r="S36" s="110">
        <v>4689938</v>
      </c>
      <c r="T36" s="110">
        <f t="shared" si="6"/>
        <v>15888002</v>
      </c>
      <c r="U36" s="40">
        <f t="shared" si="7"/>
        <v>0.07416807637966469</v>
      </c>
      <c r="V36" s="108">
        <v>21014638</v>
      </c>
      <c r="W36" s="110">
        <v>2565890</v>
      </c>
      <c r="X36" s="110">
        <f t="shared" si="8"/>
        <v>23580528</v>
      </c>
      <c r="Y36" s="40">
        <f t="shared" si="9"/>
        <v>0.11007818363673556</v>
      </c>
      <c r="Z36" s="80">
        <f t="shared" si="10"/>
        <v>105341304</v>
      </c>
      <c r="AA36" s="81">
        <f t="shared" si="11"/>
        <v>12233397</v>
      </c>
      <c r="AB36" s="81">
        <f t="shared" si="12"/>
        <v>117574701</v>
      </c>
      <c r="AC36" s="40">
        <f t="shared" si="13"/>
        <v>0.5488600394237261</v>
      </c>
      <c r="AD36" s="80">
        <v>11581437</v>
      </c>
      <c r="AE36" s="81">
        <v>8475580</v>
      </c>
      <c r="AF36" s="81">
        <f t="shared" si="14"/>
        <v>20057017</v>
      </c>
      <c r="AG36" s="40">
        <f t="shared" si="15"/>
        <v>0.7049000956257643</v>
      </c>
      <c r="AH36" s="40">
        <f t="shared" si="16"/>
        <v>0.17567472770252923</v>
      </c>
      <c r="AI36" s="12">
        <v>171083600</v>
      </c>
      <c r="AJ36" s="12">
        <v>171083600</v>
      </c>
      <c r="AK36" s="12">
        <v>120596846</v>
      </c>
      <c r="AL36" s="12"/>
    </row>
    <row r="37" spans="1:38" s="13" customFormat="1" ht="12.75">
      <c r="A37" s="29" t="s">
        <v>97</v>
      </c>
      <c r="B37" s="63" t="s">
        <v>538</v>
      </c>
      <c r="C37" s="39" t="s">
        <v>539</v>
      </c>
      <c r="D37" s="80">
        <v>55294801</v>
      </c>
      <c r="E37" s="81">
        <v>10003300</v>
      </c>
      <c r="F37" s="82">
        <f t="shared" si="0"/>
        <v>65298101</v>
      </c>
      <c r="G37" s="80">
        <v>55294801</v>
      </c>
      <c r="H37" s="81">
        <v>10003300</v>
      </c>
      <c r="I37" s="83">
        <f t="shared" si="1"/>
        <v>65298101</v>
      </c>
      <c r="J37" s="80">
        <v>15734581</v>
      </c>
      <c r="K37" s="81">
        <v>1423760</v>
      </c>
      <c r="L37" s="81">
        <f t="shared" si="2"/>
        <v>17158341</v>
      </c>
      <c r="M37" s="40">
        <f t="shared" si="3"/>
        <v>0.2627693721138996</v>
      </c>
      <c r="N37" s="108">
        <v>11874204</v>
      </c>
      <c r="O37" s="109">
        <v>775000</v>
      </c>
      <c r="P37" s="110">
        <f t="shared" si="4"/>
        <v>12649204</v>
      </c>
      <c r="Q37" s="40">
        <f t="shared" si="5"/>
        <v>0.19371472992759775</v>
      </c>
      <c r="R37" s="108">
        <v>7658663</v>
      </c>
      <c r="S37" s="110">
        <v>801720</v>
      </c>
      <c r="T37" s="110">
        <f t="shared" si="6"/>
        <v>8460383</v>
      </c>
      <c r="U37" s="40">
        <f t="shared" si="7"/>
        <v>0.12956552901898327</v>
      </c>
      <c r="V37" s="108">
        <v>10492190</v>
      </c>
      <c r="W37" s="110">
        <v>3162018</v>
      </c>
      <c r="X37" s="110">
        <f t="shared" si="8"/>
        <v>13654208</v>
      </c>
      <c r="Y37" s="40">
        <f t="shared" si="9"/>
        <v>0.20910574413182398</v>
      </c>
      <c r="Z37" s="80">
        <f t="shared" si="10"/>
        <v>45759638</v>
      </c>
      <c r="AA37" s="81">
        <f t="shared" si="11"/>
        <v>6162498</v>
      </c>
      <c r="AB37" s="81">
        <f t="shared" si="12"/>
        <v>51922136</v>
      </c>
      <c r="AC37" s="40">
        <f t="shared" si="13"/>
        <v>0.7951553751923046</v>
      </c>
      <c r="AD37" s="80">
        <v>6286815</v>
      </c>
      <c r="AE37" s="81">
        <v>598482</v>
      </c>
      <c r="AF37" s="81">
        <f t="shared" si="14"/>
        <v>6885297</v>
      </c>
      <c r="AG37" s="40">
        <f t="shared" si="15"/>
        <v>0.5201611458471909</v>
      </c>
      <c r="AH37" s="40">
        <f t="shared" si="16"/>
        <v>0.9830964444961487</v>
      </c>
      <c r="AI37" s="12">
        <v>67653000</v>
      </c>
      <c r="AJ37" s="12">
        <v>67653000</v>
      </c>
      <c r="AK37" s="12">
        <v>35190462</v>
      </c>
      <c r="AL37" s="12"/>
    </row>
    <row r="38" spans="1:38" s="13" customFormat="1" ht="12.75">
      <c r="A38" s="29" t="s">
        <v>116</v>
      </c>
      <c r="B38" s="63" t="s">
        <v>540</v>
      </c>
      <c r="C38" s="39" t="s">
        <v>541</v>
      </c>
      <c r="D38" s="80">
        <v>57959543</v>
      </c>
      <c r="E38" s="81">
        <v>11986550</v>
      </c>
      <c r="F38" s="82">
        <f t="shared" si="0"/>
        <v>69946093</v>
      </c>
      <c r="G38" s="80">
        <v>57959543</v>
      </c>
      <c r="H38" s="81">
        <v>11986550</v>
      </c>
      <c r="I38" s="83">
        <f t="shared" si="1"/>
        <v>69946093</v>
      </c>
      <c r="J38" s="80">
        <v>10729039</v>
      </c>
      <c r="K38" s="81">
        <v>4487818</v>
      </c>
      <c r="L38" s="81">
        <f t="shared" si="2"/>
        <v>15216857</v>
      </c>
      <c r="M38" s="40">
        <f t="shared" si="3"/>
        <v>0.21755120761355462</v>
      </c>
      <c r="N38" s="108">
        <v>15659735</v>
      </c>
      <c r="O38" s="109">
        <v>2931807</v>
      </c>
      <c r="P38" s="110">
        <f t="shared" si="4"/>
        <v>18591542</v>
      </c>
      <c r="Q38" s="40">
        <f t="shared" si="5"/>
        <v>0.26579814829686055</v>
      </c>
      <c r="R38" s="108">
        <v>12077175</v>
      </c>
      <c r="S38" s="110">
        <v>1301666</v>
      </c>
      <c r="T38" s="110">
        <f t="shared" si="6"/>
        <v>13378841</v>
      </c>
      <c r="U38" s="40">
        <f t="shared" si="7"/>
        <v>0.19127359979920536</v>
      </c>
      <c r="V38" s="108">
        <v>15242364</v>
      </c>
      <c r="W38" s="110">
        <v>1726385</v>
      </c>
      <c r="X38" s="110">
        <f t="shared" si="8"/>
        <v>16968749</v>
      </c>
      <c r="Y38" s="40">
        <f t="shared" si="9"/>
        <v>0.24259752435350462</v>
      </c>
      <c r="Z38" s="80">
        <f t="shared" si="10"/>
        <v>53708313</v>
      </c>
      <c r="AA38" s="81">
        <f t="shared" si="11"/>
        <v>10447676</v>
      </c>
      <c r="AB38" s="81">
        <f t="shared" si="12"/>
        <v>64155989</v>
      </c>
      <c r="AC38" s="40">
        <f t="shared" si="13"/>
        <v>0.9172204800631252</v>
      </c>
      <c r="AD38" s="80">
        <v>14223108</v>
      </c>
      <c r="AE38" s="81">
        <v>3277642</v>
      </c>
      <c r="AF38" s="81">
        <f t="shared" si="14"/>
        <v>17500750</v>
      </c>
      <c r="AG38" s="40">
        <f t="shared" si="15"/>
        <v>893.1589941315394</v>
      </c>
      <c r="AH38" s="40">
        <f t="shared" si="16"/>
        <v>-0.030398754339099776</v>
      </c>
      <c r="AI38" s="12">
        <v>92160000</v>
      </c>
      <c r="AJ38" s="12">
        <v>111784</v>
      </c>
      <c r="AK38" s="12">
        <v>99840885</v>
      </c>
      <c r="AL38" s="12"/>
    </row>
    <row r="39" spans="1:38" s="59" customFormat="1" ht="12.75">
      <c r="A39" s="64"/>
      <c r="B39" s="65" t="s">
        <v>542</v>
      </c>
      <c r="C39" s="32"/>
      <c r="D39" s="84">
        <f>SUM(D32:D38)</f>
        <v>890794207</v>
      </c>
      <c r="E39" s="85">
        <f>SUM(E32:E38)</f>
        <v>212922759</v>
      </c>
      <c r="F39" s="93">
        <f t="shared" si="0"/>
        <v>1103716966</v>
      </c>
      <c r="G39" s="84">
        <f>SUM(G32:G38)</f>
        <v>1029162101</v>
      </c>
      <c r="H39" s="85">
        <f>SUM(H32:H38)</f>
        <v>212922759</v>
      </c>
      <c r="I39" s="86">
        <f t="shared" si="1"/>
        <v>1242084860</v>
      </c>
      <c r="J39" s="84">
        <f>SUM(J32:J38)</f>
        <v>211551378</v>
      </c>
      <c r="K39" s="85">
        <f>SUM(K32:K38)</f>
        <v>34591559</v>
      </c>
      <c r="L39" s="85">
        <f t="shared" si="2"/>
        <v>246142937</v>
      </c>
      <c r="M39" s="44">
        <f t="shared" si="3"/>
        <v>0.22301273295820662</v>
      </c>
      <c r="N39" s="114">
        <f>SUM(N32:N38)</f>
        <v>213781057</v>
      </c>
      <c r="O39" s="115">
        <f>SUM(O32:O38)</f>
        <v>34211794</v>
      </c>
      <c r="P39" s="116">
        <f t="shared" si="4"/>
        <v>247992851</v>
      </c>
      <c r="Q39" s="44">
        <f t="shared" si="5"/>
        <v>0.22468880939536087</v>
      </c>
      <c r="R39" s="114">
        <f>SUM(R32:R38)</f>
        <v>157961330</v>
      </c>
      <c r="S39" s="116">
        <f>SUM(S32:S38)</f>
        <v>23185643</v>
      </c>
      <c r="T39" s="116">
        <f t="shared" si="6"/>
        <v>181146973</v>
      </c>
      <c r="U39" s="44">
        <f t="shared" si="7"/>
        <v>0.1458410603281969</v>
      </c>
      <c r="V39" s="114">
        <f>SUM(V32:V38)</f>
        <v>217793285</v>
      </c>
      <c r="W39" s="116">
        <f>SUM(W32:W38)</f>
        <v>41578180</v>
      </c>
      <c r="X39" s="116">
        <f t="shared" si="8"/>
        <v>259371465</v>
      </c>
      <c r="Y39" s="44">
        <f t="shared" si="9"/>
        <v>0.2088194400823789</v>
      </c>
      <c r="Z39" s="84">
        <f t="shared" si="10"/>
        <v>801087050</v>
      </c>
      <c r="AA39" s="85">
        <f t="shared" si="11"/>
        <v>133567176</v>
      </c>
      <c r="AB39" s="85">
        <f t="shared" si="12"/>
        <v>934654226</v>
      </c>
      <c r="AC39" s="44">
        <f t="shared" si="13"/>
        <v>0.7524882204908286</v>
      </c>
      <c r="AD39" s="84">
        <f>SUM(AD32:AD38)</f>
        <v>155376993</v>
      </c>
      <c r="AE39" s="85">
        <f>SUM(AE32:AE38)</f>
        <v>50676150</v>
      </c>
      <c r="AF39" s="85">
        <f t="shared" si="14"/>
        <v>206053143</v>
      </c>
      <c r="AG39" s="44">
        <f t="shared" si="15"/>
        <v>0.8942381710448365</v>
      </c>
      <c r="AH39" s="44">
        <f t="shared" si="16"/>
        <v>0.25876005201240737</v>
      </c>
      <c r="AI39" s="66">
        <f>SUM(AI32:AI38)</f>
        <v>1089009164</v>
      </c>
      <c r="AJ39" s="66">
        <f>SUM(AJ32:AJ38)</f>
        <v>958344849</v>
      </c>
      <c r="AK39" s="66">
        <f>SUM(AK32:AK38)</f>
        <v>856988545</v>
      </c>
      <c r="AL39" s="66"/>
    </row>
    <row r="40" spans="1:38" s="13" customFormat="1" ht="12.75">
      <c r="A40" s="29" t="s">
        <v>97</v>
      </c>
      <c r="B40" s="63" t="s">
        <v>85</v>
      </c>
      <c r="C40" s="39" t="s">
        <v>86</v>
      </c>
      <c r="D40" s="80">
        <v>1371847468</v>
      </c>
      <c r="E40" s="81">
        <v>285010000</v>
      </c>
      <c r="F40" s="82">
        <f t="shared" si="0"/>
        <v>1656857468</v>
      </c>
      <c r="G40" s="80">
        <v>1424615085</v>
      </c>
      <c r="H40" s="81">
        <v>258470181</v>
      </c>
      <c r="I40" s="83">
        <f t="shared" si="1"/>
        <v>1683085266</v>
      </c>
      <c r="J40" s="80">
        <v>385964830</v>
      </c>
      <c r="K40" s="81">
        <v>19639204</v>
      </c>
      <c r="L40" s="81">
        <f t="shared" si="2"/>
        <v>405604034</v>
      </c>
      <c r="M40" s="40">
        <f t="shared" si="3"/>
        <v>0.24480321441868289</v>
      </c>
      <c r="N40" s="108">
        <v>268362105</v>
      </c>
      <c r="O40" s="109">
        <v>77365546</v>
      </c>
      <c r="P40" s="110">
        <f t="shared" si="4"/>
        <v>345727651</v>
      </c>
      <c r="Q40" s="40">
        <f t="shared" si="5"/>
        <v>0.20866469064314228</v>
      </c>
      <c r="R40" s="108">
        <v>240658576</v>
      </c>
      <c r="S40" s="110">
        <v>21423589</v>
      </c>
      <c r="T40" s="110">
        <f t="shared" si="6"/>
        <v>262082165</v>
      </c>
      <c r="U40" s="40">
        <f t="shared" si="7"/>
        <v>0.1557153225058296</v>
      </c>
      <c r="V40" s="108">
        <v>297411258</v>
      </c>
      <c r="W40" s="110">
        <v>56177107</v>
      </c>
      <c r="X40" s="110">
        <f t="shared" si="8"/>
        <v>353588365</v>
      </c>
      <c r="Y40" s="40">
        <f t="shared" si="9"/>
        <v>0.21008345337151801</v>
      </c>
      <c r="Z40" s="80">
        <f t="shared" si="10"/>
        <v>1192396769</v>
      </c>
      <c r="AA40" s="81">
        <f t="shared" si="11"/>
        <v>174605446</v>
      </c>
      <c r="AB40" s="81">
        <f t="shared" si="12"/>
        <v>1367002215</v>
      </c>
      <c r="AC40" s="40">
        <f t="shared" si="13"/>
        <v>0.8122002150543454</v>
      </c>
      <c r="AD40" s="80">
        <v>280408903</v>
      </c>
      <c r="AE40" s="81">
        <v>45954438</v>
      </c>
      <c r="AF40" s="81">
        <f t="shared" si="14"/>
        <v>326363341</v>
      </c>
      <c r="AG40" s="40">
        <f t="shared" si="15"/>
        <v>0.8257310865261429</v>
      </c>
      <c r="AH40" s="40">
        <f t="shared" si="16"/>
        <v>0.08341936908900571</v>
      </c>
      <c r="AI40" s="12">
        <v>1445273050</v>
      </c>
      <c r="AJ40" s="12">
        <v>1452686942</v>
      </c>
      <c r="AK40" s="12">
        <v>1199528767</v>
      </c>
      <c r="AL40" s="12"/>
    </row>
    <row r="41" spans="1:38" s="13" customFormat="1" ht="12.75">
      <c r="A41" s="29" t="s">
        <v>97</v>
      </c>
      <c r="B41" s="63" t="s">
        <v>543</v>
      </c>
      <c r="C41" s="39" t="s">
        <v>544</v>
      </c>
      <c r="D41" s="80">
        <v>81381000</v>
      </c>
      <c r="E41" s="81">
        <v>75518000</v>
      </c>
      <c r="F41" s="82">
        <f t="shared" si="0"/>
        <v>156899000</v>
      </c>
      <c r="G41" s="80">
        <v>81381000</v>
      </c>
      <c r="H41" s="81">
        <v>75518000</v>
      </c>
      <c r="I41" s="83">
        <f t="shared" si="1"/>
        <v>156899000</v>
      </c>
      <c r="J41" s="80">
        <v>26026262</v>
      </c>
      <c r="K41" s="81">
        <v>5340277</v>
      </c>
      <c r="L41" s="81">
        <f t="shared" si="2"/>
        <v>31366539</v>
      </c>
      <c r="M41" s="40">
        <f t="shared" si="3"/>
        <v>0.19991548065953257</v>
      </c>
      <c r="N41" s="108">
        <v>17588151</v>
      </c>
      <c r="O41" s="109">
        <v>13732973</v>
      </c>
      <c r="P41" s="110">
        <f t="shared" si="4"/>
        <v>31321124</v>
      </c>
      <c r="Q41" s="40">
        <f t="shared" si="5"/>
        <v>0.19962602693452475</v>
      </c>
      <c r="R41" s="108">
        <v>15659212</v>
      </c>
      <c r="S41" s="110">
        <v>11825432</v>
      </c>
      <c r="T41" s="110">
        <f t="shared" si="6"/>
        <v>27484644</v>
      </c>
      <c r="U41" s="40">
        <f t="shared" si="7"/>
        <v>0.17517411838188898</v>
      </c>
      <c r="V41" s="108">
        <v>20776339</v>
      </c>
      <c r="W41" s="110">
        <v>6055565</v>
      </c>
      <c r="X41" s="110">
        <f t="shared" si="8"/>
        <v>26831904</v>
      </c>
      <c r="Y41" s="40">
        <f t="shared" si="9"/>
        <v>0.17101386242104794</v>
      </c>
      <c r="Z41" s="80">
        <f t="shared" si="10"/>
        <v>80049964</v>
      </c>
      <c r="AA41" s="81">
        <f t="shared" si="11"/>
        <v>36954247</v>
      </c>
      <c r="AB41" s="81">
        <f t="shared" si="12"/>
        <v>117004211</v>
      </c>
      <c r="AC41" s="40">
        <f t="shared" si="13"/>
        <v>0.7457294883969943</v>
      </c>
      <c r="AD41" s="80">
        <v>14083090</v>
      </c>
      <c r="AE41" s="81">
        <v>3477278</v>
      </c>
      <c r="AF41" s="81">
        <f t="shared" si="14"/>
        <v>17560368</v>
      </c>
      <c r="AG41" s="40">
        <f t="shared" si="15"/>
        <v>0.6206401007348871</v>
      </c>
      <c r="AH41" s="40">
        <f t="shared" si="16"/>
        <v>0.5279807348000907</v>
      </c>
      <c r="AI41" s="12">
        <v>92123000</v>
      </c>
      <c r="AJ41" s="12">
        <v>92123000</v>
      </c>
      <c r="AK41" s="12">
        <v>57175228</v>
      </c>
      <c r="AL41" s="12"/>
    </row>
    <row r="42" spans="1:38" s="13" customFormat="1" ht="12.75">
      <c r="A42" s="29" t="s">
        <v>97</v>
      </c>
      <c r="B42" s="63" t="s">
        <v>545</v>
      </c>
      <c r="C42" s="39" t="s">
        <v>546</v>
      </c>
      <c r="D42" s="80">
        <v>151016088</v>
      </c>
      <c r="E42" s="81">
        <v>0</v>
      </c>
      <c r="F42" s="82">
        <f t="shared" si="0"/>
        <v>151016088</v>
      </c>
      <c r="G42" s="80">
        <v>151016088</v>
      </c>
      <c r="H42" s="81">
        <v>0</v>
      </c>
      <c r="I42" s="83">
        <f t="shared" si="1"/>
        <v>151016088</v>
      </c>
      <c r="J42" s="80">
        <v>13722917</v>
      </c>
      <c r="K42" s="81">
        <v>5467930</v>
      </c>
      <c r="L42" s="81">
        <f t="shared" si="2"/>
        <v>19190847</v>
      </c>
      <c r="M42" s="40">
        <f t="shared" si="3"/>
        <v>0.12707816269217623</v>
      </c>
      <c r="N42" s="108">
        <v>55127735</v>
      </c>
      <c r="O42" s="109">
        <v>4980097</v>
      </c>
      <c r="P42" s="110">
        <f t="shared" si="4"/>
        <v>60107832</v>
      </c>
      <c r="Q42" s="40">
        <f t="shared" si="5"/>
        <v>0.3980227060311614</v>
      </c>
      <c r="R42" s="108">
        <v>58152762</v>
      </c>
      <c r="S42" s="110">
        <v>0</v>
      </c>
      <c r="T42" s="110">
        <f t="shared" si="6"/>
        <v>58152762</v>
      </c>
      <c r="U42" s="40">
        <f t="shared" si="7"/>
        <v>0.38507660190482484</v>
      </c>
      <c r="V42" s="108">
        <v>27997083</v>
      </c>
      <c r="W42" s="110">
        <v>0</v>
      </c>
      <c r="X42" s="110">
        <f t="shared" si="8"/>
        <v>27997083</v>
      </c>
      <c r="Y42" s="40">
        <f t="shared" si="9"/>
        <v>0.1853913935315289</v>
      </c>
      <c r="Z42" s="80">
        <f t="shared" si="10"/>
        <v>155000497</v>
      </c>
      <c r="AA42" s="81">
        <f t="shared" si="11"/>
        <v>10448027</v>
      </c>
      <c r="AB42" s="81">
        <f t="shared" si="12"/>
        <v>165448524</v>
      </c>
      <c r="AC42" s="40">
        <f t="shared" si="13"/>
        <v>1.0955688641596915</v>
      </c>
      <c r="AD42" s="80">
        <v>17256498</v>
      </c>
      <c r="AE42" s="81">
        <v>3986575</v>
      </c>
      <c r="AF42" s="81">
        <f t="shared" si="14"/>
        <v>21243073</v>
      </c>
      <c r="AG42" s="40">
        <f t="shared" si="15"/>
        <v>0.7144561004196849</v>
      </c>
      <c r="AH42" s="40">
        <f t="shared" si="16"/>
        <v>0.31793940547113886</v>
      </c>
      <c r="AI42" s="12">
        <v>120152299</v>
      </c>
      <c r="AJ42" s="12">
        <v>120152299</v>
      </c>
      <c r="AK42" s="12">
        <v>85843543</v>
      </c>
      <c r="AL42" s="12"/>
    </row>
    <row r="43" spans="1:38" s="13" customFormat="1" ht="12.75">
      <c r="A43" s="29" t="s">
        <v>97</v>
      </c>
      <c r="B43" s="63" t="s">
        <v>547</v>
      </c>
      <c r="C43" s="39" t="s">
        <v>548</v>
      </c>
      <c r="D43" s="80">
        <v>184787027</v>
      </c>
      <c r="E43" s="81">
        <v>55187822</v>
      </c>
      <c r="F43" s="83">
        <f t="shared" si="0"/>
        <v>239974849</v>
      </c>
      <c r="G43" s="80">
        <v>178001620</v>
      </c>
      <c r="H43" s="81">
        <v>55187822</v>
      </c>
      <c r="I43" s="82">
        <f t="shared" si="1"/>
        <v>233189442</v>
      </c>
      <c r="J43" s="80">
        <v>33943106</v>
      </c>
      <c r="K43" s="94">
        <v>5784398</v>
      </c>
      <c r="L43" s="81">
        <f t="shared" si="2"/>
        <v>39727504</v>
      </c>
      <c r="M43" s="40">
        <f t="shared" si="3"/>
        <v>0.1655486154717822</v>
      </c>
      <c r="N43" s="108">
        <v>36110110</v>
      </c>
      <c r="O43" s="109">
        <v>13922600</v>
      </c>
      <c r="P43" s="110">
        <f t="shared" si="4"/>
        <v>50032710</v>
      </c>
      <c r="Q43" s="40">
        <f t="shared" si="5"/>
        <v>0.2084914740377647</v>
      </c>
      <c r="R43" s="108">
        <v>33133714</v>
      </c>
      <c r="S43" s="110">
        <v>9471269</v>
      </c>
      <c r="T43" s="110">
        <f t="shared" si="6"/>
        <v>42604983</v>
      </c>
      <c r="U43" s="40">
        <f t="shared" si="7"/>
        <v>0.18270545456341888</v>
      </c>
      <c r="V43" s="108">
        <v>38987927</v>
      </c>
      <c r="W43" s="110">
        <v>13899831</v>
      </c>
      <c r="X43" s="110">
        <f t="shared" si="8"/>
        <v>52887758</v>
      </c>
      <c r="Y43" s="40">
        <f t="shared" si="9"/>
        <v>0.22680168341412302</v>
      </c>
      <c r="Z43" s="80">
        <f t="shared" si="10"/>
        <v>142174857</v>
      </c>
      <c r="AA43" s="81">
        <f t="shared" si="11"/>
        <v>43078098</v>
      </c>
      <c r="AB43" s="81">
        <f t="shared" si="12"/>
        <v>185252955</v>
      </c>
      <c r="AC43" s="40">
        <f t="shared" si="13"/>
        <v>0.7944311432418969</v>
      </c>
      <c r="AD43" s="80">
        <v>32978465</v>
      </c>
      <c r="AE43" s="81">
        <v>4503393</v>
      </c>
      <c r="AF43" s="81">
        <f t="shared" si="14"/>
        <v>37481858</v>
      </c>
      <c r="AG43" s="40">
        <f t="shared" si="15"/>
        <v>0.6758119163387791</v>
      </c>
      <c r="AH43" s="40">
        <f t="shared" si="16"/>
        <v>0.41102284737325445</v>
      </c>
      <c r="AI43" s="12">
        <v>210098668</v>
      </c>
      <c r="AJ43" s="12">
        <v>208098565</v>
      </c>
      <c r="AK43" s="12">
        <v>140635490</v>
      </c>
      <c r="AL43" s="12"/>
    </row>
    <row r="44" spans="1:38" s="13" customFormat="1" ht="12.75">
      <c r="A44" s="29" t="s">
        <v>116</v>
      </c>
      <c r="B44" s="63" t="s">
        <v>549</v>
      </c>
      <c r="C44" s="39" t="s">
        <v>550</v>
      </c>
      <c r="D44" s="80">
        <v>120074990</v>
      </c>
      <c r="E44" s="81">
        <v>9013270</v>
      </c>
      <c r="F44" s="83">
        <f t="shared" si="0"/>
        <v>129088260</v>
      </c>
      <c r="G44" s="80">
        <v>120027250</v>
      </c>
      <c r="H44" s="81">
        <v>8445290</v>
      </c>
      <c r="I44" s="82">
        <f t="shared" si="1"/>
        <v>128472540</v>
      </c>
      <c r="J44" s="80">
        <v>15747514</v>
      </c>
      <c r="K44" s="94">
        <v>540897</v>
      </c>
      <c r="L44" s="81">
        <f t="shared" si="2"/>
        <v>16288411</v>
      </c>
      <c r="M44" s="40">
        <f t="shared" si="3"/>
        <v>0.126180421054556</v>
      </c>
      <c r="N44" s="108">
        <v>23627858</v>
      </c>
      <c r="O44" s="109">
        <v>1848847</v>
      </c>
      <c r="P44" s="110">
        <f t="shared" si="4"/>
        <v>25476705</v>
      </c>
      <c r="Q44" s="40">
        <f t="shared" si="5"/>
        <v>0.19735880706735065</v>
      </c>
      <c r="R44" s="108">
        <v>22906144</v>
      </c>
      <c r="S44" s="110">
        <v>2527131</v>
      </c>
      <c r="T44" s="110">
        <f t="shared" si="6"/>
        <v>25433275</v>
      </c>
      <c r="U44" s="40">
        <f t="shared" si="7"/>
        <v>0.1979666238403942</v>
      </c>
      <c r="V44" s="108">
        <v>31320576</v>
      </c>
      <c r="W44" s="110">
        <v>965757</v>
      </c>
      <c r="X44" s="110">
        <f t="shared" si="8"/>
        <v>32286333</v>
      </c>
      <c r="Y44" s="40">
        <f t="shared" si="9"/>
        <v>0.25130921362650727</v>
      </c>
      <c r="Z44" s="80">
        <f t="shared" si="10"/>
        <v>93602092</v>
      </c>
      <c r="AA44" s="81">
        <f t="shared" si="11"/>
        <v>5882632</v>
      </c>
      <c r="AB44" s="81">
        <f t="shared" si="12"/>
        <v>99484724</v>
      </c>
      <c r="AC44" s="40">
        <f t="shared" si="13"/>
        <v>0.7743656660014662</v>
      </c>
      <c r="AD44" s="80">
        <v>29395033</v>
      </c>
      <c r="AE44" s="81">
        <v>453544</v>
      </c>
      <c r="AF44" s="81">
        <f t="shared" si="14"/>
        <v>29848577</v>
      </c>
      <c r="AG44" s="40">
        <f t="shared" si="15"/>
        <v>0.731362040874263</v>
      </c>
      <c r="AH44" s="40">
        <f t="shared" si="16"/>
        <v>0.08167076105504134</v>
      </c>
      <c r="AI44" s="12">
        <v>109220940</v>
      </c>
      <c r="AJ44" s="12">
        <v>115749610</v>
      </c>
      <c r="AK44" s="12">
        <v>84654871</v>
      </c>
      <c r="AL44" s="12"/>
    </row>
    <row r="45" spans="1:38" s="59" customFormat="1" ht="12.75">
      <c r="A45" s="64"/>
      <c r="B45" s="65" t="s">
        <v>551</v>
      </c>
      <c r="C45" s="32"/>
      <c r="D45" s="84">
        <f>SUM(D40:D44)</f>
        <v>1909106573</v>
      </c>
      <c r="E45" s="85">
        <f>SUM(E40:E44)</f>
        <v>424729092</v>
      </c>
      <c r="F45" s="93">
        <f t="shared" si="0"/>
        <v>2333835665</v>
      </c>
      <c r="G45" s="84">
        <f>SUM(G40:G44)</f>
        <v>1955041043</v>
      </c>
      <c r="H45" s="85">
        <f>SUM(H40:H44)</f>
        <v>397621293</v>
      </c>
      <c r="I45" s="86">
        <f t="shared" si="1"/>
        <v>2352662336</v>
      </c>
      <c r="J45" s="84">
        <f>SUM(J40:J44)</f>
        <v>475404629</v>
      </c>
      <c r="K45" s="85">
        <f>SUM(K40:K44)</f>
        <v>36772706</v>
      </c>
      <c r="L45" s="85">
        <f t="shared" si="2"/>
        <v>512177335</v>
      </c>
      <c r="M45" s="44">
        <f t="shared" si="3"/>
        <v>0.2194573262723706</v>
      </c>
      <c r="N45" s="114">
        <f>SUM(N40:N44)</f>
        <v>400815959</v>
      </c>
      <c r="O45" s="115">
        <f>SUM(O40:O44)</f>
        <v>111850063</v>
      </c>
      <c r="P45" s="116">
        <f t="shared" si="4"/>
        <v>512666022</v>
      </c>
      <c r="Q45" s="44">
        <f t="shared" si="5"/>
        <v>0.21966671847908367</v>
      </c>
      <c r="R45" s="114">
        <f>SUM(R40:R44)</f>
        <v>370510408</v>
      </c>
      <c r="S45" s="116">
        <f>SUM(S40:S44)</f>
        <v>45247421</v>
      </c>
      <c r="T45" s="116">
        <f t="shared" si="6"/>
        <v>415757829</v>
      </c>
      <c r="U45" s="44">
        <f t="shared" si="7"/>
        <v>0.17671801968270215</v>
      </c>
      <c r="V45" s="114">
        <f>SUM(V40:V44)</f>
        <v>416493183</v>
      </c>
      <c r="W45" s="116">
        <f>SUM(W40:W44)</f>
        <v>77098260</v>
      </c>
      <c r="X45" s="116">
        <f t="shared" si="8"/>
        <v>493591443</v>
      </c>
      <c r="Y45" s="44">
        <f t="shared" si="9"/>
        <v>0.20980122623087719</v>
      </c>
      <c r="Z45" s="84">
        <f t="shared" si="10"/>
        <v>1663224179</v>
      </c>
      <c r="AA45" s="85">
        <f t="shared" si="11"/>
        <v>270968450</v>
      </c>
      <c r="AB45" s="85">
        <f t="shared" si="12"/>
        <v>1934192629</v>
      </c>
      <c r="AC45" s="44">
        <f t="shared" si="13"/>
        <v>0.8221292955658555</v>
      </c>
      <c r="AD45" s="84">
        <f>SUM(AD40:AD44)</f>
        <v>374121989</v>
      </c>
      <c r="AE45" s="85">
        <f>SUM(AE40:AE44)</f>
        <v>58375228</v>
      </c>
      <c r="AF45" s="85">
        <f t="shared" si="14"/>
        <v>432497217</v>
      </c>
      <c r="AG45" s="44">
        <f t="shared" si="15"/>
        <v>0.788329489018525</v>
      </c>
      <c r="AH45" s="44">
        <f t="shared" si="16"/>
        <v>0.14125923496982873</v>
      </c>
      <c r="AI45" s="66">
        <f>SUM(AI40:AI44)</f>
        <v>1976867957</v>
      </c>
      <c r="AJ45" s="66">
        <f>SUM(AJ40:AJ44)</f>
        <v>1988810416</v>
      </c>
      <c r="AK45" s="66">
        <f>SUM(AK40:AK44)</f>
        <v>1567837899</v>
      </c>
      <c r="AL45" s="66"/>
    </row>
    <row r="46" spans="1:38" s="59" customFormat="1" ht="12.75">
      <c r="A46" s="64"/>
      <c r="B46" s="65" t="s">
        <v>552</v>
      </c>
      <c r="C46" s="32"/>
      <c r="D46" s="84">
        <f>SUM(D9:D12,D14:D20,D22:D30,D32:D38,D40:D44)</f>
        <v>4483896504</v>
      </c>
      <c r="E46" s="85">
        <f>SUM(E9:E12,E14:E20,E22:E30,E32:E38,E40:E44)</f>
        <v>1259865587</v>
      </c>
      <c r="F46" s="93">
        <f t="shared" si="0"/>
        <v>5743762091</v>
      </c>
      <c r="G46" s="84">
        <f>SUM(G9:G12,G14:G20,G22:G30,G32:G38,G40:G44)</f>
        <v>4718867143</v>
      </c>
      <c r="H46" s="85">
        <f>SUM(H9:H12,H14:H20,H22:H30,H32:H38,H40:H44)</f>
        <v>1262275122</v>
      </c>
      <c r="I46" s="86">
        <f t="shared" si="1"/>
        <v>5981142265</v>
      </c>
      <c r="J46" s="84">
        <f>SUM(J9:J12,J14:J20,J22:J30,J32:J38,J40:J44)</f>
        <v>1060149355</v>
      </c>
      <c r="K46" s="85">
        <f>SUM(K9:K12,K14:K20,K22:K30,K32:K38,K40:K44)</f>
        <v>170483060</v>
      </c>
      <c r="L46" s="85">
        <f t="shared" si="2"/>
        <v>1230632415</v>
      </c>
      <c r="M46" s="44">
        <f t="shared" si="3"/>
        <v>0.21425546453748479</v>
      </c>
      <c r="N46" s="114">
        <f>SUM(N9:N12,N14:N20,N22:N30,N32:N38,N40:N44)</f>
        <v>993344991</v>
      </c>
      <c r="O46" s="115">
        <f>SUM(O9:O12,O14:O20,O22:O30,O32:O38,O40:O44)</f>
        <v>267726330</v>
      </c>
      <c r="P46" s="116">
        <f t="shared" si="4"/>
        <v>1261071321</v>
      </c>
      <c r="Q46" s="44">
        <f t="shared" si="5"/>
        <v>0.2195549364720371</v>
      </c>
      <c r="R46" s="114">
        <f>SUM(R9:R12,R14:R20,R22:R30,R32:R38,R40:R44)</f>
        <v>929971284</v>
      </c>
      <c r="S46" s="116">
        <f>SUM(S9:S12,S14:S20,S22:S30,S32:S38,S40:S44)</f>
        <v>170299141</v>
      </c>
      <c r="T46" s="116">
        <f t="shared" si="6"/>
        <v>1100270425</v>
      </c>
      <c r="U46" s="44">
        <f t="shared" si="7"/>
        <v>0.18395657154628808</v>
      </c>
      <c r="V46" s="114">
        <f>SUM(V9:V12,V14:V20,V22:V30,V32:V38,V40:V44)</f>
        <v>1073287461</v>
      </c>
      <c r="W46" s="116">
        <f>SUM(W9:W12,W14:W20,W22:W30,W32:W38,W40:W44)</f>
        <v>265089679</v>
      </c>
      <c r="X46" s="116">
        <f t="shared" si="8"/>
        <v>1338377140</v>
      </c>
      <c r="Y46" s="44">
        <f t="shared" si="9"/>
        <v>0.22376614377354223</v>
      </c>
      <c r="Z46" s="84">
        <f t="shared" si="10"/>
        <v>4056753091</v>
      </c>
      <c r="AA46" s="85">
        <f t="shared" si="11"/>
        <v>873598210</v>
      </c>
      <c r="AB46" s="85">
        <f t="shared" si="12"/>
        <v>4930351301</v>
      </c>
      <c r="AC46" s="44">
        <f t="shared" si="13"/>
        <v>0.8243160056317437</v>
      </c>
      <c r="AD46" s="84">
        <f>SUM(AD9:AD12,AD14:AD20,AD22:AD30,AD32:AD38,AD40:AD44)</f>
        <v>938024033</v>
      </c>
      <c r="AE46" s="85">
        <f>SUM(AE9:AE12,AE14:AE20,AE22:AE30,AE32:AE38,AE40:AE44)</f>
        <v>214771663</v>
      </c>
      <c r="AF46" s="85">
        <f t="shared" si="14"/>
        <v>1152795696</v>
      </c>
      <c r="AG46" s="44">
        <f t="shared" si="15"/>
        <v>0.8200175042950001</v>
      </c>
      <c r="AH46" s="44">
        <f t="shared" si="16"/>
        <v>0.16098381061270017</v>
      </c>
      <c r="AI46" s="66">
        <f>SUM(AI9:AI12,AI14:AI20,AI22:AI30,AI32:AI38,AI40:AI44)</f>
        <v>4920553325</v>
      </c>
      <c r="AJ46" s="66">
        <f>SUM(AJ9:AJ12,AJ14:AJ20,AJ22:AJ30,AJ32:AJ38,AJ40:AJ44)</f>
        <v>5066381708</v>
      </c>
      <c r="AK46" s="66">
        <f>SUM(AK9:AK12,AK14:AK20,AK22:AK30,AK32:AK38,AK40:AK44)</f>
        <v>4154521684</v>
      </c>
      <c r="AL46" s="66"/>
    </row>
    <row r="47" spans="1:38" s="13" customFormat="1" ht="12.75">
      <c r="A47" s="67"/>
      <c r="B47" s="68"/>
      <c r="C47" s="69"/>
      <c r="D47" s="96"/>
      <c r="E47" s="96"/>
      <c r="F47" s="97"/>
      <c r="G47" s="98"/>
      <c r="H47" s="96"/>
      <c r="I47" s="99"/>
      <c r="J47" s="98"/>
      <c r="K47" s="100"/>
      <c r="L47" s="96"/>
      <c r="M47" s="73"/>
      <c r="N47" s="98"/>
      <c r="O47" s="100"/>
      <c r="P47" s="96"/>
      <c r="Q47" s="73"/>
      <c r="R47" s="98"/>
      <c r="S47" s="100"/>
      <c r="T47" s="96"/>
      <c r="U47" s="73"/>
      <c r="V47" s="98"/>
      <c r="W47" s="100"/>
      <c r="X47" s="96"/>
      <c r="Y47" s="73"/>
      <c r="Z47" s="98"/>
      <c r="AA47" s="100"/>
      <c r="AB47" s="96"/>
      <c r="AC47" s="73"/>
      <c r="AD47" s="98"/>
      <c r="AE47" s="96"/>
      <c r="AF47" s="96"/>
      <c r="AG47" s="73"/>
      <c r="AH47" s="73"/>
      <c r="AI47" s="12"/>
      <c r="AJ47" s="12"/>
      <c r="AK47" s="12"/>
      <c r="AL47" s="12"/>
    </row>
    <row r="48" spans="1:38" s="76" customFormat="1" ht="12" customHeight="1">
      <c r="A48" s="78"/>
      <c r="B48" s="78"/>
      <c r="C48" s="78"/>
      <c r="D48" s="101"/>
      <c r="E48" s="101"/>
      <c r="F48" s="101"/>
      <c r="G48" s="101"/>
      <c r="H48" s="101"/>
      <c r="I48" s="101"/>
      <c r="J48" s="101"/>
      <c r="K48" s="101"/>
      <c r="L48" s="101"/>
      <c r="M48" s="78"/>
      <c r="N48" s="101"/>
      <c r="O48" s="101"/>
      <c r="P48" s="101"/>
      <c r="Q48" s="78"/>
      <c r="R48" s="101"/>
      <c r="S48" s="101"/>
      <c r="T48" s="101"/>
      <c r="U48" s="78"/>
      <c r="V48" s="101"/>
      <c r="W48" s="101"/>
      <c r="X48" s="101"/>
      <c r="Y48" s="78"/>
      <c r="Z48" s="101"/>
      <c r="AA48" s="101"/>
      <c r="AB48" s="101"/>
      <c r="AC48" s="78"/>
      <c r="AD48" s="101"/>
      <c r="AE48" s="101"/>
      <c r="AF48" s="101"/>
      <c r="AG48" s="78"/>
      <c r="AH48" s="78"/>
      <c r="AI48" s="78"/>
      <c r="AJ48" s="78"/>
      <c r="AK48" s="78"/>
      <c r="AL48" s="78"/>
    </row>
    <row r="49" spans="1:38" s="76" customFormat="1" ht="12.75">
      <c r="A49" s="78"/>
      <c r="B49" s="78"/>
      <c r="C49" s="78"/>
      <c r="D49" s="101"/>
      <c r="E49" s="101"/>
      <c r="F49" s="101"/>
      <c r="G49" s="101"/>
      <c r="H49" s="101"/>
      <c r="I49" s="101"/>
      <c r="J49" s="101"/>
      <c r="K49" s="101"/>
      <c r="L49" s="101"/>
      <c r="M49" s="78"/>
      <c r="N49" s="101"/>
      <c r="O49" s="101"/>
      <c r="P49" s="101"/>
      <c r="Q49" s="78"/>
      <c r="R49" s="101"/>
      <c r="S49" s="101"/>
      <c r="T49" s="101"/>
      <c r="U49" s="78"/>
      <c r="V49" s="101"/>
      <c r="W49" s="101"/>
      <c r="X49" s="101"/>
      <c r="Y49" s="78"/>
      <c r="Z49" s="101"/>
      <c r="AA49" s="101"/>
      <c r="AB49" s="101"/>
      <c r="AC49" s="78"/>
      <c r="AD49" s="101"/>
      <c r="AE49" s="101"/>
      <c r="AF49" s="101"/>
      <c r="AG49" s="78"/>
      <c r="AH49" s="78"/>
      <c r="AI49" s="78"/>
      <c r="AJ49" s="78"/>
      <c r="AK49" s="78"/>
      <c r="AL49" s="78"/>
    </row>
    <row r="50" spans="1:38" s="76" customFormat="1" ht="12.75">
      <c r="A50" s="78"/>
      <c r="B50" s="78"/>
      <c r="C50" s="78"/>
      <c r="D50" s="101"/>
      <c r="E50" s="101"/>
      <c r="F50" s="101"/>
      <c r="G50" s="101"/>
      <c r="H50" s="101"/>
      <c r="I50" s="101"/>
      <c r="J50" s="101"/>
      <c r="K50" s="101"/>
      <c r="L50" s="101"/>
      <c r="M50" s="78"/>
      <c r="N50" s="101"/>
      <c r="O50" s="101"/>
      <c r="P50" s="101"/>
      <c r="Q50" s="78"/>
      <c r="R50" s="101"/>
      <c r="S50" s="101"/>
      <c r="T50" s="101"/>
      <c r="U50" s="78"/>
      <c r="V50" s="101"/>
      <c r="W50" s="101"/>
      <c r="X50" s="101"/>
      <c r="Y50" s="78"/>
      <c r="Z50" s="101"/>
      <c r="AA50" s="101"/>
      <c r="AB50" s="101"/>
      <c r="AC50" s="78"/>
      <c r="AD50" s="101"/>
      <c r="AE50" s="101"/>
      <c r="AF50" s="101"/>
      <c r="AG50" s="78"/>
      <c r="AH50" s="78"/>
      <c r="AI50" s="78"/>
      <c r="AJ50" s="78"/>
      <c r="AK50" s="78"/>
      <c r="AL50" s="78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553</v>
      </c>
      <c r="C9" s="39" t="s">
        <v>554</v>
      </c>
      <c r="D9" s="80">
        <v>197565000</v>
      </c>
      <c r="E9" s="81">
        <v>140942414</v>
      </c>
      <c r="F9" s="82">
        <f>$D9+$E9</f>
        <v>338507414</v>
      </c>
      <c r="G9" s="80">
        <v>211696000</v>
      </c>
      <c r="H9" s="81">
        <v>140943000</v>
      </c>
      <c r="I9" s="83">
        <f>$G9+$H9</f>
        <v>352639000</v>
      </c>
      <c r="J9" s="80">
        <v>35924034</v>
      </c>
      <c r="K9" s="81">
        <v>21858528</v>
      </c>
      <c r="L9" s="81">
        <f>$J9+$K9</f>
        <v>57782562</v>
      </c>
      <c r="M9" s="40">
        <f>IF($F9=0,0,$L9/$F9)</f>
        <v>0.17069806926001332</v>
      </c>
      <c r="N9" s="108">
        <v>58955453</v>
      </c>
      <c r="O9" s="109">
        <v>30503099</v>
      </c>
      <c r="P9" s="110">
        <f>$N9+$O9</f>
        <v>89458552</v>
      </c>
      <c r="Q9" s="40">
        <f>IF($F9=0,0,$P9/$F9)</f>
        <v>0.26427353818607946</v>
      </c>
      <c r="R9" s="108">
        <v>47605454</v>
      </c>
      <c r="S9" s="110">
        <v>25028735</v>
      </c>
      <c r="T9" s="110">
        <f>$R9+$S9</f>
        <v>72634189</v>
      </c>
      <c r="U9" s="40">
        <f>IF($I9=0,0,$T9/$I9)</f>
        <v>0.20597321623530013</v>
      </c>
      <c r="V9" s="108">
        <v>29980913</v>
      </c>
      <c r="W9" s="110">
        <v>47538953</v>
      </c>
      <c r="X9" s="110">
        <f>$V9+$W9</f>
        <v>77519866</v>
      </c>
      <c r="Y9" s="40">
        <f>IF($I9=0,0,$X9/$I9)</f>
        <v>0.2198278295934369</v>
      </c>
      <c r="Z9" s="80">
        <f>$J9+$N9+$R9+$V9</f>
        <v>172465854</v>
      </c>
      <c r="AA9" s="81">
        <f>$K9+$O9+$S9+$W9</f>
        <v>124929315</v>
      </c>
      <c r="AB9" s="81">
        <f>$Z9+$AA9</f>
        <v>297395169</v>
      </c>
      <c r="AC9" s="40">
        <f>IF($I9=0,0,$AB9/$I9)</f>
        <v>0.8433416865406266</v>
      </c>
      <c r="AD9" s="80">
        <v>47089908</v>
      </c>
      <c r="AE9" s="81">
        <v>19778393</v>
      </c>
      <c r="AF9" s="81">
        <f>$AD9+$AE9</f>
        <v>66868301</v>
      </c>
      <c r="AG9" s="40">
        <f>IF($AJ9=0,0,$AK9/$AJ9)</f>
        <v>0.8114447050835769</v>
      </c>
      <c r="AH9" s="40">
        <f>IF($AF9=0,0,(($X9/$AF9)-1))</f>
        <v>0.1592916948794616</v>
      </c>
      <c r="AI9" s="12">
        <v>290061955</v>
      </c>
      <c r="AJ9" s="12">
        <v>292093940</v>
      </c>
      <c r="AK9" s="12">
        <v>237018081</v>
      </c>
      <c r="AL9" s="12"/>
    </row>
    <row r="10" spans="1:38" s="13" customFormat="1" ht="12.75">
      <c r="A10" s="29" t="s">
        <v>97</v>
      </c>
      <c r="B10" s="63" t="s">
        <v>69</v>
      </c>
      <c r="C10" s="39" t="s">
        <v>70</v>
      </c>
      <c r="D10" s="80">
        <v>1166180200</v>
      </c>
      <c r="E10" s="81">
        <v>210500000</v>
      </c>
      <c r="F10" s="83">
        <f aca="true" t="shared" si="0" ref="F10:F36">$D10+$E10</f>
        <v>1376680200</v>
      </c>
      <c r="G10" s="80">
        <v>1041037667</v>
      </c>
      <c r="H10" s="81">
        <v>278807384</v>
      </c>
      <c r="I10" s="83">
        <f aca="true" t="shared" si="1" ref="I10:I36">$G10+$H10</f>
        <v>1319845051</v>
      </c>
      <c r="J10" s="80">
        <v>218244835</v>
      </c>
      <c r="K10" s="81">
        <v>43744746</v>
      </c>
      <c r="L10" s="81">
        <f aca="true" t="shared" si="2" ref="L10:L36">$J10+$K10</f>
        <v>261989581</v>
      </c>
      <c r="M10" s="40">
        <f aca="true" t="shared" si="3" ref="M10:M36">IF($F10=0,0,$L10/$F10)</f>
        <v>0.19030533089674712</v>
      </c>
      <c r="N10" s="108">
        <v>181486454</v>
      </c>
      <c r="O10" s="109">
        <v>49477335</v>
      </c>
      <c r="P10" s="110">
        <f aca="true" t="shared" si="4" ref="P10:P36">$N10+$O10</f>
        <v>230963789</v>
      </c>
      <c r="Q10" s="40">
        <f aca="true" t="shared" si="5" ref="Q10:Q36">IF($F10=0,0,$P10/$F10)</f>
        <v>0.1677686575284514</v>
      </c>
      <c r="R10" s="108">
        <v>227243535</v>
      </c>
      <c r="S10" s="110">
        <v>66129293</v>
      </c>
      <c r="T10" s="110">
        <f aca="true" t="shared" si="6" ref="T10:T36">$R10+$S10</f>
        <v>293372828</v>
      </c>
      <c r="U10" s="40">
        <f aca="true" t="shared" si="7" ref="U10:U36">IF($I10=0,0,$T10/$I10)</f>
        <v>0.22227823468953553</v>
      </c>
      <c r="V10" s="108">
        <v>244632061</v>
      </c>
      <c r="W10" s="110">
        <v>84183456</v>
      </c>
      <c r="X10" s="110">
        <f aca="true" t="shared" si="8" ref="X10:X36">$V10+$W10</f>
        <v>328815517</v>
      </c>
      <c r="Y10" s="40">
        <f aca="true" t="shared" si="9" ref="Y10:Y36">IF($I10=0,0,$X10/$I10)</f>
        <v>0.24913190889405396</v>
      </c>
      <c r="Z10" s="80">
        <f aca="true" t="shared" si="10" ref="Z10:Z36">$J10+$N10+$R10+$V10</f>
        <v>871606885</v>
      </c>
      <c r="AA10" s="81">
        <f aca="true" t="shared" si="11" ref="AA10:AA36">$K10+$O10+$S10+$W10</f>
        <v>243534830</v>
      </c>
      <c r="AB10" s="81">
        <f aca="true" t="shared" si="12" ref="AB10:AB36">$Z10+$AA10</f>
        <v>1115141715</v>
      </c>
      <c r="AC10" s="40">
        <f aca="true" t="shared" si="13" ref="AC10:AC36">IF($I10=0,0,$AB10/$I10)</f>
        <v>0.8449035090559278</v>
      </c>
      <c r="AD10" s="80">
        <v>170056559</v>
      </c>
      <c r="AE10" s="81">
        <v>125718563</v>
      </c>
      <c r="AF10" s="81">
        <f aca="true" t="shared" si="14" ref="AF10:AF36">$AD10+$AE10</f>
        <v>295775122</v>
      </c>
      <c r="AG10" s="40">
        <f aca="true" t="shared" si="15" ref="AG10:AG36">IF($AJ10=0,0,$AK10/$AJ10)</f>
        <v>0.7065516085829443</v>
      </c>
      <c r="AH10" s="40">
        <f aca="true" t="shared" si="16" ref="AH10:AH36">IF($AF10=0,0,(($X10/$AF10)-1))</f>
        <v>0.11170782308053617</v>
      </c>
      <c r="AI10" s="12">
        <v>1233965000</v>
      </c>
      <c r="AJ10" s="12">
        <v>1416665462</v>
      </c>
      <c r="AK10" s="12">
        <v>1000947261</v>
      </c>
      <c r="AL10" s="12"/>
    </row>
    <row r="11" spans="1:38" s="13" customFormat="1" ht="12.75">
      <c r="A11" s="29" t="s">
        <v>97</v>
      </c>
      <c r="B11" s="63" t="s">
        <v>83</v>
      </c>
      <c r="C11" s="39" t="s">
        <v>84</v>
      </c>
      <c r="D11" s="80">
        <v>2587145639</v>
      </c>
      <c r="E11" s="81">
        <v>888772983</v>
      </c>
      <c r="F11" s="82">
        <f t="shared" si="0"/>
        <v>3475918622</v>
      </c>
      <c r="G11" s="80">
        <v>2587145639</v>
      </c>
      <c r="H11" s="81">
        <v>949749098</v>
      </c>
      <c r="I11" s="83">
        <f t="shared" si="1"/>
        <v>3536894737</v>
      </c>
      <c r="J11" s="80">
        <v>438932386</v>
      </c>
      <c r="K11" s="81">
        <v>40293477</v>
      </c>
      <c r="L11" s="81">
        <f t="shared" si="2"/>
        <v>479225863</v>
      </c>
      <c r="M11" s="40">
        <f t="shared" si="3"/>
        <v>0.1378702769296306</v>
      </c>
      <c r="N11" s="108">
        <v>618514736</v>
      </c>
      <c r="O11" s="109">
        <v>136404135</v>
      </c>
      <c r="P11" s="110">
        <f t="shared" si="4"/>
        <v>754918871</v>
      </c>
      <c r="Q11" s="40">
        <f t="shared" si="5"/>
        <v>0.21718542724847487</v>
      </c>
      <c r="R11" s="108">
        <v>543928853</v>
      </c>
      <c r="S11" s="110">
        <v>183821372</v>
      </c>
      <c r="T11" s="110">
        <f t="shared" si="6"/>
        <v>727750225</v>
      </c>
      <c r="U11" s="40">
        <f t="shared" si="7"/>
        <v>0.20575965051684827</v>
      </c>
      <c r="V11" s="108">
        <v>547696271</v>
      </c>
      <c r="W11" s="110">
        <v>389818221</v>
      </c>
      <c r="X11" s="110">
        <f t="shared" si="8"/>
        <v>937514492</v>
      </c>
      <c r="Y11" s="40">
        <f t="shared" si="9"/>
        <v>0.26506711726320736</v>
      </c>
      <c r="Z11" s="80">
        <f t="shared" si="10"/>
        <v>2149072246</v>
      </c>
      <c r="AA11" s="81">
        <f t="shared" si="11"/>
        <v>750337205</v>
      </c>
      <c r="AB11" s="81">
        <f t="shared" si="12"/>
        <v>2899409451</v>
      </c>
      <c r="AC11" s="40">
        <f t="shared" si="13"/>
        <v>0.8197613066255073</v>
      </c>
      <c r="AD11" s="80">
        <v>379511592</v>
      </c>
      <c r="AE11" s="81">
        <v>156679964</v>
      </c>
      <c r="AF11" s="81">
        <f t="shared" si="14"/>
        <v>536191556</v>
      </c>
      <c r="AG11" s="40">
        <f t="shared" si="15"/>
        <v>0.7018059952293609</v>
      </c>
      <c r="AH11" s="40">
        <f t="shared" si="16"/>
        <v>0.7484693324786338</v>
      </c>
      <c r="AI11" s="12">
        <v>2739267527</v>
      </c>
      <c r="AJ11" s="12">
        <v>2806067656</v>
      </c>
      <c r="AK11" s="12">
        <v>1969315104</v>
      </c>
      <c r="AL11" s="12"/>
    </row>
    <row r="12" spans="1:38" s="13" customFormat="1" ht="12.75">
      <c r="A12" s="29" t="s">
        <v>97</v>
      </c>
      <c r="B12" s="63" t="s">
        <v>555</v>
      </c>
      <c r="C12" s="39" t="s">
        <v>556</v>
      </c>
      <c r="D12" s="80">
        <v>107600960</v>
      </c>
      <c r="E12" s="81">
        <v>35437000</v>
      </c>
      <c r="F12" s="82">
        <f t="shared" si="0"/>
        <v>143037960</v>
      </c>
      <c r="G12" s="80">
        <v>118342525</v>
      </c>
      <c r="H12" s="81">
        <v>41125741</v>
      </c>
      <c r="I12" s="83">
        <f t="shared" si="1"/>
        <v>159468266</v>
      </c>
      <c r="J12" s="80">
        <v>24484797</v>
      </c>
      <c r="K12" s="81">
        <v>9707346</v>
      </c>
      <c r="L12" s="81">
        <f t="shared" si="2"/>
        <v>34192143</v>
      </c>
      <c r="M12" s="40">
        <f t="shared" si="3"/>
        <v>0.23904244020258678</v>
      </c>
      <c r="N12" s="108">
        <v>18610796</v>
      </c>
      <c r="O12" s="109">
        <v>2862221</v>
      </c>
      <c r="P12" s="110">
        <f t="shared" si="4"/>
        <v>21473017</v>
      </c>
      <c r="Q12" s="40">
        <f t="shared" si="5"/>
        <v>0.15012110771154735</v>
      </c>
      <c r="R12" s="108">
        <v>18535032</v>
      </c>
      <c r="S12" s="110">
        <v>8476151</v>
      </c>
      <c r="T12" s="110">
        <f t="shared" si="6"/>
        <v>27011183</v>
      </c>
      <c r="U12" s="40">
        <f t="shared" si="7"/>
        <v>0.16938280999430946</v>
      </c>
      <c r="V12" s="108">
        <v>33446399</v>
      </c>
      <c r="W12" s="110">
        <v>7610595</v>
      </c>
      <c r="X12" s="110">
        <f t="shared" si="8"/>
        <v>41056994</v>
      </c>
      <c r="Y12" s="40">
        <f t="shared" si="9"/>
        <v>0.2574618451046555</v>
      </c>
      <c r="Z12" s="80">
        <f t="shared" si="10"/>
        <v>95077024</v>
      </c>
      <c r="AA12" s="81">
        <f t="shared" si="11"/>
        <v>28656313</v>
      </c>
      <c r="AB12" s="81">
        <f t="shared" si="12"/>
        <v>123733337</v>
      </c>
      <c r="AC12" s="40">
        <f t="shared" si="13"/>
        <v>0.7759119736085924</v>
      </c>
      <c r="AD12" s="80">
        <v>19809329</v>
      </c>
      <c r="AE12" s="81">
        <v>5362914</v>
      </c>
      <c r="AF12" s="81">
        <f t="shared" si="14"/>
        <v>25172243</v>
      </c>
      <c r="AG12" s="40">
        <f t="shared" si="15"/>
        <v>0.8294107119987852</v>
      </c>
      <c r="AH12" s="40">
        <f t="shared" si="16"/>
        <v>0.6310423350036785</v>
      </c>
      <c r="AI12" s="12">
        <v>121717282</v>
      </c>
      <c r="AJ12" s="12">
        <v>134912674</v>
      </c>
      <c r="AK12" s="12">
        <v>111898017</v>
      </c>
      <c r="AL12" s="12"/>
    </row>
    <row r="13" spans="1:38" s="13" customFormat="1" ht="12.75">
      <c r="A13" s="29" t="s">
        <v>97</v>
      </c>
      <c r="B13" s="63" t="s">
        <v>557</v>
      </c>
      <c r="C13" s="39" t="s">
        <v>558</v>
      </c>
      <c r="D13" s="80">
        <v>431365943</v>
      </c>
      <c r="E13" s="81">
        <v>157520000</v>
      </c>
      <c r="F13" s="82">
        <f t="shared" si="0"/>
        <v>588885943</v>
      </c>
      <c r="G13" s="80">
        <v>450579937</v>
      </c>
      <c r="H13" s="81">
        <v>236671360</v>
      </c>
      <c r="I13" s="83">
        <f t="shared" si="1"/>
        <v>687251297</v>
      </c>
      <c r="J13" s="80">
        <v>77017549</v>
      </c>
      <c r="K13" s="81">
        <v>20206626</v>
      </c>
      <c r="L13" s="81">
        <f t="shared" si="2"/>
        <v>97224175</v>
      </c>
      <c r="M13" s="40">
        <f t="shared" si="3"/>
        <v>0.16509848155774368</v>
      </c>
      <c r="N13" s="108">
        <v>102389003</v>
      </c>
      <c r="O13" s="109">
        <v>23186165</v>
      </c>
      <c r="P13" s="110">
        <f t="shared" si="4"/>
        <v>125575168</v>
      </c>
      <c r="Q13" s="40">
        <f t="shared" si="5"/>
        <v>0.2132419180533912</v>
      </c>
      <c r="R13" s="108">
        <v>91248634</v>
      </c>
      <c r="S13" s="110">
        <v>3801472</v>
      </c>
      <c r="T13" s="110">
        <f t="shared" si="6"/>
        <v>95050106</v>
      </c>
      <c r="U13" s="40">
        <f t="shared" si="7"/>
        <v>0.13830473134778237</v>
      </c>
      <c r="V13" s="108">
        <v>123978775</v>
      </c>
      <c r="W13" s="110">
        <v>65999052</v>
      </c>
      <c r="X13" s="110">
        <f t="shared" si="8"/>
        <v>189977827</v>
      </c>
      <c r="Y13" s="40">
        <f t="shared" si="9"/>
        <v>0.2764313837300768</v>
      </c>
      <c r="Z13" s="80">
        <f t="shared" si="10"/>
        <v>394633961</v>
      </c>
      <c r="AA13" s="81">
        <f t="shared" si="11"/>
        <v>113193315</v>
      </c>
      <c r="AB13" s="81">
        <f t="shared" si="12"/>
        <v>507827276</v>
      </c>
      <c r="AC13" s="40">
        <f t="shared" si="13"/>
        <v>0.7389251620430191</v>
      </c>
      <c r="AD13" s="80">
        <v>99867601</v>
      </c>
      <c r="AE13" s="81">
        <v>28255844</v>
      </c>
      <c r="AF13" s="81">
        <f t="shared" si="14"/>
        <v>128123445</v>
      </c>
      <c r="AG13" s="40">
        <f t="shared" si="15"/>
        <v>0.7389427555960691</v>
      </c>
      <c r="AH13" s="40">
        <f t="shared" si="16"/>
        <v>0.4827717674934513</v>
      </c>
      <c r="AI13" s="12">
        <v>521391565</v>
      </c>
      <c r="AJ13" s="12">
        <v>583047210</v>
      </c>
      <c r="AK13" s="12">
        <v>430838512</v>
      </c>
      <c r="AL13" s="12"/>
    </row>
    <row r="14" spans="1:38" s="13" customFormat="1" ht="12.75">
      <c r="A14" s="29" t="s">
        <v>116</v>
      </c>
      <c r="B14" s="63" t="s">
        <v>559</v>
      </c>
      <c r="C14" s="39" t="s">
        <v>560</v>
      </c>
      <c r="D14" s="80">
        <v>236481000</v>
      </c>
      <c r="E14" s="81">
        <v>4940000</v>
      </c>
      <c r="F14" s="82">
        <f t="shared" si="0"/>
        <v>241421000</v>
      </c>
      <c r="G14" s="80">
        <v>243871786</v>
      </c>
      <c r="H14" s="81">
        <v>4940000</v>
      </c>
      <c r="I14" s="83">
        <f t="shared" si="1"/>
        <v>248811786</v>
      </c>
      <c r="J14" s="80">
        <v>58863423</v>
      </c>
      <c r="K14" s="81">
        <v>507629</v>
      </c>
      <c r="L14" s="81">
        <f t="shared" si="2"/>
        <v>59371052</v>
      </c>
      <c r="M14" s="40">
        <f t="shared" si="3"/>
        <v>0.2459233123879033</v>
      </c>
      <c r="N14" s="108">
        <v>62039425</v>
      </c>
      <c r="O14" s="109">
        <v>386191</v>
      </c>
      <c r="P14" s="110">
        <f t="shared" si="4"/>
        <v>62425616</v>
      </c>
      <c r="Q14" s="40">
        <f t="shared" si="5"/>
        <v>0.25857574941699357</v>
      </c>
      <c r="R14" s="108">
        <v>55505867</v>
      </c>
      <c r="S14" s="110">
        <v>1815544</v>
      </c>
      <c r="T14" s="110">
        <f t="shared" si="6"/>
        <v>57321411</v>
      </c>
      <c r="U14" s="40">
        <f t="shared" si="7"/>
        <v>0.23038060986387518</v>
      </c>
      <c r="V14" s="108">
        <v>71896406</v>
      </c>
      <c r="W14" s="110">
        <v>2106194</v>
      </c>
      <c r="X14" s="110">
        <f t="shared" si="8"/>
        <v>74002600</v>
      </c>
      <c r="Y14" s="40">
        <f t="shared" si="9"/>
        <v>0.2974240135071415</v>
      </c>
      <c r="Z14" s="80">
        <f t="shared" si="10"/>
        <v>248305121</v>
      </c>
      <c r="AA14" s="81">
        <f t="shared" si="11"/>
        <v>4815558</v>
      </c>
      <c r="AB14" s="81">
        <f t="shared" si="12"/>
        <v>253120679</v>
      </c>
      <c r="AC14" s="40">
        <f t="shared" si="13"/>
        <v>1.0173178813965027</v>
      </c>
      <c r="AD14" s="80">
        <v>80776411</v>
      </c>
      <c r="AE14" s="81">
        <v>10375520</v>
      </c>
      <c r="AF14" s="81">
        <f t="shared" si="14"/>
        <v>91151931</v>
      </c>
      <c r="AG14" s="40">
        <f t="shared" si="15"/>
        <v>0.9896372355122994</v>
      </c>
      <c r="AH14" s="40">
        <f t="shared" si="16"/>
        <v>-0.18814007352186535</v>
      </c>
      <c r="AI14" s="12">
        <v>340522743</v>
      </c>
      <c r="AJ14" s="12">
        <v>362539070</v>
      </c>
      <c r="AK14" s="12">
        <v>358782163</v>
      </c>
      <c r="AL14" s="12"/>
    </row>
    <row r="15" spans="1:38" s="59" customFormat="1" ht="12.75">
      <c r="A15" s="64"/>
      <c r="B15" s="65" t="s">
        <v>561</v>
      </c>
      <c r="C15" s="32"/>
      <c r="D15" s="84">
        <f>SUM(D9:D14)</f>
        <v>4726338742</v>
      </c>
      <c r="E15" s="85">
        <f>SUM(E9:E14)</f>
        <v>1438112397</v>
      </c>
      <c r="F15" s="93">
        <f t="shared" si="0"/>
        <v>6164451139</v>
      </c>
      <c r="G15" s="84">
        <f>SUM(G9:G14)</f>
        <v>4652673554</v>
      </c>
      <c r="H15" s="85">
        <f>SUM(H9:H14)</f>
        <v>1652236583</v>
      </c>
      <c r="I15" s="86">
        <f t="shared" si="1"/>
        <v>6304910137</v>
      </c>
      <c r="J15" s="84">
        <f>SUM(J9:J14)</f>
        <v>853467024</v>
      </c>
      <c r="K15" s="85">
        <f>SUM(K9:K14)</f>
        <v>136318352</v>
      </c>
      <c r="L15" s="85">
        <f t="shared" si="2"/>
        <v>989785376</v>
      </c>
      <c r="M15" s="44">
        <f t="shared" si="3"/>
        <v>0.160563423033403</v>
      </c>
      <c r="N15" s="114">
        <f>SUM(N9:N14)</f>
        <v>1041995867</v>
      </c>
      <c r="O15" s="115">
        <f>SUM(O9:O14)</f>
        <v>242819146</v>
      </c>
      <c r="P15" s="116">
        <f t="shared" si="4"/>
        <v>1284815013</v>
      </c>
      <c r="Q15" s="44">
        <f t="shared" si="5"/>
        <v>0.20842326170313732</v>
      </c>
      <c r="R15" s="114">
        <f>SUM(R9:R14)</f>
        <v>984067375</v>
      </c>
      <c r="S15" s="116">
        <f>SUM(S9:S14)</f>
        <v>289072567</v>
      </c>
      <c r="T15" s="116">
        <f t="shared" si="6"/>
        <v>1273139942</v>
      </c>
      <c r="U15" s="44">
        <f t="shared" si="7"/>
        <v>0.20192832480333892</v>
      </c>
      <c r="V15" s="114">
        <f>SUM(V9:V14)</f>
        <v>1051630825</v>
      </c>
      <c r="W15" s="116">
        <f>SUM(W9:W14)</f>
        <v>597256471</v>
      </c>
      <c r="X15" s="116">
        <f t="shared" si="8"/>
        <v>1648887296</v>
      </c>
      <c r="Y15" s="44">
        <f t="shared" si="9"/>
        <v>0.26152431361766765</v>
      </c>
      <c r="Z15" s="84">
        <f t="shared" si="10"/>
        <v>3931161091</v>
      </c>
      <c r="AA15" s="85">
        <f t="shared" si="11"/>
        <v>1265466536</v>
      </c>
      <c r="AB15" s="85">
        <f t="shared" si="12"/>
        <v>5196627627</v>
      </c>
      <c r="AC15" s="44">
        <f t="shared" si="13"/>
        <v>0.8242191425542914</v>
      </c>
      <c r="AD15" s="84">
        <f>SUM(AD9:AD14)</f>
        <v>797111400</v>
      </c>
      <c r="AE15" s="85">
        <f>SUM(AE9:AE14)</f>
        <v>346171198</v>
      </c>
      <c r="AF15" s="85">
        <f t="shared" si="14"/>
        <v>1143282598</v>
      </c>
      <c r="AG15" s="44">
        <f t="shared" si="15"/>
        <v>0.734327031023407</v>
      </c>
      <c r="AH15" s="44">
        <f t="shared" si="16"/>
        <v>0.44223947682268494</v>
      </c>
      <c r="AI15" s="66">
        <f>SUM(AI9:AI14)</f>
        <v>5246926072</v>
      </c>
      <c r="AJ15" s="66">
        <f>SUM(AJ9:AJ14)</f>
        <v>5595326012</v>
      </c>
      <c r="AK15" s="66">
        <f>SUM(AK9:AK14)</f>
        <v>4108799138</v>
      </c>
      <c r="AL15" s="66"/>
    </row>
    <row r="16" spans="1:38" s="13" customFormat="1" ht="12.75">
      <c r="A16" s="29" t="s">
        <v>97</v>
      </c>
      <c r="B16" s="63" t="s">
        <v>562</v>
      </c>
      <c r="C16" s="39" t="s">
        <v>563</v>
      </c>
      <c r="D16" s="80">
        <v>68886832</v>
      </c>
      <c r="E16" s="81">
        <v>28894168</v>
      </c>
      <c r="F16" s="82">
        <f t="shared" si="0"/>
        <v>97781000</v>
      </c>
      <c r="G16" s="80">
        <v>71151839</v>
      </c>
      <c r="H16" s="81">
        <v>48729161</v>
      </c>
      <c r="I16" s="83">
        <f t="shared" si="1"/>
        <v>119881000</v>
      </c>
      <c r="J16" s="80">
        <v>16901607</v>
      </c>
      <c r="K16" s="81">
        <v>5180772</v>
      </c>
      <c r="L16" s="81">
        <f t="shared" si="2"/>
        <v>22082379</v>
      </c>
      <c r="M16" s="40">
        <f t="shared" si="3"/>
        <v>0.2258350702079136</v>
      </c>
      <c r="N16" s="108">
        <v>24419648</v>
      </c>
      <c r="O16" s="109">
        <v>6693347</v>
      </c>
      <c r="P16" s="110">
        <f t="shared" si="4"/>
        <v>31112995</v>
      </c>
      <c r="Q16" s="40">
        <f t="shared" si="5"/>
        <v>0.31819059940070155</v>
      </c>
      <c r="R16" s="108">
        <v>15760165</v>
      </c>
      <c r="S16" s="110">
        <v>6052335</v>
      </c>
      <c r="T16" s="110">
        <f t="shared" si="6"/>
        <v>21812500</v>
      </c>
      <c r="U16" s="40">
        <f t="shared" si="7"/>
        <v>0.18195126834110492</v>
      </c>
      <c r="V16" s="108">
        <v>17209575</v>
      </c>
      <c r="W16" s="110">
        <v>19783273</v>
      </c>
      <c r="X16" s="110">
        <f t="shared" si="8"/>
        <v>36992848</v>
      </c>
      <c r="Y16" s="40">
        <f t="shared" si="9"/>
        <v>0.3085797415770639</v>
      </c>
      <c r="Z16" s="80">
        <f t="shared" si="10"/>
        <v>74290995</v>
      </c>
      <c r="AA16" s="81">
        <f t="shared" si="11"/>
        <v>37709727</v>
      </c>
      <c r="AB16" s="81">
        <f t="shared" si="12"/>
        <v>112000722</v>
      </c>
      <c r="AC16" s="40">
        <f t="shared" si="13"/>
        <v>0.934265830281696</v>
      </c>
      <c r="AD16" s="80">
        <v>28028811</v>
      </c>
      <c r="AE16" s="81">
        <v>13017945</v>
      </c>
      <c r="AF16" s="81">
        <f t="shared" si="14"/>
        <v>41046756</v>
      </c>
      <c r="AG16" s="40">
        <f t="shared" si="15"/>
        <v>0.7653821536327454</v>
      </c>
      <c r="AH16" s="40">
        <f t="shared" si="16"/>
        <v>-0.09876317631532194</v>
      </c>
      <c r="AI16" s="12">
        <v>83099001</v>
      </c>
      <c r="AJ16" s="12">
        <v>123631469</v>
      </c>
      <c r="AK16" s="12">
        <v>94625320</v>
      </c>
      <c r="AL16" s="12"/>
    </row>
    <row r="17" spans="1:38" s="13" customFormat="1" ht="12.75">
      <c r="A17" s="29" t="s">
        <v>97</v>
      </c>
      <c r="B17" s="63" t="s">
        <v>564</v>
      </c>
      <c r="C17" s="39" t="s">
        <v>565</v>
      </c>
      <c r="D17" s="80">
        <v>129958419</v>
      </c>
      <c r="E17" s="81">
        <v>53535999</v>
      </c>
      <c r="F17" s="82">
        <f t="shared" si="0"/>
        <v>183494418</v>
      </c>
      <c r="G17" s="80">
        <v>129958419</v>
      </c>
      <c r="H17" s="81">
        <v>53535999</v>
      </c>
      <c r="I17" s="83">
        <f t="shared" si="1"/>
        <v>183494418</v>
      </c>
      <c r="J17" s="80">
        <v>46395595</v>
      </c>
      <c r="K17" s="81">
        <v>4337894</v>
      </c>
      <c r="L17" s="81">
        <f t="shared" si="2"/>
        <v>50733489</v>
      </c>
      <c r="M17" s="40">
        <f t="shared" si="3"/>
        <v>0.27648518986555765</v>
      </c>
      <c r="N17" s="108">
        <v>30380264</v>
      </c>
      <c r="O17" s="109">
        <v>4070350</v>
      </c>
      <c r="P17" s="110">
        <f t="shared" si="4"/>
        <v>34450614</v>
      </c>
      <c r="Q17" s="40">
        <f t="shared" si="5"/>
        <v>0.18774747687420115</v>
      </c>
      <c r="R17" s="108">
        <v>21857456</v>
      </c>
      <c r="S17" s="110">
        <v>7972798</v>
      </c>
      <c r="T17" s="110">
        <f t="shared" si="6"/>
        <v>29830254</v>
      </c>
      <c r="U17" s="40">
        <f t="shared" si="7"/>
        <v>0.16256763734360574</v>
      </c>
      <c r="V17" s="108">
        <v>18857572</v>
      </c>
      <c r="W17" s="110">
        <v>3486314</v>
      </c>
      <c r="X17" s="110">
        <f t="shared" si="8"/>
        <v>22343886</v>
      </c>
      <c r="Y17" s="40">
        <f t="shared" si="9"/>
        <v>0.1217687504804642</v>
      </c>
      <c r="Z17" s="80">
        <f t="shared" si="10"/>
        <v>117490887</v>
      </c>
      <c r="AA17" s="81">
        <f t="shared" si="11"/>
        <v>19867356</v>
      </c>
      <c r="AB17" s="81">
        <f t="shared" si="12"/>
        <v>137358243</v>
      </c>
      <c r="AC17" s="40">
        <f t="shared" si="13"/>
        <v>0.7485690545638287</v>
      </c>
      <c r="AD17" s="80">
        <v>53376142</v>
      </c>
      <c r="AE17" s="81">
        <v>15116020</v>
      </c>
      <c r="AF17" s="81">
        <f t="shared" si="14"/>
        <v>68492162</v>
      </c>
      <c r="AG17" s="40">
        <f t="shared" si="15"/>
        <v>0.9826943799334804</v>
      </c>
      <c r="AH17" s="40">
        <f t="shared" si="16"/>
        <v>-0.6737745554009523</v>
      </c>
      <c r="AI17" s="12">
        <v>174096160</v>
      </c>
      <c r="AJ17" s="12">
        <v>174096160</v>
      </c>
      <c r="AK17" s="12">
        <v>171083318</v>
      </c>
      <c r="AL17" s="12"/>
    </row>
    <row r="18" spans="1:38" s="13" customFormat="1" ht="12.75">
      <c r="A18" s="29" t="s">
        <v>97</v>
      </c>
      <c r="B18" s="63" t="s">
        <v>566</v>
      </c>
      <c r="C18" s="39" t="s">
        <v>567</v>
      </c>
      <c r="D18" s="80">
        <v>480961384</v>
      </c>
      <c r="E18" s="81">
        <v>48473000</v>
      </c>
      <c r="F18" s="82">
        <f t="shared" si="0"/>
        <v>529434384</v>
      </c>
      <c r="G18" s="80">
        <v>480961384</v>
      </c>
      <c r="H18" s="81">
        <v>48473000</v>
      </c>
      <c r="I18" s="83">
        <f t="shared" si="1"/>
        <v>529434384</v>
      </c>
      <c r="J18" s="80">
        <v>67882693</v>
      </c>
      <c r="K18" s="81">
        <v>0</v>
      </c>
      <c r="L18" s="81">
        <f t="shared" si="2"/>
        <v>67882693</v>
      </c>
      <c r="M18" s="40">
        <f t="shared" si="3"/>
        <v>0.12821738642498143</v>
      </c>
      <c r="N18" s="108">
        <v>134744270</v>
      </c>
      <c r="O18" s="109">
        <v>3549355</v>
      </c>
      <c r="P18" s="110">
        <f t="shared" si="4"/>
        <v>138293625</v>
      </c>
      <c r="Q18" s="40">
        <f t="shared" si="5"/>
        <v>0.26121013137673355</v>
      </c>
      <c r="R18" s="108">
        <v>87203476</v>
      </c>
      <c r="S18" s="110">
        <v>6413022</v>
      </c>
      <c r="T18" s="110">
        <f t="shared" si="6"/>
        <v>93616498</v>
      </c>
      <c r="U18" s="40">
        <f t="shared" si="7"/>
        <v>0.17682360804129413</v>
      </c>
      <c r="V18" s="108">
        <v>75764001</v>
      </c>
      <c r="W18" s="110">
        <v>4431104</v>
      </c>
      <c r="X18" s="110">
        <f t="shared" si="8"/>
        <v>80195105</v>
      </c>
      <c r="Y18" s="40">
        <f t="shared" si="9"/>
        <v>0.1514731710360542</v>
      </c>
      <c r="Z18" s="80">
        <f t="shared" si="10"/>
        <v>365594440</v>
      </c>
      <c r="AA18" s="81">
        <f t="shared" si="11"/>
        <v>14393481</v>
      </c>
      <c r="AB18" s="81">
        <f t="shared" si="12"/>
        <v>379987921</v>
      </c>
      <c r="AC18" s="40">
        <f t="shared" si="13"/>
        <v>0.7177242968790633</v>
      </c>
      <c r="AD18" s="80">
        <v>165793027</v>
      </c>
      <c r="AE18" s="81">
        <v>2744853</v>
      </c>
      <c r="AF18" s="81">
        <f t="shared" si="14"/>
        <v>168537880</v>
      </c>
      <c r="AG18" s="40">
        <f t="shared" si="15"/>
        <v>0.9526588534803755</v>
      </c>
      <c r="AH18" s="40">
        <f t="shared" si="16"/>
        <v>-0.5241716283603425</v>
      </c>
      <c r="AI18" s="12">
        <v>453854541</v>
      </c>
      <c r="AJ18" s="12">
        <v>447935307</v>
      </c>
      <c r="AK18" s="12">
        <v>426729536</v>
      </c>
      <c r="AL18" s="12"/>
    </row>
    <row r="19" spans="1:38" s="13" customFormat="1" ht="12.75">
      <c r="A19" s="29" t="s">
        <v>97</v>
      </c>
      <c r="B19" s="63" t="s">
        <v>568</v>
      </c>
      <c r="C19" s="39" t="s">
        <v>569</v>
      </c>
      <c r="D19" s="80">
        <v>334286000</v>
      </c>
      <c r="E19" s="81">
        <v>75693513</v>
      </c>
      <c r="F19" s="82">
        <f t="shared" si="0"/>
        <v>409979513</v>
      </c>
      <c r="G19" s="80">
        <v>334286000</v>
      </c>
      <c r="H19" s="81">
        <v>75693513</v>
      </c>
      <c r="I19" s="83">
        <f t="shared" si="1"/>
        <v>409979513</v>
      </c>
      <c r="J19" s="80">
        <v>56530983</v>
      </c>
      <c r="K19" s="81">
        <v>3737041</v>
      </c>
      <c r="L19" s="81">
        <f t="shared" si="2"/>
        <v>60268024</v>
      </c>
      <c r="M19" s="40">
        <f t="shared" si="3"/>
        <v>0.14700252595304683</v>
      </c>
      <c r="N19" s="108">
        <v>50310821</v>
      </c>
      <c r="O19" s="109">
        <v>10549047</v>
      </c>
      <c r="P19" s="110">
        <f t="shared" si="4"/>
        <v>60859868</v>
      </c>
      <c r="Q19" s="40">
        <f t="shared" si="5"/>
        <v>0.1484461200381981</v>
      </c>
      <c r="R19" s="108">
        <v>54401728</v>
      </c>
      <c r="S19" s="110">
        <v>11088545</v>
      </c>
      <c r="T19" s="110">
        <f t="shared" si="6"/>
        <v>65490273</v>
      </c>
      <c r="U19" s="40">
        <f t="shared" si="7"/>
        <v>0.15974035512354978</v>
      </c>
      <c r="V19" s="108">
        <v>55760536</v>
      </c>
      <c r="W19" s="110">
        <v>1142144</v>
      </c>
      <c r="X19" s="110">
        <f t="shared" si="8"/>
        <v>56902680</v>
      </c>
      <c r="Y19" s="40">
        <f t="shared" si="9"/>
        <v>0.13879395968744418</v>
      </c>
      <c r="Z19" s="80">
        <f t="shared" si="10"/>
        <v>217004068</v>
      </c>
      <c r="AA19" s="81">
        <f t="shared" si="11"/>
        <v>26516777</v>
      </c>
      <c r="AB19" s="81">
        <f t="shared" si="12"/>
        <v>243520845</v>
      </c>
      <c r="AC19" s="40">
        <f t="shared" si="13"/>
        <v>0.5939829608022389</v>
      </c>
      <c r="AD19" s="80">
        <v>51759638</v>
      </c>
      <c r="AE19" s="81">
        <v>4386727</v>
      </c>
      <c r="AF19" s="81">
        <f t="shared" si="14"/>
        <v>56146365</v>
      </c>
      <c r="AG19" s="40">
        <f t="shared" si="15"/>
        <v>0.6072031835827577</v>
      </c>
      <c r="AH19" s="40">
        <f t="shared" si="16"/>
        <v>0.013470417897935238</v>
      </c>
      <c r="AI19" s="12">
        <v>355511000</v>
      </c>
      <c r="AJ19" s="12">
        <v>354311003</v>
      </c>
      <c r="AK19" s="12">
        <v>215138769</v>
      </c>
      <c r="AL19" s="12"/>
    </row>
    <row r="20" spans="1:38" s="13" customFormat="1" ht="12.75">
      <c r="A20" s="29" t="s">
        <v>97</v>
      </c>
      <c r="B20" s="63" t="s">
        <v>570</v>
      </c>
      <c r="C20" s="39" t="s">
        <v>571</v>
      </c>
      <c r="D20" s="80">
        <v>219368409</v>
      </c>
      <c r="E20" s="81">
        <v>139180748</v>
      </c>
      <c r="F20" s="82">
        <f t="shared" si="0"/>
        <v>358549157</v>
      </c>
      <c r="G20" s="80">
        <v>219368409</v>
      </c>
      <c r="H20" s="81">
        <v>139180748</v>
      </c>
      <c r="I20" s="83">
        <f t="shared" si="1"/>
        <v>358549157</v>
      </c>
      <c r="J20" s="80">
        <v>43443496</v>
      </c>
      <c r="K20" s="81">
        <v>18224789</v>
      </c>
      <c r="L20" s="81">
        <f t="shared" si="2"/>
        <v>61668285</v>
      </c>
      <c r="M20" s="40">
        <f t="shared" si="3"/>
        <v>0.17199394782010322</v>
      </c>
      <c r="N20" s="108">
        <v>32651165</v>
      </c>
      <c r="O20" s="109">
        <v>4727373</v>
      </c>
      <c r="P20" s="110">
        <f t="shared" si="4"/>
        <v>37378538</v>
      </c>
      <c r="Q20" s="40">
        <f t="shared" si="5"/>
        <v>0.10424940979571178</v>
      </c>
      <c r="R20" s="108">
        <v>32866223</v>
      </c>
      <c r="S20" s="110">
        <v>3617187</v>
      </c>
      <c r="T20" s="110">
        <f t="shared" si="6"/>
        <v>36483410</v>
      </c>
      <c r="U20" s="40">
        <f t="shared" si="7"/>
        <v>0.10175288182311916</v>
      </c>
      <c r="V20" s="108">
        <v>36967719</v>
      </c>
      <c r="W20" s="110">
        <v>4656738</v>
      </c>
      <c r="X20" s="110">
        <f t="shared" si="8"/>
        <v>41624457</v>
      </c>
      <c r="Y20" s="40">
        <f t="shared" si="9"/>
        <v>0.11609135368849856</v>
      </c>
      <c r="Z20" s="80">
        <f t="shared" si="10"/>
        <v>145928603</v>
      </c>
      <c r="AA20" s="81">
        <f t="shared" si="11"/>
        <v>31226087</v>
      </c>
      <c r="AB20" s="81">
        <f t="shared" si="12"/>
        <v>177154690</v>
      </c>
      <c r="AC20" s="40">
        <f t="shared" si="13"/>
        <v>0.4940875931274327</v>
      </c>
      <c r="AD20" s="80">
        <v>29396723</v>
      </c>
      <c r="AE20" s="81">
        <v>2959804</v>
      </c>
      <c r="AF20" s="81">
        <f t="shared" si="14"/>
        <v>32356527</v>
      </c>
      <c r="AG20" s="40">
        <f t="shared" si="15"/>
        <v>0.5033245878679309</v>
      </c>
      <c r="AH20" s="40">
        <f t="shared" si="16"/>
        <v>0.2864315443990635</v>
      </c>
      <c r="AI20" s="12">
        <v>212612218</v>
      </c>
      <c r="AJ20" s="12">
        <v>230076187</v>
      </c>
      <c r="AK20" s="12">
        <v>115803002</v>
      </c>
      <c r="AL20" s="12"/>
    </row>
    <row r="21" spans="1:38" s="13" customFormat="1" ht="12.75">
      <c r="A21" s="29" t="s">
        <v>116</v>
      </c>
      <c r="B21" s="63" t="s">
        <v>572</v>
      </c>
      <c r="C21" s="39" t="s">
        <v>573</v>
      </c>
      <c r="D21" s="80">
        <v>356705000</v>
      </c>
      <c r="E21" s="81">
        <v>384149000</v>
      </c>
      <c r="F21" s="83">
        <f t="shared" si="0"/>
        <v>740854000</v>
      </c>
      <c r="G21" s="80">
        <v>356705000</v>
      </c>
      <c r="H21" s="81">
        <v>384149000</v>
      </c>
      <c r="I21" s="83">
        <f t="shared" si="1"/>
        <v>740854000</v>
      </c>
      <c r="J21" s="80">
        <v>91987517</v>
      </c>
      <c r="K21" s="81">
        <v>79186387</v>
      </c>
      <c r="L21" s="81">
        <f t="shared" si="2"/>
        <v>171173904</v>
      </c>
      <c r="M21" s="40">
        <f t="shared" si="3"/>
        <v>0.23104944294017446</v>
      </c>
      <c r="N21" s="108">
        <v>108876246</v>
      </c>
      <c r="O21" s="109">
        <v>133561984</v>
      </c>
      <c r="P21" s="110">
        <f t="shared" si="4"/>
        <v>242438230</v>
      </c>
      <c r="Q21" s="40">
        <f t="shared" si="5"/>
        <v>0.3272415752631423</v>
      </c>
      <c r="R21" s="108">
        <v>89607459</v>
      </c>
      <c r="S21" s="110">
        <v>45097425</v>
      </c>
      <c r="T21" s="110">
        <f t="shared" si="6"/>
        <v>134704884</v>
      </c>
      <c r="U21" s="40">
        <f t="shared" si="7"/>
        <v>0.1818237925421203</v>
      </c>
      <c r="V21" s="108">
        <v>138096895</v>
      </c>
      <c r="W21" s="110">
        <v>134750084</v>
      </c>
      <c r="X21" s="110">
        <f t="shared" si="8"/>
        <v>272846979</v>
      </c>
      <c r="Y21" s="40">
        <f t="shared" si="9"/>
        <v>0.36828711055079677</v>
      </c>
      <c r="Z21" s="80">
        <f t="shared" si="10"/>
        <v>428568117</v>
      </c>
      <c r="AA21" s="81">
        <f t="shared" si="11"/>
        <v>392595880</v>
      </c>
      <c r="AB21" s="81">
        <f t="shared" si="12"/>
        <v>821163997</v>
      </c>
      <c r="AC21" s="40">
        <f t="shared" si="13"/>
        <v>1.1084019212962337</v>
      </c>
      <c r="AD21" s="80">
        <v>69072656</v>
      </c>
      <c r="AE21" s="81">
        <v>43580135</v>
      </c>
      <c r="AF21" s="81">
        <f t="shared" si="14"/>
        <v>112652791</v>
      </c>
      <c r="AG21" s="40">
        <f t="shared" si="15"/>
        <v>0.9369760410718778</v>
      </c>
      <c r="AH21" s="40">
        <f t="shared" si="16"/>
        <v>1.4220170363999238</v>
      </c>
      <c r="AI21" s="12">
        <v>577336291</v>
      </c>
      <c r="AJ21" s="12">
        <v>1030875291</v>
      </c>
      <c r="AK21" s="12">
        <v>965905449</v>
      </c>
      <c r="AL21" s="12"/>
    </row>
    <row r="22" spans="1:38" s="59" customFormat="1" ht="12.75">
      <c r="A22" s="64"/>
      <c r="B22" s="65" t="s">
        <v>574</v>
      </c>
      <c r="C22" s="32"/>
      <c r="D22" s="84">
        <f>SUM(D16:D21)</f>
        <v>1590166044</v>
      </c>
      <c r="E22" s="85">
        <f>SUM(E16:E21)</f>
        <v>729926428</v>
      </c>
      <c r="F22" s="93">
        <f t="shared" si="0"/>
        <v>2320092472</v>
      </c>
      <c r="G22" s="84">
        <f>SUM(G16:G21)</f>
        <v>1592431051</v>
      </c>
      <c r="H22" s="85">
        <f>SUM(H16:H21)</f>
        <v>749761421</v>
      </c>
      <c r="I22" s="86">
        <f t="shared" si="1"/>
        <v>2342192472</v>
      </c>
      <c r="J22" s="84">
        <f>SUM(J16:J21)</f>
        <v>323141891</v>
      </c>
      <c r="K22" s="85">
        <f>SUM(K16:K21)</f>
        <v>110666883</v>
      </c>
      <c r="L22" s="85">
        <f t="shared" si="2"/>
        <v>433808774</v>
      </c>
      <c r="M22" s="44">
        <f t="shared" si="3"/>
        <v>0.1869790877887043</v>
      </c>
      <c r="N22" s="114">
        <f>SUM(N16:N21)</f>
        <v>381382414</v>
      </c>
      <c r="O22" s="115">
        <f>SUM(O16:O21)</f>
        <v>163151456</v>
      </c>
      <c r="P22" s="116">
        <f t="shared" si="4"/>
        <v>544533870</v>
      </c>
      <c r="Q22" s="44">
        <f t="shared" si="5"/>
        <v>0.23470352004142014</v>
      </c>
      <c r="R22" s="114">
        <f>SUM(R16:R21)</f>
        <v>301696507</v>
      </c>
      <c r="S22" s="116">
        <f>SUM(S16:S21)</f>
        <v>80241312</v>
      </c>
      <c r="T22" s="116">
        <f t="shared" si="6"/>
        <v>381937819</v>
      </c>
      <c r="U22" s="44">
        <f t="shared" si="7"/>
        <v>0.16306850251032656</v>
      </c>
      <c r="V22" s="114">
        <f>SUM(V16:V21)</f>
        <v>342656298</v>
      </c>
      <c r="W22" s="116">
        <f>SUM(W16:W21)</f>
        <v>168249657</v>
      </c>
      <c r="X22" s="116">
        <f t="shared" si="8"/>
        <v>510905955</v>
      </c>
      <c r="Y22" s="44">
        <f t="shared" si="9"/>
        <v>0.2181314990581184</v>
      </c>
      <c r="Z22" s="84">
        <f t="shared" si="10"/>
        <v>1348877110</v>
      </c>
      <c r="AA22" s="85">
        <f t="shared" si="11"/>
        <v>522309308</v>
      </c>
      <c r="AB22" s="85">
        <f t="shared" si="12"/>
        <v>1871186418</v>
      </c>
      <c r="AC22" s="44">
        <f t="shared" si="13"/>
        <v>0.7989037794157849</v>
      </c>
      <c r="AD22" s="84">
        <f>SUM(AD16:AD21)</f>
        <v>397426997</v>
      </c>
      <c r="AE22" s="85">
        <f>SUM(AE16:AE21)</f>
        <v>81805484</v>
      </c>
      <c r="AF22" s="85">
        <f t="shared" si="14"/>
        <v>479232481</v>
      </c>
      <c r="AG22" s="44">
        <f t="shared" si="15"/>
        <v>0.8425871396343224</v>
      </c>
      <c r="AH22" s="44">
        <f t="shared" si="16"/>
        <v>0.06609208527332688</v>
      </c>
      <c r="AI22" s="66">
        <f>SUM(AI16:AI21)</f>
        <v>1856509211</v>
      </c>
      <c r="AJ22" s="66">
        <f>SUM(AJ16:AJ21)</f>
        <v>2360925417</v>
      </c>
      <c r="AK22" s="66">
        <f>SUM(AK16:AK21)</f>
        <v>1989285394</v>
      </c>
      <c r="AL22" s="66"/>
    </row>
    <row r="23" spans="1:38" s="13" customFormat="1" ht="12.75">
      <c r="A23" s="29" t="s">
        <v>97</v>
      </c>
      <c r="B23" s="63" t="s">
        <v>575</v>
      </c>
      <c r="C23" s="39" t="s">
        <v>576</v>
      </c>
      <c r="D23" s="80">
        <v>226347528</v>
      </c>
      <c r="E23" s="81">
        <v>31287650</v>
      </c>
      <c r="F23" s="82">
        <f t="shared" si="0"/>
        <v>257635178</v>
      </c>
      <c r="G23" s="80">
        <v>323275196</v>
      </c>
      <c r="H23" s="81">
        <v>31287650</v>
      </c>
      <c r="I23" s="83">
        <f t="shared" si="1"/>
        <v>354562846</v>
      </c>
      <c r="J23" s="80">
        <v>52710676</v>
      </c>
      <c r="K23" s="81">
        <v>1853672</v>
      </c>
      <c r="L23" s="81">
        <f t="shared" si="2"/>
        <v>54564348</v>
      </c>
      <c r="M23" s="40">
        <f t="shared" si="3"/>
        <v>0.2117891990665964</v>
      </c>
      <c r="N23" s="108">
        <v>59087131</v>
      </c>
      <c r="O23" s="109">
        <v>1996663</v>
      </c>
      <c r="P23" s="110">
        <f t="shared" si="4"/>
        <v>61083794</v>
      </c>
      <c r="Q23" s="40">
        <f t="shared" si="5"/>
        <v>0.23709415179319962</v>
      </c>
      <c r="R23" s="108">
        <v>71256623</v>
      </c>
      <c r="S23" s="110">
        <v>6606918</v>
      </c>
      <c r="T23" s="110">
        <f t="shared" si="6"/>
        <v>77863541</v>
      </c>
      <c r="U23" s="40">
        <f t="shared" si="7"/>
        <v>0.2196043434285836</v>
      </c>
      <c r="V23" s="108">
        <v>119134468</v>
      </c>
      <c r="W23" s="110">
        <v>17005579</v>
      </c>
      <c r="X23" s="110">
        <f t="shared" si="8"/>
        <v>136140047</v>
      </c>
      <c r="Y23" s="40">
        <f t="shared" si="9"/>
        <v>0.383965913337688</v>
      </c>
      <c r="Z23" s="80">
        <f t="shared" si="10"/>
        <v>302188898</v>
      </c>
      <c r="AA23" s="81">
        <f t="shared" si="11"/>
        <v>27462832</v>
      </c>
      <c r="AB23" s="81">
        <f t="shared" si="12"/>
        <v>329651730</v>
      </c>
      <c r="AC23" s="40">
        <f t="shared" si="13"/>
        <v>0.9297413243349248</v>
      </c>
      <c r="AD23" s="80">
        <v>33039935</v>
      </c>
      <c r="AE23" s="81">
        <v>2118034</v>
      </c>
      <c r="AF23" s="81">
        <f t="shared" si="14"/>
        <v>35157969</v>
      </c>
      <c r="AG23" s="40">
        <f t="shared" si="15"/>
        <v>0.622735892064017</v>
      </c>
      <c r="AH23" s="40">
        <f t="shared" si="16"/>
        <v>2.8722386665737147</v>
      </c>
      <c r="AI23" s="12">
        <v>256702353</v>
      </c>
      <c r="AJ23" s="12">
        <v>232458827</v>
      </c>
      <c r="AK23" s="12">
        <v>144760455</v>
      </c>
      <c r="AL23" s="12"/>
    </row>
    <row r="24" spans="1:38" s="13" customFormat="1" ht="12.75">
      <c r="A24" s="29" t="s">
        <v>97</v>
      </c>
      <c r="B24" s="63" t="s">
        <v>577</v>
      </c>
      <c r="C24" s="39" t="s">
        <v>578</v>
      </c>
      <c r="D24" s="80">
        <v>109620600</v>
      </c>
      <c r="E24" s="81">
        <v>15901100</v>
      </c>
      <c r="F24" s="82">
        <f t="shared" si="0"/>
        <v>125521700</v>
      </c>
      <c r="G24" s="80">
        <v>16778000</v>
      </c>
      <c r="H24" s="81">
        <v>15901100</v>
      </c>
      <c r="I24" s="83">
        <f t="shared" si="1"/>
        <v>32679100</v>
      </c>
      <c r="J24" s="80">
        <v>25361217</v>
      </c>
      <c r="K24" s="81">
        <v>2583104</v>
      </c>
      <c r="L24" s="81">
        <f t="shared" si="2"/>
        <v>27944321</v>
      </c>
      <c r="M24" s="40">
        <f t="shared" si="3"/>
        <v>0.22262541855312667</v>
      </c>
      <c r="N24" s="108">
        <v>55014450</v>
      </c>
      <c r="O24" s="109">
        <v>6588916</v>
      </c>
      <c r="P24" s="110">
        <f t="shared" si="4"/>
        <v>61603366</v>
      </c>
      <c r="Q24" s="40">
        <f t="shared" si="5"/>
        <v>0.49077861437504433</v>
      </c>
      <c r="R24" s="108">
        <v>49769167</v>
      </c>
      <c r="S24" s="110">
        <v>3288107</v>
      </c>
      <c r="T24" s="110">
        <f t="shared" si="6"/>
        <v>53057274</v>
      </c>
      <c r="U24" s="40">
        <f t="shared" si="7"/>
        <v>1.6235843092374025</v>
      </c>
      <c r="V24" s="108">
        <v>43493110</v>
      </c>
      <c r="W24" s="110">
        <v>12289126</v>
      </c>
      <c r="X24" s="110">
        <f t="shared" si="8"/>
        <v>55782236</v>
      </c>
      <c r="Y24" s="40">
        <f t="shared" si="9"/>
        <v>1.7069697757894189</v>
      </c>
      <c r="Z24" s="80">
        <f t="shared" si="10"/>
        <v>173637944</v>
      </c>
      <c r="AA24" s="81">
        <f t="shared" si="11"/>
        <v>24749253</v>
      </c>
      <c r="AB24" s="81">
        <f t="shared" si="12"/>
        <v>198387197</v>
      </c>
      <c r="AC24" s="40">
        <f t="shared" si="13"/>
        <v>6.070766850984268</v>
      </c>
      <c r="AD24" s="80">
        <v>0</v>
      </c>
      <c r="AE24" s="81">
        <v>2621780</v>
      </c>
      <c r="AF24" s="81">
        <f t="shared" si="14"/>
        <v>2621780</v>
      </c>
      <c r="AG24" s="40">
        <f t="shared" si="15"/>
        <v>0.5916011109034807</v>
      </c>
      <c r="AH24" s="40">
        <f t="shared" si="16"/>
        <v>20.27647476142163</v>
      </c>
      <c r="AI24" s="12">
        <v>91407041</v>
      </c>
      <c r="AJ24" s="12">
        <v>91407041</v>
      </c>
      <c r="AK24" s="12">
        <v>54076507</v>
      </c>
      <c r="AL24" s="12"/>
    </row>
    <row r="25" spans="1:38" s="13" customFormat="1" ht="12.75">
      <c r="A25" s="29" t="s">
        <v>97</v>
      </c>
      <c r="B25" s="63" t="s">
        <v>579</v>
      </c>
      <c r="C25" s="39" t="s">
        <v>580</v>
      </c>
      <c r="D25" s="80">
        <v>118123146</v>
      </c>
      <c r="E25" s="81">
        <v>61840000</v>
      </c>
      <c r="F25" s="82">
        <f t="shared" si="0"/>
        <v>179963146</v>
      </c>
      <c r="G25" s="80">
        <v>118123146</v>
      </c>
      <c r="H25" s="81">
        <v>61840000</v>
      </c>
      <c r="I25" s="83">
        <f t="shared" si="1"/>
        <v>179963146</v>
      </c>
      <c r="J25" s="80">
        <v>21628412</v>
      </c>
      <c r="K25" s="81">
        <v>1006994</v>
      </c>
      <c r="L25" s="81">
        <f t="shared" si="2"/>
        <v>22635406</v>
      </c>
      <c r="M25" s="40">
        <f t="shared" si="3"/>
        <v>0.12577800790390717</v>
      </c>
      <c r="N25" s="108">
        <v>24540795</v>
      </c>
      <c r="O25" s="109">
        <v>773026</v>
      </c>
      <c r="P25" s="110">
        <f t="shared" si="4"/>
        <v>25313821</v>
      </c>
      <c r="Q25" s="40">
        <f t="shared" si="5"/>
        <v>0.140661138475541</v>
      </c>
      <c r="R25" s="108">
        <v>23799886</v>
      </c>
      <c r="S25" s="110">
        <v>596784</v>
      </c>
      <c r="T25" s="110">
        <f t="shared" si="6"/>
        <v>24396670</v>
      </c>
      <c r="U25" s="40">
        <f t="shared" si="7"/>
        <v>0.1355648116976128</v>
      </c>
      <c r="V25" s="108">
        <v>29277323</v>
      </c>
      <c r="W25" s="110">
        <v>3239015</v>
      </c>
      <c r="X25" s="110">
        <f t="shared" si="8"/>
        <v>32516338</v>
      </c>
      <c r="Y25" s="40">
        <f t="shared" si="9"/>
        <v>0.1806833161274031</v>
      </c>
      <c r="Z25" s="80">
        <f t="shared" si="10"/>
        <v>99246416</v>
      </c>
      <c r="AA25" s="81">
        <f t="shared" si="11"/>
        <v>5615819</v>
      </c>
      <c r="AB25" s="81">
        <f t="shared" si="12"/>
        <v>104862235</v>
      </c>
      <c r="AC25" s="40">
        <f t="shared" si="13"/>
        <v>0.5826872742044641</v>
      </c>
      <c r="AD25" s="80">
        <v>31185048</v>
      </c>
      <c r="AE25" s="81">
        <v>8088433</v>
      </c>
      <c r="AF25" s="81">
        <f t="shared" si="14"/>
        <v>39273481</v>
      </c>
      <c r="AG25" s="40">
        <f t="shared" si="15"/>
        <v>1.1725351488205327</v>
      </c>
      <c r="AH25" s="40">
        <f t="shared" si="16"/>
        <v>-0.17205357986983638</v>
      </c>
      <c r="AI25" s="12">
        <v>115760815</v>
      </c>
      <c r="AJ25" s="12">
        <v>115760001</v>
      </c>
      <c r="AK25" s="12">
        <v>135732670</v>
      </c>
      <c r="AL25" s="12"/>
    </row>
    <row r="26" spans="1:38" s="13" customFormat="1" ht="12.75">
      <c r="A26" s="29" t="s">
        <v>97</v>
      </c>
      <c r="B26" s="63" t="s">
        <v>581</v>
      </c>
      <c r="C26" s="39" t="s">
        <v>582</v>
      </c>
      <c r="D26" s="80">
        <v>198154878</v>
      </c>
      <c r="E26" s="81">
        <v>15537000</v>
      </c>
      <c r="F26" s="82">
        <f t="shared" si="0"/>
        <v>213691878</v>
      </c>
      <c r="G26" s="80">
        <v>208194193</v>
      </c>
      <c r="H26" s="81">
        <v>21800932</v>
      </c>
      <c r="I26" s="83">
        <f t="shared" si="1"/>
        <v>229995125</v>
      </c>
      <c r="J26" s="80">
        <v>33041603</v>
      </c>
      <c r="K26" s="81">
        <v>1930720</v>
      </c>
      <c r="L26" s="81">
        <f t="shared" si="2"/>
        <v>34972323</v>
      </c>
      <c r="M26" s="40">
        <f t="shared" si="3"/>
        <v>0.16365770813245414</v>
      </c>
      <c r="N26" s="108">
        <v>40520353</v>
      </c>
      <c r="O26" s="109">
        <v>4954253</v>
      </c>
      <c r="P26" s="110">
        <f t="shared" si="4"/>
        <v>45474606</v>
      </c>
      <c r="Q26" s="40">
        <f t="shared" si="5"/>
        <v>0.21280455965668474</v>
      </c>
      <c r="R26" s="108">
        <v>31568041</v>
      </c>
      <c r="S26" s="110">
        <v>5816451</v>
      </c>
      <c r="T26" s="110">
        <f t="shared" si="6"/>
        <v>37384492</v>
      </c>
      <c r="U26" s="40">
        <f t="shared" si="7"/>
        <v>0.16254471480645513</v>
      </c>
      <c r="V26" s="108">
        <v>82725407</v>
      </c>
      <c r="W26" s="110">
        <v>3177402</v>
      </c>
      <c r="X26" s="110">
        <f t="shared" si="8"/>
        <v>85902809</v>
      </c>
      <c r="Y26" s="40">
        <f t="shared" si="9"/>
        <v>0.3734983904550151</v>
      </c>
      <c r="Z26" s="80">
        <f t="shared" si="10"/>
        <v>187855404</v>
      </c>
      <c r="AA26" s="81">
        <f t="shared" si="11"/>
        <v>15878826</v>
      </c>
      <c r="AB26" s="81">
        <f t="shared" si="12"/>
        <v>203734230</v>
      </c>
      <c r="AC26" s="40">
        <f t="shared" si="13"/>
        <v>0.8858197755278509</v>
      </c>
      <c r="AD26" s="80">
        <v>36456336</v>
      </c>
      <c r="AE26" s="81">
        <v>2376065</v>
      </c>
      <c r="AF26" s="81">
        <f t="shared" si="14"/>
        <v>38832401</v>
      </c>
      <c r="AG26" s="40">
        <f t="shared" si="15"/>
        <v>0.7396331890428343</v>
      </c>
      <c r="AH26" s="40">
        <f t="shared" si="16"/>
        <v>1.2121426125569728</v>
      </c>
      <c r="AI26" s="12">
        <v>226223500</v>
      </c>
      <c r="AJ26" s="12">
        <v>197930565</v>
      </c>
      <c r="AK26" s="12">
        <v>146396015</v>
      </c>
      <c r="AL26" s="12"/>
    </row>
    <row r="27" spans="1:38" s="13" customFormat="1" ht="12.75">
      <c r="A27" s="29" t="s">
        <v>97</v>
      </c>
      <c r="B27" s="63" t="s">
        <v>583</v>
      </c>
      <c r="C27" s="39" t="s">
        <v>584</v>
      </c>
      <c r="D27" s="80">
        <v>66450000</v>
      </c>
      <c r="E27" s="81">
        <v>48281000</v>
      </c>
      <c r="F27" s="82">
        <f t="shared" si="0"/>
        <v>114731000</v>
      </c>
      <c r="G27" s="80">
        <v>66450000</v>
      </c>
      <c r="H27" s="81">
        <v>48281000</v>
      </c>
      <c r="I27" s="83">
        <f t="shared" si="1"/>
        <v>114731000</v>
      </c>
      <c r="J27" s="80">
        <v>14200493</v>
      </c>
      <c r="K27" s="81">
        <v>8739301</v>
      </c>
      <c r="L27" s="81">
        <f t="shared" si="2"/>
        <v>22939794</v>
      </c>
      <c r="M27" s="40">
        <f t="shared" si="3"/>
        <v>0.19994416504693588</v>
      </c>
      <c r="N27" s="108">
        <v>17074284</v>
      </c>
      <c r="O27" s="109">
        <v>2189484</v>
      </c>
      <c r="P27" s="110">
        <f t="shared" si="4"/>
        <v>19263768</v>
      </c>
      <c r="Q27" s="40">
        <f t="shared" si="5"/>
        <v>0.16790377491697972</v>
      </c>
      <c r="R27" s="108">
        <v>18094422</v>
      </c>
      <c r="S27" s="110">
        <v>10244081</v>
      </c>
      <c r="T27" s="110">
        <f t="shared" si="6"/>
        <v>28338503</v>
      </c>
      <c r="U27" s="40">
        <f t="shared" si="7"/>
        <v>0.24699952933383304</v>
      </c>
      <c r="V27" s="108">
        <v>24248391</v>
      </c>
      <c r="W27" s="110">
        <v>17528777</v>
      </c>
      <c r="X27" s="110">
        <f t="shared" si="8"/>
        <v>41777168</v>
      </c>
      <c r="Y27" s="40">
        <f t="shared" si="9"/>
        <v>0.3641314727493005</v>
      </c>
      <c r="Z27" s="80">
        <f t="shared" si="10"/>
        <v>73617590</v>
      </c>
      <c r="AA27" s="81">
        <f t="shared" si="11"/>
        <v>38701643</v>
      </c>
      <c r="AB27" s="81">
        <f t="shared" si="12"/>
        <v>112319233</v>
      </c>
      <c r="AC27" s="40">
        <f t="shared" si="13"/>
        <v>0.9789789420470492</v>
      </c>
      <c r="AD27" s="80">
        <v>4845020</v>
      </c>
      <c r="AE27" s="81">
        <v>1737064</v>
      </c>
      <c r="AF27" s="81">
        <f t="shared" si="14"/>
        <v>6582084</v>
      </c>
      <c r="AG27" s="40">
        <f t="shared" si="15"/>
        <v>0.5491951000419347</v>
      </c>
      <c r="AH27" s="40">
        <f t="shared" si="16"/>
        <v>5.347103440187029</v>
      </c>
      <c r="AI27" s="12">
        <v>0</v>
      </c>
      <c r="AJ27" s="12">
        <v>88947700</v>
      </c>
      <c r="AK27" s="12">
        <v>48849641</v>
      </c>
      <c r="AL27" s="12"/>
    </row>
    <row r="28" spans="1:38" s="13" customFormat="1" ht="12.75">
      <c r="A28" s="29" t="s">
        <v>116</v>
      </c>
      <c r="B28" s="63" t="s">
        <v>585</v>
      </c>
      <c r="C28" s="39" t="s">
        <v>586</v>
      </c>
      <c r="D28" s="80">
        <v>153083221</v>
      </c>
      <c r="E28" s="81">
        <v>370916000</v>
      </c>
      <c r="F28" s="82">
        <f t="shared" si="0"/>
        <v>523999221</v>
      </c>
      <c r="G28" s="80">
        <v>153083221</v>
      </c>
      <c r="H28" s="81">
        <v>370916000</v>
      </c>
      <c r="I28" s="83">
        <f t="shared" si="1"/>
        <v>523999221</v>
      </c>
      <c r="J28" s="80">
        <v>41945894</v>
      </c>
      <c r="K28" s="81">
        <v>71399418</v>
      </c>
      <c r="L28" s="81">
        <f t="shared" si="2"/>
        <v>113345312</v>
      </c>
      <c r="M28" s="40">
        <f t="shared" si="3"/>
        <v>0.2163081689008847</v>
      </c>
      <c r="N28" s="108">
        <v>90336378</v>
      </c>
      <c r="O28" s="109">
        <v>102974663</v>
      </c>
      <c r="P28" s="110">
        <f t="shared" si="4"/>
        <v>193311041</v>
      </c>
      <c r="Q28" s="40">
        <f t="shared" si="5"/>
        <v>0.36891474882555214</v>
      </c>
      <c r="R28" s="108">
        <v>54638580</v>
      </c>
      <c r="S28" s="110">
        <v>31890526</v>
      </c>
      <c r="T28" s="110">
        <f t="shared" si="6"/>
        <v>86529106</v>
      </c>
      <c r="U28" s="40">
        <f t="shared" si="7"/>
        <v>0.16513212717161654</v>
      </c>
      <c r="V28" s="108">
        <v>95135521</v>
      </c>
      <c r="W28" s="110">
        <v>74904825</v>
      </c>
      <c r="X28" s="110">
        <f t="shared" si="8"/>
        <v>170040346</v>
      </c>
      <c r="Y28" s="40">
        <f t="shared" si="9"/>
        <v>0.324504959521686</v>
      </c>
      <c r="Z28" s="80">
        <f t="shared" si="10"/>
        <v>282056373</v>
      </c>
      <c r="AA28" s="81">
        <f t="shared" si="11"/>
        <v>281169432</v>
      </c>
      <c r="AB28" s="81">
        <f t="shared" si="12"/>
        <v>563225805</v>
      </c>
      <c r="AC28" s="40">
        <f t="shared" si="13"/>
        <v>1.0748600044197394</v>
      </c>
      <c r="AD28" s="80">
        <v>77939392</v>
      </c>
      <c r="AE28" s="81">
        <v>131034097</v>
      </c>
      <c r="AF28" s="81">
        <f t="shared" si="14"/>
        <v>208973489</v>
      </c>
      <c r="AG28" s="40">
        <f t="shared" si="15"/>
        <v>2.51274412054169</v>
      </c>
      <c r="AH28" s="40">
        <f t="shared" si="16"/>
        <v>-0.18630661327571552</v>
      </c>
      <c r="AI28" s="12">
        <v>214715954</v>
      </c>
      <c r="AJ28" s="12">
        <v>214715954</v>
      </c>
      <c r="AK28" s="12">
        <v>539526251</v>
      </c>
      <c r="AL28" s="12"/>
    </row>
    <row r="29" spans="1:38" s="59" customFormat="1" ht="12.75">
      <c r="A29" s="64"/>
      <c r="B29" s="65" t="s">
        <v>587</v>
      </c>
      <c r="C29" s="32"/>
      <c r="D29" s="84">
        <f>SUM(D23:D28)</f>
        <v>871779373</v>
      </c>
      <c r="E29" s="85">
        <f>SUM(E23:E28)</f>
        <v>543762750</v>
      </c>
      <c r="F29" s="93">
        <f t="shared" si="0"/>
        <v>1415542123</v>
      </c>
      <c r="G29" s="84">
        <f>SUM(G23:G28)</f>
        <v>885903756</v>
      </c>
      <c r="H29" s="85">
        <f>SUM(H23:H28)</f>
        <v>550026682</v>
      </c>
      <c r="I29" s="86">
        <f t="shared" si="1"/>
        <v>1435930438</v>
      </c>
      <c r="J29" s="84">
        <f>SUM(J23:J28)</f>
        <v>188888295</v>
      </c>
      <c r="K29" s="85">
        <f>SUM(K23:K28)</f>
        <v>87513209</v>
      </c>
      <c r="L29" s="85">
        <f t="shared" si="2"/>
        <v>276401504</v>
      </c>
      <c r="M29" s="44">
        <f t="shared" si="3"/>
        <v>0.19526194205666883</v>
      </c>
      <c r="N29" s="114">
        <f>SUM(N23:N28)</f>
        <v>286573391</v>
      </c>
      <c r="O29" s="115">
        <f>SUM(O23:O28)</f>
        <v>119477005</v>
      </c>
      <c r="P29" s="116">
        <f t="shared" si="4"/>
        <v>406050396</v>
      </c>
      <c r="Q29" s="44">
        <f t="shared" si="5"/>
        <v>0.28685151038772727</v>
      </c>
      <c r="R29" s="114">
        <f>SUM(R23:R28)</f>
        <v>249126719</v>
      </c>
      <c r="S29" s="116">
        <f>SUM(S23:S28)</f>
        <v>58442867</v>
      </c>
      <c r="T29" s="116">
        <f t="shared" si="6"/>
        <v>307569586</v>
      </c>
      <c r="U29" s="44">
        <f t="shared" si="7"/>
        <v>0.21419532441166902</v>
      </c>
      <c r="V29" s="114">
        <f>SUM(V23:V28)</f>
        <v>394014220</v>
      </c>
      <c r="W29" s="116">
        <f>SUM(W23:W28)</f>
        <v>128144724</v>
      </c>
      <c r="X29" s="116">
        <f t="shared" si="8"/>
        <v>522158944</v>
      </c>
      <c r="Y29" s="44">
        <f t="shared" si="9"/>
        <v>0.3636380497144946</v>
      </c>
      <c r="Z29" s="84">
        <f t="shared" si="10"/>
        <v>1118602625</v>
      </c>
      <c r="AA29" s="85">
        <f t="shared" si="11"/>
        <v>393577805</v>
      </c>
      <c r="AB29" s="85">
        <f t="shared" si="12"/>
        <v>1512180430</v>
      </c>
      <c r="AC29" s="44">
        <f t="shared" si="13"/>
        <v>1.053101452537076</v>
      </c>
      <c r="AD29" s="84">
        <f>SUM(AD23:AD28)</f>
        <v>183465731</v>
      </c>
      <c r="AE29" s="85">
        <f>SUM(AE23:AE28)</f>
        <v>147975473</v>
      </c>
      <c r="AF29" s="85">
        <f t="shared" si="14"/>
        <v>331441204</v>
      </c>
      <c r="AG29" s="44">
        <f t="shared" si="15"/>
        <v>1.1361227332836101</v>
      </c>
      <c r="AH29" s="44">
        <f t="shared" si="16"/>
        <v>0.5754195244837452</v>
      </c>
      <c r="AI29" s="66">
        <f>SUM(AI23:AI28)</f>
        <v>904809663</v>
      </c>
      <c r="AJ29" s="66">
        <f>SUM(AJ23:AJ28)</f>
        <v>941220088</v>
      </c>
      <c r="AK29" s="66">
        <f>SUM(AK23:AK28)</f>
        <v>1069341539</v>
      </c>
      <c r="AL29" s="66"/>
    </row>
    <row r="30" spans="1:38" s="13" customFormat="1" ht="12.75">
      <c r="A30" s="29" t="s">
        <v>97</v>
      </c>
      <c r="B30" s="63" t="s">
        <v>588</v>
      </c>
      <c r="C30" s="39" t="s">
        <v>589</v>
      </c>
      <c r="D30" s="80">
        <v>115144637</v>
      </c>
      <c r="E30" s="81">
        <v>51911000</v>
      </c>
      <c r="F30" s="83">
        <f t="shared" si="0"/>
        <v>167055637</v>
      </c>
      <c r="G30" s="80">
        <v>102872387</v>
      </c>
      <c r="H30" s="81">
        <v>68919397</v>
      </c>
      <c r="I30" s="83">
        <f t="shared" si="1"/>
        <v>171791784</v>
      </c>
      <c r="J30" s="80">
        <v>14991096</v>
      </c>
      <c r="K30" s="81">
        <v>5664613</v>
      </c>
      <c r="L30" s="81">
        <f t="shared" si="2"/>
        <v>20655709</v>
      </c>
      <c r="M30" s="40">
        <f t="shared" si="3"/>
        <v>0.1236456869755314</v>
      </c>
      <c r="N30" s="108">
        <v>26341058</v>
      </c>
      <c r="O30" s="109">
        <v>10562627</v>
      </c>
      <c r="P30" s="110">
        <f t="shared" si="4"/>
        <v>36903685</v>
      </c>
      <c r="Q30" s="40">
        <f t="shared" si="5"/>
        <v>0.220906553425671</v>
      </c>
      <c r="R30" s="108">
        <v>25150126</v>
      </c>
      <c r="S30" s="110">
        <v>5296028</v>
      </c>
      <c r="T30" s="110">
        <f t="shared" si="6"/>
        <v>30446154</v>
      </c>
      <c r="U30" s="40">
        <f t="shared" si="7"/>
        <v>0.17722706692422496</v>
      </c>
      <c r="V30" s="108">
        <v>34726361</v>
      </c>
      <c r="W30" s="110">
        <v>12603231</v>
      </c>
      <c r="X30" s="110">
        <f t="shared" si="8"/>
        <v>47329592</v>
      </c>
      <c r="Y30" s="40">
        <f t="shared" si="9"/>
        <v>0.27550556201220894</v>
      </c>
      <c r="Z30" s="80">
        <f t="shared" si="10"/>
        <v>101208641</v>
      </c>
      <c r="AA30" s="81">
        <f t="shared" si="11"/>
        <v>34126499</v>
      </c>
      <c r="AB30" s="81">
        <f t="shared" si="12"/>
        <v>135335140</v>
      </c>
      <c r="AC30" s="40">
        <f t="shared" si="13"/>
        <v>0.7877858698993428</v>
      </c>
      <c r="AD30" s="80">
        <v>24736287</v>
      </c>
      <c r="AE30" s="81">
        <v>7396438</v>
      </c>
      <c r="AF30" s="81">
        <f t="shared" si="14"/>
        <v>32132725</v>
      </c>
      <c r="AG30" s="40">
        <f t="shared" si="15"/>
        <v>0.7631587987943318</v>
      </c>
      <c r="AH30" s="40">
        <f t="shared" si="16"/>
        <v>0.4729404991328934</v>
      </c>
      <c r="AI30" s="12">
        <v>138973026</v>
      </c>
      <c r="AJ30" s="12">
        <v>140477792</v>
      </c>
      <c r="AK30" s="12">
        <v>107206863</v>
      </c>
      <c r="AL30" s="12"/>
    </row>
    <row r="31" spans="1:38" s="13" customFormat="1" ht="12.75">
      <c r="A31" s="29" t="s">
        <v>97</v>
      </c>
      <c r="B31" s="63" t="s">
        <v>91</v>
      </c>
      <c r="C31" s="39" t="s">
        <v>92</v>
      </c>
      <c r="D31" s="80">
        <v>879484783</v>
      </c>
      <c r="E31" s="81">
        <v>157672949</v>
      </c>
      <c r="F31" s="82">
        <f t="shared" si="0"/>
        <v>1037157732</v>
      </c>
      <c r="G31" s="80">
        <v>879484783</v>
      </c>
      <c r="H31" s="81">
        <v>157672949</v>
      </c>
      <c r="I31" s="83">
        <f t="shared" si="1"/>
        <v>1037157732</v>
      </c>
      <c r="J31" s="80">
        <v>229556102</v>
      </c>
      <c r="K31" s="81">
        <v>13101518</v>
      </c>
      <c r="L31" s="81">
        <f t="shared" si="2"/>
        <v>242657620</v>
      </c>
      <c r="M31" s="40">
        <f t="shared" si="3"/>
        <v>0.23396404665669504</v>
      </c>
      <c r="N31" s="108">
        <v>196217044</v>
      </c>
      <c r="O31" s="109">
        <v>24573436</v>
      </c>
      <c r="P31" s="110">
        <f t="shared" si="4"/>
        <v>220790480</v>
      </c>
      <c r="Q31" s="40">
        <f t="shared" si="5"/>
        <v>0.21288032975875265</v>
      </c>
      <c r="R31" s="108">
        <v>180819004</v>
      </c>
      <c r="S31" s="110">
        <v>8379439</v>
      </c>
      <c r="T31" s="110">
        <f t="shared" si="6"/>
        <v>189198443</v>
      </c>
      <c r="U31" s="40">
        <f t="shared" si="7"/>
        <v>0.182420124888005</v>
      </c>
      <c r="V31" s="108">
        <v>216986234</v>
      </c>
      <c r="W31" s="110">
        <v>21321380</v>
      </c>
      <c r="X31" s="110">
        <f t="shared" si="8"/>
        <v>238307614</v>
      </c>
      <c r="Y31" s="40">
        <f t="shared" si="9"/>
        <v>0.22976988614881194</v>
      </c>
      <c r="Z31" s="80">
        <f t="shared" si="10"/>
        <v>823578384</v>
      </c>
      <c r="AA31" s="81">
        <f t="shared" si="11"/>
        <v>67375773</v>
      </c>
      <c r="AB31" s="81">
        <f t="shared" si="12"/>
        <v>890954157</v>
      </c>
      <c r="AC31" s="40">
        <f t="shared" si="13"/>
        <v>0.8590343874522646</v>
      </c>
      <c r="AD31" s="80">
        <v>212170299</v>
      </c>
      <c r="AE31" s="81">
        <v>20928327</v>
      </c>
      <c r="AF31" s="81">
        <f t="shared" si="14"/>
        <v>233098626</v>
      </c>
      <c r="AG31" s="40">
        <f t="shared" si="15"/>
        <v>0.9132881160927246</v>
      </c>
      <c r="AH31" s="40">
        <f t="shared" si="16"/>
        <v>0.02234671258851617</v>
      </c>
      <c r="AI31" s="12">
        <v>907751715</v>
      </c>
      <c r="AJ31" s="12">
        <v>929509617</v>
      </c>
      <c r="AK31" s="12">
        <v>848910087</v>
      </c>
      <c r="AL31" s="12"/>
    </row>
    <row r="32" spans="1:38" s="13" customFormat="1" ht="12.75">
      <c r="A32" s="29" t="s">
        <v>97</v>
      </c>
      <c r="B32" s="63" t="s">
        <v>57</v>
      </c>
      <c r="C32" s="39" t="s">
        <v>58</v>
      </c>
      <c r="D32" s="80">
        <v>1790937427</v>
      </c>
      <c r="E32" s="81">
        <v>152246332</v>
      </c>
      <c r="F32" s="82">
        <f t="shared" si="0"/>
        <v>1943183759</v>
      </c>
      <c r="G32" s="80">
        <v>1741721912</v>
      </c>
      <c r="H32" s="81">
        <v>215643853</v>
      </c>
      <c r="I32" s="83">
        <f t="shared" si="1"/>
        <v>1957365765</v>
      </c>
      <c r="J32" s="80">
        <v>281911256</v>
      </c>
      <c r="K32" s="81">
        <v>11565665</v>
      </c>
      <c r="L32" s="81">
        <f t="shared" si="2"/>
        <v>293476921</v>
      </c>
      <c r="M32" s="40">
        <f t="shared" si="3"/>
        <v>0.15102890791503368</v>
      </c>
      <c r="N32" s="108">
        <v>401850705</v>
      </c>
      <c r="O32" s="109">
        <v>32346284</v>
      </c>
      <c r="P32" s="110">
        <f t="shared" si="4"/>
        <v>434196989</v>
      </c>
      <c r="Q32" s="40">
        <f t="shared" si="5"/>
        <v>0.2234461805215201</v>
      </c>
      <c r="R32" s="108">
        <v>504532162</v>
      </c>
      <c r="S32" s="110">
        <v>10263511</v>
      </c>
      <c r="T32" s="110">
        <f t="shared" si="6"/>
        <v>514795673</v>
      </c>
      <c r="U32" s="40">
        <f t="shared" si="7"/>
        <v>0.26300433072098817</v>
      </c>
      <c r="V32" s="108">
        <v>417469232</v>
      </c>
      <c r="W32" s="110">
        <v>55212434</v>
      </c>
      <c r="X32" s="110">
        <f t="shared" si="8"/>
        <v>472681666</v>
      </c>
      <c r="Y32" s="40">
        <f t="shared" si="9"/>
        <v>0.24148867546991146</v>
      </c>
      <c r="Z32" s="80">
        <f t="shared" si="10"/>
        <v>1605763355</v>
      </c>
      <c r="AA32" s="81">
        <f t="shared" si="11"/>
        <v>109387894</v>
      </c>
      <c r="AB32" s="81">
        <f t="shared" si="12"/>
        <v>1715151249</v>
      </c>
      <c r="AC32" s="40">
        <f t="shared" si="13"/>
        <v>0.8762548521430792</v>
      </c>
      <c r="AD32" s="80">
        <v>363223948</v>
      </c>
      <c r="AE32" s="81">
        <v>35383876</v>
      </c>
      <c r="AF32" s="81">
        <f t="shared" si="14"/>
        <v>398607824</v>
      </c>
      <c r="AG32" s="40">
        <f t="shared" si="15"/>
        <v>0.8043365766496147</v>
      </c>
      <c r="AH32" s="40">
        <f t="shared" si="16"/>
        <v>0.18583137996809618</v>
      </c>
      <c r="AI32" s="12">
        <v>2037702921</v>
      </c>
      <c r="AJ32" s="12">
        <v>1841398376</v>
      </c>
      <c r="AK32" s="12">
        <v>1481104066</v>
      </c>
      <c r="AL32" s="12"/>
    </row>
    <row r="33" spans="1:38" s="13" customFormat="1" ht="12.75">
      <c r="A33" s="29" t="s">
        <v>97</v>
      </c>
      <c r="B33" s="63" t="s">
        <v>590</v>
      </c>
      <c r="C33" s="39" t="s">
        <v>591</v>
      </c>
      <c r="D33" s="80">
        <v>239388171</v>
      </c>
      <c r="E33" s="81">
        <v>61278300</v>
      </c>
      <c r="F33" s="82">
        <f t="shared" si="0"/>
        <v>300666471</v>
      </c>
      <c r="G33" s="80">
        <v>239388171</v>
      </c>
      <c r="H33" s="81">
        <v>61278300</v>
      </c>
      <c r="I33" s="83">
        <f t="shared" si="1"/>
        <v>300666471</v>
      </c>
      <c r="J33" s="80">
        <v>34958665</v>
      </c>
      <c r="K33" s="81">
        <v>9613308</v>
      </c>
      <c r="L33" s="81">
        <f t="shared" si="2"/>
        <v>44571973</v>
      </c>
      <c r="M33" s="40">
        <f t="shared" si="3"/>
        <v>0.148243909112167</v>
      </c>
      <c r="N33" s="108">
        <v>51599438</v>
      </c>
      <c r="O33" s="109">
        <v>16608498</v>
      </c>
      <c r="P33" s="110">
        <f t="shared" si="4"/>
        <v>68207936</v>
      </c>
      <c r="Q33" s="40">
        <f t="shared" si="5"/>
        <v>0.22685581060350424</v>
      </c>
      <c r="R33" s="108">
        <v>44139119</v>
      </c>
      <c r="S33" s="110">
        <v>3219033</v>
      </c>
      <c r="T33" s="110">
        <f t="shared" si="6"/>
        <v>47358152</v>
      </c>
      <c r="U33" s="40">
        <f t="shared" si="7"/>
        <v>0.15751058587440567</v>
      </c>
      <c r="V33" s="108">
        <v>49194730</v>
      </c>
      <c r="W33" s="110">
        <v>19232567</v>
      </c>
      <c r="X33" s="110">
        <f t="shared" si="8"/>
        <v>68427297</v>
      </c>
      <c r="Y33" s="40">
        <f t="shared" si="9"/>
        <v>0.22758539311821038</v>
      </c>
      <c r="Z33" s="80">
        <f t="shared" si="10"/>
        <v>179891952</v>
      </c>
      <c r="AA33" s="81">
        <f t="shared" si="11"/>
        <v>48673406</v>
      </c>
      <c r="AB33" s="81">
        <f t="shared" si="12"/>
        <v>228565358</v>
      </c>
      <c r="AC33" s="40">
        <f t="shared" si="13"/>
        <v>0.7601956987082873</v>
      </c>
      <c r="AD33" s="80">
        <v>34308713</v>
      </c>
      <c r="AE33" s="81">
        <v>9961649</v>
      </c>
      <c r="AF33" s="81">
        <f t="shared" si="14"/>
        <v>44270362</v>
      </c>
      <c r="AG33" s="40">
        <f t="shared" si="15"/>
        <v>0.5854497986838978</v>
      </c>
      <c r="AH33" s="40">
        <f t="shared" si="16"/>
        <v>0.5456683412708485</v>
      </c>
      <c r="AI33" s="12">
        <v>298026658</v>
      </c>
      <c r="AJ33" s="12">
        <v>296454180</v>
      </c>
      <c r="AK33" s="12">
        <v>173559040</v>
      </c>
      <c r="AL33" s="12"/>
    </row>
    <row r="34" spans="1:38" s="13" customFormat="1" ht="12.75">
      <c r="A34" s="29" t="s">
        <v>116</v>
      </c>
      <c r="B34" s="63" t="s">
        <v>592</v>
      </c>
      <c r="C34" s="39" t="s">
        <v>593</v>
      </c>
      <c r="D34" s="80">
        <v>348690174</v>
      </c>
      <c r="E34" s="81">
        <v>13189370</v>
      </c>
      <c r="F34" s="82">
        <f t="shared" si="0"/>
        <v>361879544</v>
      </c>
      <c r="G34" s="80">
        <v>355201039</v>
      </c>
      <c r="H34" s="81">
        <v>14694370</v>
      </c>
      <c r="I34" s="83">
        <f t="shared" si="1"/>
        <v>369895409</v>
      </c>
      <c r="J34" s="80">
        <v>41760395</v>
      </c>
      <c r="K34" s="81">
        <v>399151</v>
      </c>
      <c r="L34" s="81">
        <f t="shared" si="2"/>
        <v>42159546</v>
      </c>
      <c r="M34" s="40">
        <f t="shared" si="3"/>
        <v>0.11650160032256479</v>
      </c>
      <c r="N34" s="108">
        <v>40706436</v>
      </c>
      <c r="O34" s="109">
        <v>484626</v>
      </c>
      <c r="P34" s="110">
        <f t="shared" si="4"/>
        <v>41191062</v>
      </c>
      <c r="Q34" s="40">
        <f t="shared" si="5"/>
        <v>0.11382533962737612</v>
      </c>
      <c r="R34" s="108">
        <v>37142107</v>
      </c>
      <c r="S34" s="110">
        <v>108410</v>
      </c>
      <c r="T34" s="110">
        <f t="shared" si="6"/>
        <v>37250517</v>
      </c>
      <c r="U34" s="40">
        <f t="shared" si="7"/>
        <v>0.10070554025178506</v>
      </c>
      <c r="V34" s="108">
        <v>57568179</v>
      </c>
      <c r="W34" s="110">
        <v>1139596</v>
      </c>
      <c r="X34" s="110">
        <f t="shared" si="8"/>
        <v>58707775</v>
      </c>
      <c r="Y34" s="40">
        <f t="shared" si="9"/>
        <v>0.15871452732737215</v>
      </c>
      <c r="Z34" s="80">
        <f t="shared" si="10"/>
        <v>177177117</v>
      </c>
      <c r="AA34" s="81">
        <f t="shared" si="11"/>
        <v>2131783</v>
      </c>
      <c r="AB34" s="81">
        <f t="shared" si="12"/>
        <v>179308900</v>
      </c>
      <c r="AC34" s="40">
        <f t="shared" si="13"/>
        <v>0.4847556785977844</v>
      </c>
      <c r="AD34" s="80">
        <v>40494603</v>
      </c>
      <c r="AE34" s="81">
        <v>273224</v>
      </c>
      <c r="AF34" s="81">
        <f t="shared" si="14"/>
        <v>40767827</v>
      </c>
      <c r="AG34" s="40">
        <f t="shared" si="15"/>
        <v>0.4563434970471909</v>
      </c>
      <c r="AH34" s="40">
        <f t="shared" si="16"/>
        <v>0.44005161226768363</v>
      </c>
      <c r="AI34" s="12">
        <v>254224574</v>
      </c>
      <c r="AJ34" s="12">
        <v>272633610</v>
      </c>
      <c r="AK34" s="12">
        <v>124414575</v>
      </c>
      <c r="AL34" s="12"/>
    </row>
    <row r="35" spans="1:38" s="59" customFormat="1" ht="12.75">
      <c r="A35" s="64"/>
      <c r="B35" s="65" t="s">
        <v>594</v>
      </c>
      <c r="C35" s="32"/>
      <c r="D35" s="84">
        <f>SUM(D30:D34)</f>
        <v>3373645192</v>
      </c>
      <c r="E35" s="85">
        <f>SUM(E30:E34)</f>
        <v>436297951</v>
      </c>
      <c r="F35" s="93">
        <f t="shared" si="0"/>
        <v>3809943143</v>
      </c>
      <c r="G35" s="84">
        <f>SUM(G30:G34)</f>
        <v>3318668292</v>
      </c>
      <c r="H35" s="85">
        <f>SUM(H30:H34)</f>
        <v>518208869</v>
      </c>
      <c r="I35" s="86">
        <f t="shared" si="1"/>
        <v>3836877161</v>
      </c>
      <c r="J35" s="84">
        <f>SUM(J30:J34)</f>
        <v>603177514</v>
      </c>
      <c r="K35" s="85">
        <f>SUM(K30:K34)</f>
        <v>40344255</v>
      </c>
      <c r="L35" s="85">
        <f t="shared" si="2"/>
        <v>643521769</v>
      </c>
      <c r="M35" s="44">
        <f t="shared" si="3"/>
        <v>0.16890587204230098</v>
      </c>
      <c r="N35" s="114">
        <f>SUM(N30:N34)</f>
        <v>716714681</v>
      </c>
      <c r="O35" s="115">
        <f>SUM(O30:O34)</f>
        <v>84575471</v>
      </c>
      <c r="P35" s="116">
        <f t="shared" si="4"/>
        <v>801290152</v>
      </c>
      <c r="Q35" s="44">
        <f t="shared" si="5"/>
        <v>0.21031551441186427</v>
      </c>
      <c r="R35" s="114">
        <f>SUM(R30:R34)</f>
        <v>791782518</v>
      </c>
      <c r="S35" s="116">
        <f>SUM(S30:S34)</f>
        <v>27266421</v>
      </c>
      <c r="T35" s="116">
        <f t="shared" si="6"/>
        <v>819048939</v>
      </c>
      <c r="U35" s="44">
        <f t="shared" si="7"/>
        <v>0.21346759477348823</v>
      </c>
      <c r="V35" s="114">
        <f>SUM(V30:V34)</f>
        <v>775944736</v>
      </c>
      <c r="W35" s="116">
        <f>SUM(W30:W34)</f>
        <v>109509208</v>
      </c>
      <c r="X35" s="116">
        <f t="shared" si="8"/>
        <v>885453944</v>
      </c>
      <c r="Y35" s="44">
        <f t="shared" si="9"/>
        <v>0.2307746395949839</v>
      </c>
      <c r="Z35" s="84">
        <f t="shared" si="10"/>
        <v>2887619449</v>
      </c>
      <c r="AA35" s="85">
        <f t="shared" si="11"/>
        <v>261695355</v>
      </c>
      <c r="AB35" s="85">
        <f t="shared" si="12"/>
        <v>3149314804</v>
      </c>
      <c r="AC35" s="44">
        <f t="shared" si="13"/>
        <v>0.8208015716560492</v>
      </c>
      <c r="AD35" s="84">
        <f>SUM(AD30:AD34)</f>
        <v>674933850</v>
      </c>
      <c r="AE35" s="85">
        <f>SUM(AE30:AE34)</f>
        <v>73943514</v>
      </c>
      <c r="AF35" s="85">
        <f t="shared" si="14"/>
        <v>748877364</v>
      </c>
      <c r="AG35" s="44">
        <f t="shared" si="15"/>
        <v>0.7858685239407399</v>
      </c>
      <c r="AH35" s="44">
        <f t="shared" si="16"/>
        <v>0.18237509446206213</v>
      </c>
      <c r="AI35" s="66">
        <f>SUM(AI30:AI34)</f>
        <v>3636678894</v>
      </c>
      <c r="AJ35" s="66">
        <f>SUM(AJ30:AJ34)</f>
        <v>3480473575</v>
      </c>
      <c r="AK35" s="66">
        <f>SUM(AK30:AK34)</f>
        <v>2735194631</v>
      </c>
      <c r="AL35" s="66"/>
    </row>
    <row r="36" spans="1:38" s="59" customFormat="1" ht="12.75">
      <c r="A36" s="64"/>
      <c r="B36" s="65" t="s">
        <v>595</v>
      </c>
      <c r="C36" s="32"/>
      <c r="D36" s="84">
        <f>SUM(D9:D14,D16:D21,D23:D28,D30:D34)</f>
        <v>10561929351</v>
      </c>
      <c r="E36" s="85">
        <f>SUM(E9:E14,E16:E21,E23:E28,E30:E34)</f>
        <v>3148099526</v>
      </c>
      <c r="F36" s="86">
        <f t="shared" si="0"/>
        <v>13710028877</v>
      </c>
      <c r="G36" s="84">
        <f>SUM(G9:G14,G16:G21,G23:G28,G30:G34)</f>
        <v>10449676653</v>
      </c>
      <c r="H36" s="85">
        <f>SUM(H9:H14,H16:H21,H23:H28,H30:H34)</f>
        <v>3470233555</v>
      </c>
      <c r="I36" s="93">
        <f t="shared" si="1"/>
        <v>13919910208</v>
      </c>
      <c r="J36" s="84">
        <f>SUM(J9:J14,J16:J21,J23:J28,J30:J34)</f>
        <v>1968674724</v>
      </c>
      <c r="K36" s="95">
        <f>SUM(K9:K14,K16:K21,K23:K28,K30:K34)</f>
        <v>374842699</v>
      </c>
      <c r="L36" s="85">
        <f t="shared" si="2"/>
        <v>2343517423</v>
      </c>
      <c r="M36" s="44">
        <f t="shared" si="3"/>
        <v>0.17093453588062782</v>
      </c>
      <c r="N36" s="114">
        <f>SUM(N9:N14,N16:N21,N23:N28,N30:N34)</f>
        <v>2426666353</v>
      </c>
      <c r="O36" s="115">
        <f>SUM(O9:O14,O16:O21,O23:O28,O30:O34)</f>
        <v>610023078</v>
      </c>
      <c r="P36" s="116">
        <f t="shared" si="4"/>
        <v>3036689431</v>
      </c>
      <c r="Q36" s="44">
        <f t="shared" si="5"/>
        <v>0.22149402151109707</v>
      </c>
      <c r="R36" s="114">
        <f>SUM(R9:R14,R16:R21,R23:R28,R30:R34)</f>
        <v>2326673119</v>
      </c>
      <c r="S36" s="116">
        <f>SUM(S9:S14,S16:S21,S23:S28,S30:S34)</f>
        <v>455023167</v>
      </c>
      <c r="T36" s="116">
        <f t="shared" si="6"/>
        <v>2781696286</v>
      </c>
      <c r="U36" s="44">
        <f t="shared" si="7"/>
        <v>0.19983579236030657</v>
      </c>
      <c r="V36" s="114">
        <f>SUM(V9:V14,V16:V21,V23:V28,V30:V34)</f>
        <v>2564246079</v>
      </c>
      <c r="W36" s="116">
        <f>SUM(W9:W14,W16:W21,W23:W28,W30:W34)</f>
        <v>1003160060</v>
      </c>
      <c r="X36" s="116">
        <f t="shared" si="8"/>
        <v>3567406139</v>
      </c>
      <c r="Y36" s="44">
        <f t="shared" si="9"/>
        <v>0.25628082981093897</v>
      </c>
      <c r="Z36" s="84">
        <f t="shared" si="10"/>
        <v>9286260275</v>
      </c>
      <c r="AA36" s="85">
        <f t="shared" si="11"/>
        <v>2443049004</v>
      </c>
      <c r="AB36" s="85">
        <f t="shared" si="12"/>
        <v>11729309279</v>
      </c>
      <c r="AC36" s="44">
        <f t="shared" si="13"/>
        <v>0.8426282284679519</v>
      </c>
      <c r="AD36" s="84">
        <f>SUM(AD9:AD14,AD16:AD21,AD23:AD28,AD30:AD34)</f>
        <v>2052937978</v>
      </c>
      <c r="AE36" s="85">
        <f>SUM(AE9:AE14,AE16:AE21,AE23:AE28,AE30:AE34)</f>
        <v>649895669</v>
      </c>
      <c r="AF36" s="85">
        <f t="shared" si="14"/>
        <v>2702833647</v>
      </c>
      <c r="AG36" s="44">
        <f t="shared" si="15"/>
        <v>0.8000213790251963</v>
      </c>
      <c r="AH36" s="44">
        <f t="shared" si="16"/>
        <v>0.3198763242272158</v>
      </c>
      <c r="AI36" s="66">
        <f>SUM(AI9:AI14,AI16:AI21,AI23:AI28,AI30:AI34)</f>
        <v>11644923840</v>
      </c>
      <c r="AJ36" s="66">
        <f>SUM(AJ9:AJ14,AJ16:AJ21,AJ23:AJ28,AJ30:AJ34)</f>
        <v>12377945092</v>
      </c>
      <c r="AK36" s="66">
        <f>SUM(AK9:AK14,AK16:AK21,AK23:AK28,AK30:AK34)</f>
        <v>9902620702</v>
      </c>
      <c r="AL36" s="66"/>
    </row>
    <row r="37" spans="1:38" s="13" customFormat="1" ht="12.75">
      <c r="A37" s="67"/>
      <c r="B37" s="68"/>
      <c r="C37" s="69"/>
      <c r="D37" s="96"/>
      <c r="E37" s="96"/>
      <c r="F37" s="97"/>
      <c r="G37" s="98"/>
      <c r="H37" s="96"/>
      <c r="I37" s="99"/>
      <c r="J37" s="98"/>
      <c r="K37" s="100"/>
      <c r="L37" s="96"/>
      <c r="M37" s="73"/>
      <c r="N37" s="98"/>
      <c r="O37" s="100"/>
      <c r="P37" s="96"/>
      <c r="Q37" s="73"/>
      <c r="R37" s="98"/>
      <c r="S37" s="100"/>
      <c r="T37" s="96"/>
      <c r="U37" s="73"/>
      <c r="V37" s="98"/>
      <c r="W37" s="100"/>
      <c r="X37" s="96"/>
      <c r="Y37" s="73"/>
      <c r="Z37" s="98"/>
      <c r="AA37" s="100"/>
      <c r="AB37" s="96"/>
      <c r="AC37" s="73"/>
      <c r="AD37" s="98"/>
      <c r="AE37" s="96"/>
      <c r="AF37" s="96"/>
      <c r="AG37" s="73"/>
      <c r="AH37" s="73"/>
      <c r="AI37" s="12"/>
      <c r="AJ37" s="12"/>
      <c r="AK37" s="12"/>
      <c r="AL37" s="12"/>
    </row>
    <row r="38" spans="1:38" s="13" customFormat="1" ht="12.75">
      <c r="A38" s="12"/>
      <c r="B38" s="60"/>
      <c r="C38" s="12"/>
      <c r="D38" s="91"/>
      <c r="E38" s="91"/>
      <c r="F38" s="91"/>
      <c r="G38" s="91"/>
      <c r="H38" s="91"/>
      <c r="I38" s="91"/>
      <c r="J38" s="91"/>
      <c r="K38" s="91"/>
      <c r="L38" s="91"/>
      <c r="M38" s="12"/>
      <c r="N38" s="91"/>
      <c r="O38" s="91"/>
      <c r="P38" s="91"/>
      <c r="Q38" s="12"/>
      <c r="R38" s="91"/>
      <c r="S38" s="91"/>
      <c r="T38" s="91"/>
      <c r="U38" s="12"/>
      <c r="V38" s="91"/>
      <c r="W38" s="91"/>
      <c r="X38" s="91"/>
      <c r="Y38" s="12"/>
      <c r="Z38" s="91"/>
      <c r="AA38" s="91"/>
      <c r="AB38" s="91"/>
      <c r="AC38" s="12"/>
      <c r="AD38" s="91"/>
      <c r="AE38" s="91"/>
      <c r="AF38" s="91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42</v>
      </c>
      <c r="C9" s="39" t="s">
        <v>43</v>
      </c>
      <c r="D9" s="80">
        <v>24362424954</v>
      </c>
      <c r="E9" s="81">
        <v>5926610002</v>
      </c>
      <c r="F9" s="82">
        <f>$D9+$E9</f>
        <v>30289034956</v>
      </c>
      <c r="G9" s="80">
        <v>24436318002</v>
      </c>
      <c r="H9" s="81">
        <v>6221809435</v>
      </c>
      <c r="I9" s="83">
        <f>$G9+$H9</f>
        <v>30658127437</v>
      </c>
      <c r="J9" s="80">
        <v>5274100207</v>
      </c>
      <c r="K9" s="81">
        <v>620978282</v>
      </c>
      <c r="L9" s="81">
        <f>$J9+$K9</f>
        <v>5895078489</v>
      </c>
      <c r="M9" s="40">
        <f>IF($F9=0,0,$L9/$F9)</f>
        <v>0.19462747814724402</v>
      </c>
      <c r="N9" s="108">
        <v>5763864370</v>
      </c>
      <c r="O9" s="109">
        <v>1232609615</v>
      </c>
      <c r="P9" s="110">
        <f>$N9+$O9</f>
        <v>6996473985</v>
      </c>
      <c r="Q9" s="40">
        <f>IF($F9=0,0,$P9/$F9)</f>
        <v>0.23099032356638546</v>
      </c>
      <c r="R9" s="108">
        <v>5486783676</v>
      </c>
      <c r="S9" s="110">
        <v>942191733</v>
      </c>
      <c r="T9" s="110">
        <f>$R9+$S9</f>
        <v>6428975409</v>
      </c>
      <c r="U9" s="40">
        <f>IF($I9=0,0,$T9/$I9)</f>
        <v>0.20969889378309325</v>
      </c>
      <c r="V9" s="108">
        <v>6052181423</v>
      </c>
      <c r="W9" s="110">
        <v>2512118827</v>
      </c>
      <c r="X9" s="110">
        <f>$V9+$W9</f>
        <v>8564300250</v>
      </c>
      <c r="Y9" s="40">
        <f>IF($I9=0,0,$X9/$I9)</f>
        <v>0.2793484457783324</v>
      </c>
      <c r="Z9" s="80">
        <f>$J9+$N9+$R9+$V9</f>
        <v>22576929676</v>
      </c>
      <c r="AA9" s="81">
        <f>$K9+$O9+$S9+$W9</f>
        <v>5307898457</v>
      </c>
      <c r="AB9" s="81">
        <f>$Z9+$AA9</f>
        <v>27884828133</v>
      </c>
      <c r="AC9" s="40">
        <f>IF($I9=0,0,$AB9/$I9)</f>
        <v>0.9095411384893318</v>
      </c>
      <c r="AD9" s="80">
        <v>5150629367</v>
      </c>
      <c r="AE9" s="81">
        <v>1826479381</v>
      </c>
      <c r="AF9" s="81">
        <f>$AD9+$AE9</f>
        <v>6977108748</v>
      </c>
      <c r="AG9" s="40">
        <f>IF($AJ9=0,0,$AK9/$AJ9)</f>
        <v>0.9044016559898451</v>
      </c>
      <c r="AH9" s="40">
        <f>IF($AF9=0,0,(($X9/$AF9)-1))</f>
        <v>0.22748556161676148</v>
      </c>
      <c r="AI9" s="12">
        <v>27231741807</v>
      </c>
      <c r="AJ9" s="12">
        <v>26229714468</v>
      </c>
      <c r="AK9" s="12">
        <v>23722197201</v>
      </c>
      <c r="AL9" s="12"/>
    </row>
    <row r="10" spans="1:38" s="59" customFormat="1" ht="12.75">
      <c r="A10" s="64"/>
      <c r="B10" s="65" t="s">
        <v>96</v>
      </c>
      <c r="C10" s="32"/>
      <c r="D10" s="84">
        <f>D9</f>
        <v>24362424954</v>
      </c>
      <c r="E10" s="85">
        <f>E9</f>
        <v>5926610002</v>
      </c>
      <c r="F10" s="86">
        <f aca="true" t="shared" si="0" ref="F10:F45">$D10+$E10</f>
        <v>30289034956</v>
      </c>
      <c r="G10" s="84">
        <f>G9</f>
        <v>24436318002</v>
      </c>
      <c r="H10" s="85">
        <f>H9</f>
        <v>6221809435</v>
      </c>
      <c r="I10" s="86">
        <f aca="true" t="shared" si="1" ref="I10:I45">$G10+$H10</f>
        <v>30658127437</v>
      </c>
      <c r="J10" s="84">
        <f>J9</f>
        <v>5274100207</v>
      </c>
      <c r="K10" s="85">
        <f>K9</f>
        <v>620978282</v>
      </c>
      <c r="L10" s="85">
        <f aca="true" t="shared" si="2" ref="L10:L45">$J10+$K10</f>
        <v>5895078489</v>
      </c>
      <c r="M10" s="44">
        <f aca="true" t="shared" si="3" ref="M10:M45">IF($F10=0,0,$L10/$F10)</f>
        <v>0.19462747814724402</v>
      </c>
      <c r="N10" s="114">
        <f>N9</f>
        <v>5763864370</v>
      </c>
      <c r="O10" s="115">
        <f>O9</f>
        <v>1232609615</v>
      </c>
      <c r="P10" s="116">
        <f aca="true" t="shared" si="4" ref="P10:P45">$N10+$O10</f>
        <v>6996473985</v>
      </c>
      <c r="Q10" s="44">
        <f aca="true" t="shared" si="5" ref="Q10:Q45">IF($F10=0,0,$P10/$F10)</f>
        <v>0.23099032356638546</v>
      </c>
      <c r="R10" s="114">
        <f>R9</f>
        <v>5486783676</v>
      </c>
      <c r="S10" s="116">
        <f>S9</f>
        <v>942191733</v>
      </c>
      <c r="T10" s="116">
        <f aca="true" t="shared" si="6" ref="T10:T45">$R10+$S10</f>
        <v>6428975409</v>
      </c>
      <c r="U10" s="44">
        <f aca="true" t="shared" si="7" ref="U10:U45">IF($I10=0,0,$T10/$I10)</f>
        <v>0.20969889378309325</v>
      </c>
      <c r="V10" s="114">
        <f>V9</f>
        <v>6052181423</v>
      </c>
      <c r="W10" s="116">
        <f>W9</f>
        <v>2512118827</v>
      </c>
      <c r="X10" s="116">
        <f aca="true" t="shared" si="8" ref="X10:X45">$V10+$W10</f>
        <v>8564300250</v>
      </c>
      <c r="Y10" s="44">
        <f aca="true" t="shared" si="9" ref="Y10:Y45">IF($I10=0,0,$X10/$I10)</f>
        <v>0.2793484457783324</v>
      </c>
      <c r="Z10" s="84">
        <f aca="true" t="shared" si="10" ref="Z10:Z45">$J10+$N10+$R10+$V10</f>
        <v>22576929676</v>
      </c>
      <c r="AA10" s="85">
        <f aca="true" t="shared" si="11" ref="AA10:AA45">$K10+$O10+$S10+$W10</f>
        <v>5307898457</v>
      </c>
      <c r="AB10" s="85">
        <f aca="true" t="shared" si="12" ref="AB10:AB45">$Z10+$AA10</f>
        <v>27884828133</v>
      </c>
      <c r="AC10" s="44">
        <f aca="true" t="shared" si="13" ref="AC10:AC45">IF($I10=0,0,$AB10/$I10)</f>
        <v>0.9095411384893318</v>
      </c>
      <c r="AD10" s="84">
        <f>AD9</f>
        <v>5150629367</v>
      </c>
      <c r="AE10" s="85">
        <f>AE9</f>
        <v>1826479381</v>
      </c>
      <c r="AF10" s="85">
        <f aca="true" t="shared" si="14" ref="AF10:AF45">$AD10+$AE10</f>
        <v>6977108748</v>
      </c>
      <c r="AG10" s="44">
        <f aca="true" t="shared" si="15" ref="AG10:AG45">IF($AJ10=0,0,$AK10/$AJ10)</f>
        <v>0.9044016559898451</v>
      </c>
      <c r="AH10" s="44">
        <f aca="true" t="shared" si="16" ref="AH10:AH45">IF($AF10=0,0,(($X10/$AF10)-1))</f>
        <v>0.22748556161676148</v>
      </c>
      <c r="AI10" s="66">
        <f>AI9</f>
        <v>27231741807</v>
      </c>
      <c r="AJ10" s="66">
        <f>AJ9</f>
        <v>26229714468</v>
      </c>
      <c r="AK10" s="66">
        <f>AK9</f>
        <v>23722197201</v>
      </c>
      <c r="AL10" s="66"/>
    </row>
    <row r="11" spans="1:38" s="13" customFormat="1" ht="12.75">
      <c r="A11" s="29" t="s">
        <v>97</v>
      </c>
      <c r="B11" s="63" t="s">
        <v>596</v>
      </c>
      <c r="C11" s="39" t="s">
        <v>597</v>
      </c>
      <c r="D11" s="80">
        <v>191038160</v>
      </c>
      <c r="E11" s="81">
        <v>87175441</v>
      </c>
      <c r="F11" s="82">
        <f t="shared" si="0"/>
        <v>278213601</v>
      </c>
      <c r="G11" s="80">
        <v>208610854</v>
      </c>
      <c r="H11" s="81">
        <v>39531844</v>
      </c>
      <c r="I11" s="83">
        <f t="shared" si="1"/>
        <v>248142698</v>
      </c>
      <c r="J11" s="80">
        <v>42246217</v>
      </c>
      <c r="K11" s="81">
        <v>7632742</v>
      </c>
      <c r="L11" s="81">
        <f t="shared" si="2"/>
        <v>49878959</v>
      </c>
      <c r="M11" s="40">
        <f t="shared" si="3"/>
        <v>0.1792829639554538</v>
      </c>
      <c r="N11" s="108">
        <v>45290491</v>
      </c>
      <c r="O11" s="109">
        <v>7355517</v>
      </c>
      <c r="P11" s="110">
        <f t="shared" si="4"/>
        <v>52646008</v>
      </c>
      <c r="Q11" s="40">
        <f t="shared" si="5"/>
        <v>0.1892287358014535</v>
      </c>
      <c r="R11" s="108">
        <v>40111218</v>
      </c>
      <c r="S11" s="110">
        <v>19442698</v>
      </c>
      <c r="T11" s="110">
        <f t="shared" si="6"/>
        <v>59553916</v>
      </c>
      <c r="U11" s="40">
        <f t="shared" si="7"/>
        <v>0.23999866399453754</v>
      </c>
      <c r="V11" s="108">
        <v>56882166</v>
      </c>
      <c r="W11" s="110">
        <v>13994943</v>
      </c>
      <c r="X11" s="110">
        <f t="shared" si="8"/>
        <v>70877109</v>
      </c>
      <c r="Y11" s="40">
        <f t="shared" si="9"/>
        <v>0.28563044397945575</v>
      </c>
      <c r="Z11" s="80">
        <f t="shared" si="10"/>
        <v>184530092</v>
      </c>
      <c r="AA11" s="81">
        <f t="shared" si="11"/>
        <v>48425900</v>
      </c>
      <c r="AB11" s="81">
        <f t="shared" si="12"/>
        <v>232955992</v>
      </c>
      <c r="AC11" s="40">
        <f t="shared" si="13"/>
        <v>0.938798497306578</v>
      </c>
      <c r="AD11" s="80">
        <v>44220370</v>
      </c>
      <c r="AE11" s="81">
        <v>8628662</v>
      </c>
      <c r="AF11" s="81">
        <f t="shared" si="14"/>
        <v>52849032</v>
      </c>
      <c r="AG11" s="40">
        <f t="shared" si="15"/>
        <v>0.8947634826647454</v>
      </c>
      <c r="AH11" s="40">
        <f t="shared" si="16"/>
        <v>0.34112407205490536</v>
      </c>
      <c r="AI11" s="12">
        <v>218783101</v>
      </c>
      <c r="AJ11" s="12">
        <v>224657444</v>
      </c>
      <c r="AK11" s="12">
        <v>201015277</v>
      </c>
      <c r="AL11" s="12"/>
    </row>
    <row r="12" spans="1:38" s="13" customFormat="1" ht="12.75">
      <c r="A12" s="29" t="s">
        <v>97</v>
      </c>
      <c r="B12" s="63" t="s">
        <v>598</v>
      </c>
      <c r="C12" s="39" t="s">
        <v>599</v>
      </c>
      <c r="D12" s="80">
        <v>169852000</v>
      </c>
      <c r="E12" s="81">
        <v>56616000</v>
      </c>
      <c r="F12" s="82">
        <f t="shared" si="0"/>
        <v>226468000</v>
      </c>
      <c r="G12" s="80">
        <v>168354000</v>
      </c>
      <c r="H12" s="81">
        <v>83163000</v>
      </c>
      <c r="I12" s="83">
        <f t="shared" si="1"/>
        <v>251517000</v>
      </c>
      <c r="J12" s="80">
        <v>37889684</v>
      </c>
      <c r="K12" s="81">
        <v>1831441</v>
      </c>
      <c r="L12" s="81">
        <f t="shared" si="2"/>
        <v>39721125</v>
      </c>
      <c r="M12" s="40">
        <f t="shared" si="3"/>
        <v>0.1753939850221665</v>
      </c>
      <c r="N12" s="108">
        <v>46416834</v>
      </c>
      <c r="O12" s="109">
        <v>532317</v>
      </c>
      <c r="P12" s="110">
        <f t="shared" si="4"/>
        <v>46949151</v>
      </c>
      <c r="Q12" s="40">
        <f t="shared" si="5"/>
        <v>0.2073103087411908</v>
      </c>
      <c r="R12" s="108">
        <v>43835541</v>
      </c>
      <c r="S12" s="110">
        <v>11550667</v>
      </c>
      <c r="T12" s="110">
        <f t="shared" si="6"/>
        <v>55386208</v>
      </c>
      <c r="U12" s="40">
        <f t="shared" si="7"/>
        <v>0.22020860617771362</v>
      </c>
      <c r="V12" s="108">
        <v>43246426</v>
      </c>
      <c r="W12" s="110">
        <v>32179579</v>
      </c>
      <c r="X12" s="110">
        <f t="shared" si="8"/>
        <v>75426005</v>
      </c>
      <c r="Y12" s="40">
        <f t="shared" si="9"/>
        <v>0.29988432193450143</v>
      </c>
      <c r="Z12" s="80">
        <f t="shared" si="10"/>
        <v>171388485</v>
      </c>
      <c r="AA12" s="81">
        <f t="shared" si="11"/>
        <v>46094004</v>
      </c>
      <c r="AB12" s="81">
        <f t="shared" si="12"/>
        <v>217482489</v>
      </c>
      <c r="AC12" s="40">
        <f t="shared" si="13"/>
        <v>0.8646830591967939</v>
      </c>
      <c r="AD12" s="80">
        <v>44076888</v>
      </c>
      <c r="AE12" s="81">
        <v>1003648034</v>
      </c>
      <c r="AF12" s="81">
        <f t="shared" si="14"/>
        <v>1047724922</v>
      </c>
      <c r="AG12" s="40">
        <f t="shared" si="15"/>
        <v>5.321062402617472</v>
      </c>
      <c r="AH12" s="40">
        <f t="shared" si="16"/>
        <v>-0.9280097252473297</v>
      </c>
      <c r="AI12" s="12">
        <v>226375332</v>
      </c>
      <c r="AJ12" s="12">
        <v>224152761</v>
      </c>
      <c r="AK12" s="12">
        <v>1192730829</v>
      </c>
      <c r="AL12" s="12"/>
    </row>
    <row r="13" spans="1:38" s="13" customFormat="1" ht="12.75">
      <c r="A13" s="29" t="s">
        <v>97</v>
      </c>
      <c r="B13" s="63" t="s">
        <v>600</v>
      </c>
      <c r="C13" s="39" t="s">
        <v>601</v>
      </c>
      <c r="D13" s="80">
        <v>191567025</v>
      </c>
      <c r="E13" s="81">
        <v>25023288</v>
      </c>
      <c r="F13" s="82">
        <f t="shared" si="0"/>
        <v>216590313</v>
      </c>
      <c r="G13" s="80">
        <v>193784340</v>
      </c>
      <c r="H13" s="81">
        <v>19333575</v>
      </c>
      <c r="I13" s="83">
        <f t="shared" si="1"/>
        <v>213117915</v>
      </c>
      <c r="J13" s="80">
        <v>42504766</v>
      </c>
      <c r="K13" s="81">
        <v>2565705</v>
      </c>
      <c r="L13" s="81">
        <f t="shared" si="2"/>
        <v>45070471</v>
      </c>
      <c r="M13" s="40">
        <f t="shared" si="3"/>
        <v>0.20809089001131828</v>
      </c>
      <c r="N13" s="108">
        <v>43549920</v>
      </c>
      <c r="O13" s="109">
        <v>3788335</v>
      </c>
      <c r="P13" s="110">
        <f t="shared" si="4"/>
        <v>47338255</v>
      </c>
      <c r="Q13" s="40">
        <f t="shared" si="5"/>
        <v>0.2185612751757739</v>
      </c>
      <c r="R13" s="108">
        <v>43870296</v>
      </c>
      <c r="S13" s="110">
        <v>1267224</v>
      </c>
      <c r="T13" s="110">
        <f t="shared" si="6"/>
        <v>45137520</v>
      </c>
      <c r="U13" s="40">
        <f t="shared" si="7"/>
        <v>0.2117959909658463</v>
      </c>
      <c r="V13" s="108">
        <v>52244139</v>
      </c>
      <c r="W13" s="110">
        <v>10998372</v>
      </c>
      <c r="X13" s="110">
        <f t="shared" si="8"/>
        <v>63242511</v>
      </c>
      <c r="Y13" s="40">
        <f t="shared" si="9"/>
        <v>0.29674891948900683</v>
      </c>
      <c r="Z13" s="80">
        <f t="shared" si="10"/>
        <v>182169121</v>
      </c>
      <c r="AA13" s="81">
        <f t="shared" si="11"/>
        <v>18619636</v>
      </c>
      <c r="AB13" s="81">
        <f t="shared" si="12"/>
        <v>200788757</v>
      </c>
      <c r="AC13" s="40">
        <f t="shared" si="13"/>
        <v>0.9421486551236202</v>
      </c>
      <c r="AD13" s="80">
        <v>45555013</v>
      </c>
      <c r="AE13" s="81">
        <v>4355389</v>
      </c>
      <c r="AF13" s="81">
        <f t="shared" si="14"/>
        <v>49910402</v>
      </c>
      <c r="AG13" s="40">
        <f t="shared" si="15"/>
        <v>1.0101595375217873</v>
      </c>
      <c r="AH13" s="40">
        <f t="shared" si="16"/>
        <v>0.26712084987814766</v>
      </c>
      <c r="AI13" s="12">
        <v>208134480</v>
      </c>
      <c r="AJ13" s="12">
        <v>213039225</v>
      </c>
      <c r="AK13" s="12">
        <v>215203605</v>
      </c>
      <c r="AL13" s="12"/>
    </row>
    <row r="14" spans="1:38" s="13" customFormat="1" ht="12.75">
      <c r="A14" s="29" t="s">
        <v>97</v>
      </c>
      <c r="B14" s="63" t="s">
        <v>602</v>
      </c>
      <c r="C14" s="39" t="s">
        <v>603</v>
      </c>
      <c r="D14" s="80">
        <v>711341187</v>
      </c>
      <c r="E14" s="81">
        <v>197936803</v>
      </c>
      <c r="F14" s="82">
        <f t="shared" si="0"/>
        <v>909277990</v>
      </c>
      <c r="G14" s="80">
        <v>723455932</v>
      </c>
      <c r="H14" s="81">
        <v>196544255</v>
      </c>
      <c r="I14" s="83">
        <f t="shared" si="1"/>
        <v>920000187</v>
      </c>
      <c r="J14" s="80">
        <v>145281572</v>
      </c>
      <c r="K14" s="81">
        <v>19012559</v>
      </c>
      <c r="L14" s="81">
        <f t="shared" si="2"/>
        <v>164294131</v>
      </c>
      <c r="M14" s="40">
        <f t="shared" si="3"/>
        <v>0.18068636083449022</v>
      </c>
      <c r="N14" s="108">
        <v>157491984</v>
      </c>
      <c r="O14" s="109">
        <v>45512647</v>
      </c>
      <c r="P14" s="110">
        <f t="shared" si="4"/>
        <v>203004631</v>
      </c>
      <c r="Q14" s="40">
        <f t="shared" si="5"/>
        <v>0.2232591498228171</v>
      </c>
      <c r="R14" s="108">
        <v>178356525</v>
      </c>
      <c r="S14" s="110">
        <v>11370931</v>
      </c>
      <c r="T14" s="110">
        <f t="shared" si="6"/>
        <v>189727456</v>
      </c>
      <c r="U14" s="40">
        <f t="shared" si="7"/>
        <v>0.20622545373460885</v>
      </c>
      <c r="V14" s="108">
        <v>190674175</v>
      </c>
      <c r="W14" s="110">
        <v>61230200</v>
      </c>
      <c r="X14" s="110">
        <f t="shared" si="8"/>
        <v>251904375</v>
      </c>
      <c r="Y14" s="40">
        <f t="shared" si="9"/>
        <v>0.27380904760620445</v>
      </c>
      <c r="Z14" s="80">
        <f t="shared" si="10"/>
        <v>671804256</v>
      </c>
      <c r="AA14" s="81">
        <f t="shared" si="11"/>
        <v>137126337</v>
      </c>
      <c r="AB14" s="81">
        <f t="shared" si="12"/>
        <v>808930593</v>
      </c>
      <c r="AC14" s="40">
        <f t="shared" si="13"/>
        <v>0.8792722049740193</v>
      </c>
      <c r="AD14" s="80">
        <v>128193719</v>
      </c>
      <c r="AE14" s="81">
        <v>27973448</v>
      </c>
      <c r="AF14" s="81">
        <f t="shared" si="14"/>
        <v>156167167</v>
      </c>
      <c r="AG14" s="40">
        <f t="shared" si="15"/>
        <v>0.7827140062411829</v>
      </c>
      <c r="AH14" s="40">
        <f t="shared" si="16"/>
        <v>0.6130431244872361</v>
      </c>
      <c r="AI14" s="12">
        <v>776926843</v>
      </c>
      <c r="AJ14" s="12">
        <v>777108773</v>
      </c>
      <c r="AK14" s="12">
        <v>608253921</v>
      </c>
      <c r="AL14" s="12"/>
    </row>
    <row r="15" spans="1:38" s="13" customFormat="1" ht="12.75">
      <c r="A15" s="29" t="s">
        <v>97</v>
      </c>
      <c r="B15" s="63" t="s">
        <v>604</v>
      </c>
      <c r="C15" s="39" t="s">
        <v>605</v>
      </c>
      <c r="D15" s="80">
        <v>430479736</v>
      </c>
      <c r="E15" s="81">
        <v>86848463</v>
      </c>
      <c r="F15" s="82">
        <f t="shared" si="0"/>
        <v>517328199</v>
      </c>
      <c r="G15" s="80">
        <v>427628724</v>
      </c>
      <c r="H15" s="81">
        <v>89008975</v>
      </c>
      <c r="I15" s="83">
        <f t="shared" si="1"/>
        <v>516637699</v>
      </c>
      <c r="J15" s="80">
        <v>75463646</v>
      </c>
      <c r="K15" s="81">
        <v>13589421</v>
      </c>
      <c r="L15" s="81">
        <f t="shared" si="2"/>
        <v>89053067</v>
      </c>
      <c r="M15" s="40">
        <f t="shared" si="3"/>
        <v>0.1721403688647562</v>
      </c>
      <c r="N15" s="108">
        <v>121848157</v>
      </c>
      <c r="O15" s="109">
        <v>26488502</v>
      </c>
      <c r="P15" s="110">
        <f t="shared" si="4"/>
        <v>148336659</v>
      </c>
      <c r="Q15" s="40">
        <f t="shared" si="5"/>
        <v>0.28673607834781883</v>
      </c>
      <c r="R15" s="108">
        <v>83150657</v>
      </c>
      <c r="S15" s="110">
        <v>9075665</v>
      </c>
      <c r="T15" s="110">
        <f t="shared" si="6"/>
        <v>92226322</v>
      </c>
      <c r="U15" s="40">
        <f t="shared" si="7"/>
        <v>0.17851256727589287</v>
      </c>
      <c r="V15" s="108">
        <v>95844680</v>
      </c>
      <c r="W15" s="110">
        <v>26675198</v>
      </c>
      <c r="X15" s="110">
        <f t="shared" si="8"/>
        <v>122519878</v>
      </c>
      <c r="Y15" s="40">
        <f t="shared" si="9"/>
        <v>0.2371485438192926</v>
      </c>
      <c r="Z15" s="80">
        <f t="shared" si="10"/>
        <v>376307140</v>
      </c>
      <c r="AA15" s="81">
        <f t="shared" si="11"/>
        <v>75828786</v>
      </c>
      <c r="AB15" s="81">
        <f t="shared" si="12"/>
        <v>452135926</v>
      </c>
      <c r="AC15" s="40">
        <f t="shared" si="13"/>
        <v>0.8751508588613468</v>
      </c>
      <c r="AD15" s="80">
        <v>97512151</v>
      </c>
      <c r="AE15" s="81">
        <v>22104869</v>
      </c>
      <c r="AF15" s="81">
        <f t="shared" si="14"/>
        <v>119617020</v>
      </c>
      <c r="AG15" s="40">
        <f t="shared" si="15"/>
        <v>0.8460471412151758</v>
      </c>
      <c r="AH15" s="40">
        <f t="shared" si="16"/>
        <v>0.024267934446118078</v>
      </c>
      <c r="AI15" s="12">
        <v>513336121</v>
      </c>
      <c r="AJ15" s="12">
        <v>522181151</v>
      </c>
      <c r="AK15" s="12">
        <v>441789870</v>
      </c>
      <c r="AL15" s="12"/>
    </row>
    <row r="16" spans="1:38" s="13" customFormat="1" ht="12.75">
      <c r="A16" s="29" t="s">
        <v>116</v>
      </c>
      <c r="B16" s="63" t="s">
        <v>606</v>
      </c>
      <c r="C16" s="39" t="s">
        <v>607</v>
      </c>
      <c r="D16" s="80">
        <v>248470930</v>
      </c>
      <c r="E16" s="81">
        <v>45765500</v>
      </c>
      <c r="F16" s="82">
        <f t="shared" si="0"/>
        <v>294236430</v>
      </c>
      <c r="G16" s="80">
        <v>261636930</v>
      </c>
      <c r="H16" s="81">
        <v>35065500</v>
      </c>
      <c r="I16" s="83">
        <f t="shared" si="1"/>
        <v>296702430</v>
      </c>
      <c r="J16" s="80">
        <v>46493838</v>
      </c>
      <c r="K16" s="81">
        <v>4527659</v>
      </c>
      <c r="L16" s="81">
        <f t="shared" si="2"/>
        <v>51021497</v>
      </c>
      <c r="M16" s="40">
        <f t="shared" si="3"/>
        <v>0.173403058893829</v>
      </c>
      <c r="N16" s="108">
        <v>71196729</v>
      </c>
      <c r="O16" s="109">
        <v>9295987</v>
      </c>
      <c r="P16" s="110">
        <f t="shared" si="4"/>
        <v>80492716</v>
      </c>
      <c r="Q16" s="40">
        <f t="shared" si="5"/>
        <v>0.27356475199213093</v>
      </c>
      <c r="R16" s="108">
        <v>51045900</v>
      </c>
      <c r="S16" s="110">
        <v>4941070</v>
      </c>
      <c r="T16" s="110">
        <f t="shared" si="6"/>
        <v>55986970</v>
      </c>
      <c r="U16" s="40">
        <f t="shared" si="7"/>
        <v>0.18869737602081654</v>
      </c>
      <c r="V16" s="108">
        <v>84610338</v>
      </c>
      <c r="W16" s="110">
        <v>15517680</v>
      </c>
      <c r="X16" s="110">
        <f t="shared" si="8"/>
        <v>100128018</v>
      </c>
      <c r="Y16" s="40">
        <f t="shared" si="9"/>
        <v>0.33746949089699063</v>
      </c>
      <c r="Z16" s="80">
        <f t="shared" si="10"/>
        <v>253346805</v>
      </c>
      <c r="AA16" s="81">
        <f t="shared" si="11"/>
        <v>34282396</v>
      </c>
      <c r="AB16" s="81">
        <f t="shared" si="12"/>
        <v>287629201</v>
      </c>
      <c r="AC16" s="40">
        <f t="shared" si="13"/>
        <v>0.9694197684865608</v>
      </c>
      <c r="AD16" s="80">
        <v>61930601</v>
      </c>
      <c r="AE16" s="81">
        <v>9999789</v>
      </c>
      <c r="AF16" s="81">
        <f t="shared" si="14"/>
        <v>71930390</v>
      </c>
      <c r="AG16" s="40">
        <f t="shared" si="15"/>
        <v>0.903340752251966</v>
      </c>
      <c r="AH16" s="40">
        <f t="shared" si="16"/>
        <v>0.3920127222999903</v>
      </c>
      <c r="AI16" s="12">
        <v>304365160</v>
      </c>
      <c r="AJ16" s="12">
        <v>322931160</v>
      </c>
      <c r="AK16" s="12">
        <v>291716877</v>
      </c>
      <c r="AL16" s="12"/>
    </row>
    <row r="17" spans="1:38" s="59" customFormat="1" ht="12.75">
      <c r="A17" s="64"/>
      <c r="B17" s="65" t="s">
        <v>608</v>
      </c>
      <c r="C17" s="32"/>
      <c r="D17" s="84">
        <f>SUM(D11:D16)</f>
        <v>1942749038</v>
      </c>
      <c r="E17" s="85">
        <f>SUM(E11:E16)</f>
        <v>499365495</v>
      </c>
      <c r="F17" s="93">
        <f t="shared" si="0"/>
        <v>2442114533</v>
      </c>
      <c r="G17" s="84">
        <f>SUM(G11:G16)</f>
        <v>1983470780</v>
      </c>
      <c r="H17" s="85">
        <f>SUM(H11:H16)</f>
        <v>462647149</v>
      </c>
      <c r="I17" s="86">
        <f t="shared" si="1"/>
        <v>2446117929</v>
      </c>
      <c r="J17" s="84">
        <f>SUM(J11:J16)</f>
        <v>389879723</v>
      </c>
      <c r="K17" s="85">
        <f>SUM(K11:K16)</f>
        <v>49159527</v>
      </c>
      <c r="L17" s="85">
        <f t="shared" si="2"/>
        <v>439039250</v>
      </c>
      <c r="M17" s="44">
        <f t="shared" si="3"/>
        <v>0.17977832082292433</v>
      </c>
      <c r="N17" s="114">
        <f>SUM(N11:N16)</f>
        <v>485794115</v>
      </c>
      <c r="O17" s="115">
        <f>SUM(O11:O16)</f>
        <v>92973305</v>
      </c>
      <c r="P17" s="116">
        <f t="shared" si="4"/>
        <v>578767420</v>
      </c>
      <c r="Q17" s="44">
        <f t="shared" si="5"/>
        <v>0.2369943801485088</v>
      </c>
      <c r="R17" s="114">
        <f>SUM(R11:R16)</f>
        <v>440370137</v>
      </c>
      <c r="S17" s="116">
        <f>SUM(S11:S16)</f>
        <v>57648255</v>
      </c>
      <c r="T17" s="116">
        <f t="shared" si="6"/>
        <v>498018392</v>
      </c>
      <c r="U17" s="44">
        <f t="shared" si="7"/>
        <v>0.20359541381702534</v>
      </c>
      <c r="V17" s="114">
        <f>SUM(V11:V16)</f>
        <v>523501924</v>
      </c>
      <c r="W17" s="116">
        <f>SUM(W11:W16)</f>
        <v>160595972</v>
      </c>
      <c r="X17" s="116">
        <f t="shared" si="8"/>
        <v>684097896</v>
      </c>
      <c r="Y17" s="44">
        <f t="shared" si="9"/>
        <v>0.27966676826561127</v>
      </c>
      <c r="Z17" s="84">
        <f t="shared" si="10"/>
        <v>1839545899</v>
      </c>
      <c r="AA17" s="85">
        <f t="shared" si="11"/>
        <v>360377059</v>
      </c>
      <c r="AB17" s="85">
        <f t="shared" si="12"/>
        <v>2199922958</v>
      </c>
      <c r="AC17" s="44">
        <f t="shared" si="13"/>
        <v>0.8993527793238296</v>
      </c>
      <c r="AD17" s="84">
        <f>SUM(AD11:AD16)</f>
        <v>421488742</v>
      </c>
      <c r="AE17" s="85">
        <f>SUM(AE11:AE16)</f>
        <v>1076710191</v>
      </c>
      <c r="AF17" s="85">
        <f t="shared" si="14"/>
        <v>1498198933</v>
      </c>
      <c r="AG17" s="44">
        <f t="shared" si="15"/>
        <v>1.2918648355704836</v>
      </c>
      <c r="AH17" s="44">
        <f t="shared" si="16"/>
        <v>-0.5433864749655378</v>
      </c>
      <c r="AI17" s="66">
        <f>SUM(AI11:AI16)</f>
        <v>2247921037</v>
      </c>
      <c r="AJ17" s="66">
        <f>SUM(AJ11:AJ16)</f>
        <v>2284070514</v>
      </c>
      <c r="AK17" s="66">
        <f>SUM(AK11:AK16)</f>
        <v>2950710379</v>
      </c>
      <c r="AL17" s="66"/>
    </row>
    <row r="18" spans="1:38" s="13" customFormat="1" ht="12.75">
      <c r="A18" s="29" t="s">
        <v>97</v>
      </c>
      <c r="B18" s="63" t="s">
        <v>609</v>
      </c>
      <c r="C18" s="39" t="s">
        <v>610</v>
      </c>
      <c r="D18" s="80">
        <v>332648323</v>
      </c>
      <c r="E18" s="81">
        <v>74942595</v>
      </c>
      <c r="F18" s="82">
        <f t="shared" si="0"/>
        <v>407590918</v>
      </c>
      <c r="G18" s="80">
        <v>332648323</v>
      </c>
      <c r="H18" s="81">
        <v>74942595</v>
      </c>
      <c r="I18" s="83">
        <f t="shared" si="1"/>
        <v>407590918</v>
      </c>
      <c r="J18" s="80">
        <v>60433151</v>
      </c>
      <c r="K18" s="81">
        <v>7282752</v>
      </c>
      <c r="L18" s="81">
        <f t="shared" si="2"/>
        <v>67715903</v>
      </c>
      <c r="M18" s="40">
        <f t="shared" si="3"/>
        <v>0.1661369280068208</v>
      </c>
      <c r="N18" s="108">
        <v>101187402</v>
      </c>
      <c r="O18" s="109">
        <v>16896696</v>
      </c>
      <c r="P18" s="110">
        <f t="shared" si="4"/>
        <v>118084098</v>
      </c>
      <c r="Q18" s="40">
        <f t="shared" si="5"/>
        <v>0.28971228941857824</v>
      </c>
      <c r="R18" s="108">
        <v>75002024</v>
      </c>
      <c r="S18" s="110">
        <v>13167683</v>
      </c>
      <c r="T18" s="110">
        <f t="shared" si="6"/>
        <v>88169707</v>
      </c>
      <c r="U18" s="40">
        <f t="shared" si="7"/>
        <v>0.2163191158248526</v>
      </c>
      <c r="V18" s="108">
        <v>81674647</v>
      </c>
      <c r="W18" s="110">
        <v>50267250</v>
      </c>
      <c r="X18" s="110">
        <f t="shared" si="8"/>
        <v>131941897</v>
      </c>
      <c r="Y18" s="40">
        <f t="shared" si="9"/>
        <v>0.32371157249386995</v>
      </c>
      <c r="Z18" s="80">
        <f t="shared" si="10"/>
        <v>318297224</v>
      </c>
      <c r="AA18" s="81">
        <f t="shared" si="11"/>
        <v>87614381</v>
      </c>
      <c r="AB18" s="81">
        <f t="shared" si="12"/>
        <v>405911605</v>
      </c>
      <c r="AC18" s="40">
        <f t="shared" si="13"/>
        <v>0.9958799057441217</v>
      </c>
      <c r="AD18" s="80">
        <v>66248476</v>
      </c>
      <c r="AE18" s="81">
        <v>30047550</v>
      </c>
      <c r="AF18" s="81">
        <f t="shared" si="14"/>
        <v>96296026</v>
      </c>
      <c r="AG18" s="40">
        <f t="shared" si="15"/>
        <v>0.8942875187840726</v>
      </c>
      <c r="AH18" s="40">
        <f t="shared" si="16"/>
        <v>0.370169699422487</v>
      </c>
      <c r="AI18" s="12">
        <v>354938567</v>
      </c>
      <c r="AJ18" s="12">
        <v>363002349</v>
      </c>
      <c r="AK18" s="12">
        <v>324628470</v>
      </c>
      <c r="AL18" s="12"/>
    </row>
    <row r="19" spans="1:38" s="13" customFormat="1" ht="12.75">
      <c r="A19" s="29" t="s">
        <v>97</v>
      </c>
      <c r="B19" s="63" t="s">
        <v>59</v>
      </c>
      <c r="C19" s="39" t="s">
        <v>60</v>
      </c>
      <c r="D19" s="80">
        <v>1324055007</v>
      </c>
      <c r="E19" s="81">
        <v>277652314</v>
      </c>
      <c r="F19" s="82">
        <f t="shared" si="0"/>
        <v>1601707321</v>
      </c>
      <c r="G19" s="80">
        <v>1345429813</v>
      </c>
      <c r="H19" s="81">
        <v>319382003</v>
      </c>
      <c r="I19" s="83">
        <f t="shared" si="1"/>
        <v>1664811816</v>
      </c>
      <c r="J19" s="80">
        <v>223451194</v>
      </c>
      <c r="K19" s="81">
        <v>12639810</v>
      </c>
      <c r="L19" s="81">
        <f t="shared" si="2"/>
        <v>236091004</v>
      </c>
      <c r="M19" s="40">
        <f t="shared" si="3"/>
        <v>0.14739959098932032</v>
      </c>
      <c r="N19" s="108">
        <v>342572441</v>
      </c>
      <c r="O19" s="109">
        <v>69045429</v>
      </c>
      <c r="P19" s="110">
        <f t="shared" si="4"/>
        <v>411617870</v>
      </c>
      <c r="Q19" s="40">
        <f t="shared" si="5"/>
        <v>0.256986944245852</v>
      </c>
      <c r="R19" s="108">
        <v>304819000</v>
      </c>
      <c r="S19" s="110">
        <v>44025532</v>
      </c>
      <c r="T19" s="110">
        <f t="shared" si="6"/>
        <v>348844532</v>
      </c>
      <c r="U19" s="40">
        <f t="shared" si="7"/>
        <v>0.2095399183543517</v>
      </c>
      <c r="V19" s="108">
        <v>422916636</v>
      </c>
      <c r="W19" s="110">
        <v>108269373</v>
      </c>
      <c r="X19" s="110">
        <f t="shared" si="8"/>
        <v>531186009</v>
      </c>
      <c r="Y19" s="40">
        <f t="shared" si="9"/>
        <v>0.3190666980465497</v>
      </c>
      <c r="Z19" s="80">
        <f t="shared" si="10"/>
        <v>1293759271</v>
      </c>
      <c r="AA19" s="81">
        <f t="shared" si="11"/>
        <v>233980144</v>
      </c>
      <c r="AB19" s="81">
        <f t="shared" si="12"/>
        <v>1527739415</v>
      </c>
      <c r="AC19" s="40">
        <f t="shared" si="13"/>
        <v>0.9176649278419106</v>
      </c>
      <c r="AD19" s="80">
        <v>289371189</v>
      </c>
      <c r="AE19" s="81">
        <v>135707518</v>
      </c>
      <c r="AF19" s="81">
        <f t="shared" si="14"/>
        <v>425078707</v>
      </c>
      <c r="AG19" s="40">
        <f t="shared" si="15"/>
        <v>0.9287056866122456</v>
      </c>
      <c r="AH19" s="40">
        <f t="shared" si="16"/>
        <v>0.2496180125060934</v>
      </c>
      <c r="AI19" s="12">
        <v>1599809521</v>
      </c>
      <c r="AJ19" s="12">
        <v>1520146781</v>
      </c>
      <c r="AK19" s="12">
        <v>1411768960</v>
      </c>
      <c r="AL19" s="12"/>
    </row>
    <row r="20" spans="1:38" s="13" customFormat="1" ht="12.75">
      <c r="A20" s="29" t="s">
        <v>97</v>
      </c>
      <c r="B20" s="63" t="s">
        <v>87</v>
      </c>
      <c r="C20" s="39" t="s">
        <v>88</v>
      </c>
      <c r="D20" s="80">
        <v>891306452</v>
      </c>
      <c r="E20" s="81">
        <v>189043691</v>
      </c>
      <c r="F20" s="82">
        <f t="shared" si="0"/>
        <v>1080350143</v>
      </c>
      <c r="G20" s="80">
        <v>931090161</v>
      </c>
      <c r="H20" s="81">
        <v>197810899</v>
      </c>
      <c r="I20" s="83">
        <f t="shared" si="1"/>
        <v>1128901060</v>
      </c>
      <c r="J20" s="80">
        <v>161693171</v>
      </c>
      <c r="K20" s="81">
        <v>14835828</v>
      </c>
      <c r="L20" s="81">
        <f t="shared" si="2"/>
        <v>176528999</v>
      </c>
      <c r="M20" s="40">
        <f t="shared" si="3"/>
        <v>0.16339980157710776</v>
      </c>
      <c r="N20" s="108">
        <v>189567625</v>
      </c>
      <c r="O20" s="109">
        <v>23765244</v>
      </c>
      <c r="P20" s="110">
        <f t="shared" si="4"/>
        <v>213332869</v>
      </c>
      <c r="Q20" s="40">
        <f t="shared" si="5"/>
        <v>0.1974664143678463</v>
      </c>
      <c r="R20" s="108">
        <v>193657033</v>
      </c>
      <c r="S20" s="110">
        <v>22976054</v>
      </c>
      <c r="T20" s="110">
        <f t="shared" si="6"/>
        <v>216633087</v>
      </c>
      <c r="U20" s="40">
        <f t="shared" si="7"/>
        <v>0.19189731915036026</v>
      </c>
      <c r="V20" s="108">
        <v>185373129</v>
      </c>
      <c r="W20" s="110">
        <v>86924226</v>
      </c>
      <c r="X20" s="110">
        <f t="shared" si="8"/>
        <v>272297355</v>
      </c>
      <c r="Y20" s="40">
        <f t="shared" si="9"/>
        <v>0.24120568635129105</v>
      </c>
      <c r="Z20" s="80">
        <f t="shared" si="10"/>
        <v>730290958</v>
      </c>
      <c r="AA20" s="81">
        <f t="shared" si="11"/>
        <v>148501352</v>
      </c>
      <c r="AB20" s="81">
        <f t="shared" si="12"/>
        <v>878792310</v>
      </c>
      <c r="AC20" s="40">
        <f t="shared" si="13"/>
        <v>0.7784493620725275</v>
      </c>
      <c r="AD20" s="80">
        <v>205780729</v>
      </c>
      <c r="AE20" s="81">
        <v>97837327</v>
      </c>
      <c r="AF20" s="81">
        <f t="shared" si="14"/>
        <v>303618056</v>
      </c>
      <c r="AG20" s="40">
        <f t="shared" si="15"/>
        <v>0.790018004020666</v>
      </c>
      <c r="AH20" s="40">
        <f t="shared" si="16"/>
        <v>-0.10315822916671336</v>
      </c>
      <c r="AI20" s="12">
        <v>1041867261</v>
      </c>
      <c r="AJ20" s="12">
        <v>1049583332</v>
      </c>
      <c r="AK20" s="12">
        <v>829189729</v>
      </c>
      <c r="AL20" s="12"/>
    </row>
    <row r="21" spans="1:38" s="13" customFormat="1" ht="12.75">
      <c r="A21" s="29" t="s">
        <v>97</v>
      </c>
      <c r="B21" s="63" t="s">
        <v>611</v>
      </c>
      <c r="C21" s="39" t="s">
        <v>612</v>
      </c>
      <c r="D21" s="80">
        <v>686469345</v>
      </c>
      <c r="E21" s="81">
        <v>90346655</v>
      </c>
      <c r="F21" s="83">
        <f t="shared" si="0"/>
        <v>776816000</v>
      </c>
      <c r="G21" s="80">
        <v>685613271</v>
      </c>
      <c r="H21" s="81">
        <v>137817123</v>
      </c>
      <c r="I21" s="83">
        <f t="shared" si="1"/>
        <v>823430394</v>
      </c>
      <c r="J21" s="80">
        <v>153287477</v>
      </c>
      <c r="K21" s="81">
        <v>13927762</v>
      </c>
      <c r="L21" s="81">
        <f t="shared" si="2"/>
        <v>167215239</v>
      </c>
      <c r="M21" s="40">
        <f t="shared" si="3"/>
        <v>0.21525720247780683</v>
      </c>
      <c r="N21" s="108">
        <v>147986215</v>
      </c>
      <c r="O21" s="109">
        <v>35020850</v>
      </c>
      <c r="P21" s="110">
        <f t="shared" si="4"/>
        <v>183007065</v>
      </c>
      <c r="Q21" s="40">
        <f t="shared" si="5"/>
        <v>0.2355861169182921</v>
      </c>
      <c r="R21" s="108">
        <v>161500199</v>
      </c>
      <c r="S21" s="110">
        <v>18161915</v>
      </c>
      <c r="T21" s="110">
        <f t="shared" si="6"/>
        <v>179662114</v>
      </c>
      <c r="U21" s="40">
        <f t="shared" si="7"/>
        <v>0.2181873723743066</v>
      </c>
      <c r="V21" s="108">
        <v>167651693</v>
      </c>
      <c r="W21" s="110">
        <v>39467243</v>
      </c>
      <c r="X21" s="110">
        <f t="shared" si="8"/>
        <v>207118936</v>
      </c>
      <c r="Y21" s="40">
        <f t="shared" si="9"/>
        <v>0.25153180828542504</v>
      </c>
      <c r="Z21" s="80">
        <f t="shared" si="10"/>
        <v>630425584</v>
      </c>
      <c r="AA21" s="81">
        <f t="shared" si="11"/>
        <v>106577770</v>
      </c>
      <c r="AB21" s="81">
        <f t="shared" si="12"/>
        <v>737003354</v>
      </c>
      <c r="AC21" s="40">
        <f t="shared" si="13"/>
        <v>0.8950402600757047</v>
      </c>
      <c r="AD21" s="80">
        <v>154215711</v>
      </c>
      <c r="AE21" s="81">
        <v>27120698</v>
      </c>
      <c r="AF21" s="81">
        <f t="shared" si="14"/>
        <v>181336409</v>
      </c>
      <c r="AG21" s="40">
        <f t="shared" si="15"/>
        <v>0.8486833265132276</v>
      </c>
      <c r="AH21" s="40">
        <f t="shared" si="16"/>
        <v>0.14218064172650502</v>
      </c>
      <c r="AI21" s="12">
        <v>748767312</v>
      </c>
      <c r="AJ21" s="12">
        <v>772590669</v>
      </c>
      <c r="AK21" s="12">
        <v>655684819</v>
      </c>
      <c r="AL21" s="12"/>
    </row>
    <row r="22" spans="1:38" s="13" customFormat="1" ht="12.75">
      <c r="A22" s="29" t="s">
        <v>97</v>
      </c>
      <c r="B22" s="63" t="s">
        <v>613</v>
      </c>
      <c r="C22" s="39" t="s">
        <v>614</v>
      </c>
      <c r="D22" s="80">
        <v>426963710</v>
      </c>
      <c r="E22" s="81">
        <v>49712040</v>
      </c>
      <c r="F22" s="82">
        <f t="shared" si="0"/>
        <v>476675750</v>
      </c>
      <c r="G22" s="80">
        <v>433412353</v>
      </c>
      <c r="H22" s="81">
        <v>58787868</v>
      </c>
      <c r="I22" s="83">
        <f t="shared" si="1"/>
        <v>492200221</v>
      </c>
      <c r="J22" s="80">
        <v>93706249</v>
      </c>
      <c r="K22" s="81">
        <v>3718616</v>
      </c>
      <c r="L22" s="81">
        <f t="shared" si="2"/>
        <v>97424865</v>
      </c>
      <c r="M22" s="40">
        <f t="shared" si="3"/>
        <v>0.20438393394251753</v>
      </c>
      <c r="N22" s="108">
        <v>94772795</v>
      </c>
      <c r="O22" s="109">
        <v>7326587</v>
      </c>
      <c r="P22" s="110">
        <f t="shared" si="4"/>
        <v>102099382</v>
      </c>
      <c r="Q22" s="40">
        <f t="shared" si="5"/>
        <v>0.21419042609153077</v>
      </c>
      <c r="R22" s="108">
        <v>100584710</v>
      </c>
      <c r="S22" s="110">
        <v>9432028</v>
      </c>
      <c r="T22" s="110">
        <f t="shared" si="6"/>
        <v>110016738</v>
      </c>
      <c r="U22" s="40">
        <f t="shared" si="7"/>
        <v>0.22352029378710905</v>
      </c>
      <c r="V22" s="108">
        <v>105510935</v>
      </c>
      <c r="W22" s="110">
        <v>30059270</v>
      </c>
      <c r="X22" s="110">
        <f t="shared" si="8"/>
        <v>135570205</v>
      </c>
      <c r="Y22" s="40">
        <f t="shared" si="9"/>
        <v>0.27543710712799535</v>
      </c>
      <c r="Z22" s="80">
        <f t="shared" si="10"/>
        <v>394574689</v>
      </c>
      <c r="AA22" s="81">
        <f t="shared" si="11"/>
        <v>50536501</v>
      </c>
      <c r="AB22" s="81">
        <f t="shared" si="12"/>
        <v>445111190</v>
      </c>
      <c r="AC22" s="40">
        <f t="shared" si="13"/>
        <v>0.9043295208110035</v>
      </c>
      <c r="AD22" s="80">
        <v>65757202</v>
      </c>
      <c r="AE22" s="81">
        <v>17450453</v>
      </c>
      <c r="AF22" s="81">
        <f t="shared" si="14"/>
        <v>83207655</v>
      </c>
      <c r="AG22" s="40">
        <f t="shared" si="15"/>
        <v>0.8115516955316554</v>
      </c>
      <c r="AH22" s="40">
        <f t="shared" si="16"/>
        <v>0.6292996720073412</v>
      </c>
      <c r="AI22" s="12">
        <v>428107306</v>
      </c>
      <c r="AJ22" s="12">
        <v>457308625</v>
      </c>
      <c r="AK22" s="12">
        <v>371129590</v>
      </c>
      <c r="AL22" s="12"/>
    </row>
    <row r="23" spans="1:38" s="13" customFormat="1" ht="12.75">
      <c r="A23" s="29" t="s">
        <v>116</v>
      </c>
      <c r="B23" s="63" t="s">
        <v>615</v>
      </c>
      <c r="C23" s="39" t="s">
        <v>616</v>
      </c>
      <c r="D23" s="80">
        <v>407407986</v>
      </c>
      <c r="E23" s="81">
        <v>11102021</v>
      </c>
      <c r="F23" s="82">
        <f t="shared" si="0"/>
        <v>418510007</v>
      </c>
      <c r="G23" s="80">
        <v>332455647</v>
      </c>
      <c r="H23" s="81">
        <v>11194133</v>
      </c>
      <c r="I23" s="83">
        <f t="shared" si="1"/>
        <v>343649780</v>
      </c>
      <c r="J23" s="80">
        <v>62428871</v>
      </c>
      <c r="K23" s="81">
        <v>459022</v>
      </c>
      <c r="L23" s="81">
        <f t="shared" si="2"/>
        <v>62887893</v>
      </c>
      <c r="M23" s="40">
        <f t="shared" si="3"/>
        <v>0.15026616316966585</v>
      </c>
      <c r="N23" s="108">
        <v>77875920</v>
      </c>
      <c r="O23" s="109">
        <v>129351</v>
      </c>
      <c r="P23" s="110">
        <f t="shared" si="4"/>
        <v>78005271</v>
      </c>
      <c r="Q23" s="40">
        <f t="shared" si="5"/>
        <v>0.18638806646264972</v>
      </c>
      <c r="R23" s="108">
        <v>79132935</v>
      </c>
      <c r="S23" s="110">
        <v>1569495</v>
      </c>
      <c r="T23" s="110">
        <f t="shared" si="6"/>
        <v>80702430</v>
      </c>
      <c r="U23" s="40">
        <f t="shared" si="7"/>
        <v>0.23483917260182735</v>
      </c>
      <c r="V23" s="108">
        <v>74376890</v>
      </c>
      <c r="W23" s="110">
        <v>5788297</v>
      </c>
      <c r="X23" s="110">
        <f t="shared" si="8"/>
        <v>80165187</v>
      </c>
      <c r="Y23" s="40">
        <f t="shared" si="9"/>
        <v>0.23327582808288136</v>
      </c>
      <c r="Z23" s="80">
        <f t="shared" si="10"/>
        <v>293814616</v>
      </c>
      <c r="AA23" s="81">
        <f t="shared" si="11"/>
        <v>7946165</v>
      </c>
      <c r="AB23" s="81">
        <f t="shared" si="12"/>
        <v>301760781</v>
      </c>
      <c r="AC23" s="40">
        <f t="shared" si="13"/>
        <v>0.8781055556037313</v>
      </c>
      <c r="AD23" s="80">
        <v>99818319</v>
      </c>
      <c r="AE23" s="81">
        <v>6375885</v>
      </c>
      <c r="AF23" s="81">
        <f t="shared" si="14"/>
        <v>106194204</v>
      </c>
      <c r="AG23" s="40">
        <f t="shared" si="15"/>
        <v>0.8458111597237317</v>
      </c>
      <c r="AH23" s="40">
        <f t="shared" si="16"/>
        <v>-0.24510769909815422</v>
      </c>
      <c r="AI23" s="12">
        <v>499988271</v>
      </c>
      <c r="AJ23" s="12">
        <v>438363074</v>
      </c>
      <c r="AK23" s="12">
        <v>370772380</v>
      </c>
      <c r="AL23" s="12"/>
    </row>
    <row r="24" spans="1:38" s="59" customFormat="1" ht="12.75">
      <c r="A24" s="64"/>
      <c r="B24" s="65" t="s">
        <v>617</v>
      </c>
      <c r="C24" s="32"/>
      <c r="D24" s="84">
        <f>SUM(D18:D23)</f>
        <v>4068850823</v>
      </c>
      <c r="E24" s="85">
        <f>SUM(E18:E23)</f>
        <v>692799316</v>
      </c>
      <c r="F24" s="93">
        <f t="shared" si="0"/>
        <v>4761650139</v>
      </c>
      <c r="G24" s="84">
        <f>SUM(G18:G23)</f>
        <v>4060649568</v>
      </c>
      <c r="H24" s="85">
        <f>SUM(H18:H23)</f>
        <v>799934621</v>
      </c>
      <c r="I24" s="86">
        <f t="shared" si="1"/>
        <v>4860584189</v>
      </c>
      <c r="J24" s="84">
        <f>SUM(J18:J23)</f>
        <v>755000113</v>
      </c>
      <c r="K24" s="85">
        <f>SUM(K18:K23)</f>
        <v>52863790</v>
      </c>
      <c r="L24" s="85">
        <f t="shared" si="2"/>
        <v>807863903</v>
      </c>
      <c r="M24" s="44">
        <f t="shared" si="3"/>
        <v>0.16966049151390625</v>
      </c>
      <c r="N24" s="114">
        <f>SUM(N18:N23)</f>
        <v>953962398</v>
      </c>
      <c r="O24" s="115">
        <f>SUM(O18:O23)</f>
        <v>152184157</v>
      </c>
      <c r="P24" s="116">
        <f t="shared" si="4"/>
        <v>1106146555</v>
      </c>
      <c r="Q24" s="44">
        <f t="shared" si="5"/>
        <v>0.23230319799016214</v>
      </c>
      <c r="R24" s="114">
        <f>SUM(R18:R23)</f>
        <v>914695901</v>
      </c>
      <c r="S24" s="116">
        <f>SUM(S18:S23)</f>
        <v>109332707</v>
      </c>
      <c r="T24" s="116">
        <f t="shared" si="6"/>
        <v>1024028608</v>
      </c>
      <c r="U24" s="44">
        <f t="shared" si="7"/>
        <v>0.2106801504060935</v>
      </c>
      <c r="V24" s="114">
        <f>SUM(V18:V23)</f>
        <v>1037503930</v>
      </c>
      <c r="W24" s="116">
        <f>SUM(W18:W23)</f>
        <v>320775659</v>
      </c>
      <c r="X24" s="116">
        <f t="shared" si="8"/>
        <v>1358279589</v>
      </c>
      <c r="Y24" s="44">
        <f t="shared" si="9"/>
        <v>0.2794478063097695</v>
      </c>
      <c r="Z24" s="84">
        <f t="shared" si="10"/>
        <v>3661162342</v>
      </c>
      <c r="AA24" s="85">
        <f t="shared" si="11"/>
        <v>635156313</v>
      </c>
      <c r="AB24" s="85">
        <f t="shared" si="12"/>
        <v>4296318655</v>
      </c>
      <c r="AC24" s="44">
        <f t="shared" si="13"/>
        <v>0.8839099350903147</v>
      </c>
      <c r="AD24" s="84">
        <f>SUM(AD18:AD23)</f>
        <v>881191626</v>
      </c>
      <c r="AE24" s="85">
        <f>SUM(AE18:AE23)</f>
        <v>314539431</v>
      </c>
      <c r="AF24" s="85">
        <f t="shared" si="14"/>
        <v>1195731057</v>
      </c>
      <c r="AG24" s="44">
        <f t="shared" si="15"/>
        <v>0.8613732669636579</v>
      </c>
      <c r="AH24" s="44">
        <f t="shared" si="16"/>
        <v>0.13594071262799012</v>
      </c>
      <c r="AI24" s="66">
        <f>SUM(AI18:AI23)</f>
        <v>4673478238</v>
      </c>
      <c r="AJ24" s="66">
        <f>SUM(AJ18:AJ23)</f>
        <v>4600994830</v>
      </c>
      <c r="AK24" s="66">
        <f>SUM(AK18:AK23)</f>
        <v>3963173948</v>
      </c>
      <c r="AL24" s="66"/>
    </row>
    <row r="25" spans="1:38" s="13" customFormat="1" ht="12.75">
      <c r="A25" s="29" t="s">
        <v>97</v>
      </c>
      <c r="B25" s="63" t="s">
        <v>618</v>
      </c>
      <c r="C25" s="39" t="s">
        <v>619</v>
      </c>
      <c r="D25" s="80">
        <v>283212527</v>
      </c>
      <c r="E25" s="81">
        <v>76078332</v>
      </c>
      <c r="F25" s="82">
        <f t="shared" si="0"/>
        <v>359290859</v>
      </c>
      <c r="G25" s="80">
        <v>300665275</v>
      </c>
      <c r="H25" s="81">
        <v>97518594</v>
      </c>
      <c r="I25" s="83">
        <f t="shared" si="1"/>
        <v>398183869</v>
      </c>
      <c r="J25" s="80">
        <v>58896066</v>
      </c>
      <c r="K25" s="81">
        <v>6134447</v>
      </c>
      <c r="L25" s="81">
        <f t="shared" si="2"/>
        <v>65030513</v>
      </c>
      <c r="M25" s="40">
        <f t="shared" si="3"/>
        <v>0.1809968480161083</v>
      </c>
      <c r="N25" s="108">
        <v>58860054</v>
      </c>
      <c r="O25" s="109">
        <v>12788748</v>
      </c>
      <c r="P25" s="110">
        <f t="shared" si="4"/>
        <v>71648802</v>
      </c>
      <c r="Q25" s="40">
        <f t="shared" si="5"/>
        <v>0.1994172693383218</v>
      </c>
      <c r="R25" s="108">
        <v>58950364</v>
      </c>
      <c r="S25" s="110">
        <v>25061214</v>
      </c>
      <c r="T25" s="110">
        <f t="shared" si="6"/>
        <v>84011578</v>
      </c>
      <c r="U25" s="40">
        <f t="shared" si="7"/>
        <v>0.21098689459969058</v>
      </c>
      <c r="V25" s="108">
        <v>64581761</v>
      </c>
      <c r="W25" s="110">
        <v>37776589</v>
      </c>
      <c r="X25" s="110">
        <f t="shared" si="8"/>
        <v>102358350</v>
      </c>
      <c r="Y25" s="40">
        <f t="shared" si="9"/>
        <v>0.2570630253231077</v>
      </c>
      <c r="Z25" s="80">
        <f t="shared" si="10"/>
        <v>241288245</v>
      </c>
      <c r="AA25" s="81">
        <f t="shared" si="11"/>
        <v>81760998</v>
      </c>
      <c r="AB25" s="81">
        <f t="shared" si="12"/>
        <v>323049243</v>
      </c>
      <c r="AC25" s="40">
        <f t="shared" si="13"/>
        <v>0.8113067056465816</v>
      </c>
      <c r="AD25" s="80">
        <v>58930967</v>
      </c>
      <c r="AE25" s="81">
        <v>18247341</v>
      </c>
      <c r="AF25" s="81">
        <f t="shared" si="14"/>
        <v>77178308</v>
      </c>
      <c r="AG25" s="40">
        <f t="shared" si="15"/>
        <v>0.8435622284431393</v>
      </c>
      <c r="AH25" s="40">
        <f t="shared" si="16"/>
        <v>0.3262580205826746</v>
      </c>
      <c r="AI25" s="12">
        <v>327821686</v>
      </c>
      <c r="AJ25" s="12">
        <v>336396629</v>
      </c>
      <c r="AK25" s="12">
        <v>283771490</v>
      </c>
      <c r="AL25" s="12"/>
    </row>
    <row r="26" spans="1:38" s="13" customFormat="1" ht="12.75">
      <c r="A26" s="29" t="s">
        <v>97</v>
      </c>
      <c r="B26" s="63" t="s">
        <v>620</v>
      </c>
      <c r="C26" s="39" t="s">
        <v>621</v>
      </c>
      <c r="D26" s="80">
        <v>791054519</v>
      </c>
      <c r="E26" s="81">
        <v>169043235</v>
      </c>
      <c r="F26" s="82">
        <f t="shared" si="0"/>
        <v>960097754</v>
      </c>
      <c r="G26" s="80">
        <v>758981547</v>
      </c>
      <c r="H26" s="81">
        <v>167500502</v>
      </c>
      <c r="I26" s="83">
        <f t="shared" si="1"/>
        <v>926482049</v>
      </c>
      <c r="J26" s="80">
        <v>165904647</v>
      </c>
      <c r="K26" s="81">
        <v>12684344</v>
      </c>
      <c r="L26" s="81">
        <f t="shared" si="2"/>
        <v>178588991</v>
      </c>
      <c r="M26" s="40">
        <f t="shared" si="3"/>
        <v>0.18601125797446663</v>
      </c>
      <c r="N26" s="108">
        <v>197183179</v>
      </c>
      <c r="O26" s="109">
        <v>31118901</v>
      </c>
      <c r="P26" s="110">
        <f t="shared" si="4"/>
        <v>228302080</v>
      </c>
      <c r="Q26" s="40">
        <f t="shared" si="5"/>
        <v>0.23779045315837705</v>
      </c>
      <c r="R26" s="108">
        <v>146456648</v>
      </c>
      <c r="S26" s="110">
        <v>24520974</v>
      </c>
      <c r="T26" s="110">
        <f t="shared" si="6"/>
        <v>170977622</v>
      </c>
      <c r="U26" s="40">
        <f t="shared" si="7"/>
        <v>0.1845449916536915</v>
      </c>
      <c r="V26" s="108">
        <v>235986121</v>
      </c>
      <c r="W26" s="110">
        <v>72055266</v>
      </c>
      <c r="X26" s="110">
        <f t="shared" si="8"/>
        <v>308041387</v>
      </c>
      <c r="Y26" s="40">
        <f t="shared" si="9"/>
        <v>0.332485003171389</v>
      </c>
      <c r="Z26" s="80">
        <f t="shared" si="10"/>
        <v>745530595</v>
      </c>
      <c r="AA26" s="81">
        <f t="shared" si="11"/>
        <v>140379485</v>
      </c>
      <c r="AB26" s="81">
        <f t="shared" si="12"/>
        <v>885910080</v>
      </c>
      <c r="AC26" s="40">
        <f t="shared" si="13"/>
        <v>0.9562085751755348</v>
      </c>
      <c r="AD26" s="80">
        <v>215933219</v>
      </c>
      <c r="AE26" s="81">
        <v>52895387</v>
      </c>
      <c r="AF26" s="81">
        <f t="shared" si="14"/>
        <v>268828606</v>
      </c>
      <c r="AG26" s="40">
        <f t="shared" si="15"/>
        <v>0.9354199614102543</v>
      </c>
      <c r="AH26" s="40">
        <f t="shared" si="16"/>
        <v>0.14586535854000604</v>
      </c>
      <c r="AI26" s="12">
        <v>942402645</v>
      </c>
      <c r="AJ26" s="12">
        <v>913593477</v>
      </c>
      <c r="AK26" s="12">
        <v>854593575</v>
      </c>
      <c r="AL26" s="12"/>
    </row>
    <row r="27" spans="1:38" s="13" customFormat="1" ht="12.75">
      <c r="A27" s="29" t="s">
        <v>97</v>
      </c>
      <c r="B27" s="63" t="s">
        <v>622</v>
      </c>
      <c r="C27" s="39" t="s">
        <v>623</v>
      </c>
      <c r="D27" s="80">
        <v>202464564</v>
      </c>
      <c r="E27" s="81">
        <v>30405878</v>
      </c>
      <c r="F27" s="82">
        <f t="shared" si="0"/>
        <v>232870442</v>
      </c>
      <c r="G27" s="80">
        <v>221971528</v>
      </c>
      <c r="H27" s="81">
        <v>30008641</v>
      </c>
      <c r="I27" s="83">
        <f t="shared" si="1"/>
        <v>251980169</v>
      </c>
      <c r="J27" s="80">
        <v>43719051</v>
      </c>
      <c r="K27" s="81">
        <v>1131092</v>
      </c>
      <c r="L27" s="81">
        <f t="shared" si="2"/>
        <v>44850143</v>
      </c>
      <c r="M27" s="40">
        <f t="shared" si="3"/>
        <v>0.1925969763049619</v>
      </c>
      <c r="N27" s="108">
        <v>50695679</v>
      </c>
      <c r="O27" s="109">
        <v>6858325</v>
      </c>
      <c r="P27" s="110">
        <f t="shared" si="4"/>
        <v>57554004</v>
      </c>
      <c r="Q27" s="40">
        <f t="shared" si="5"/>
        <v>0.24715031888847447</v>
      </c>
      <c r="R27" s="108">
        <v>47174546</v>
      </c>
      <c r="S27" s="110">
        <v>10359883</v>
      </c>
      <c r="T27" s="110">
        <f t="shared" si="6"/>
        <v>57534429</v>
      </c>
      <c r="U27" s="40">
        <f t="shared" si="7"/>
        <v>0.22832919442958227</v>
      </c>
      <c r="V27" s="108">
        <v>54030508</v>
      </c>
      <c r="W27" s="110">
        <v>9303305</v>
      </c>
      <c r="X27" s="110">
        <f t="shared" si="8"/>
        <v>63333813</v>
      </c>
      <c r="Y27" s="40">
        <f t="shared" si="9"/>
        <v>0.2513444341725162</v>
      </c>
      <c r="Z27" s="80">
        <f t="shared" si="10"/>
        <v>195619784</v>
      </c>
      <c r="AA27" s="81">
        <f t="shared" si="11"/>
        <v>27652605</v>
      </c>
      <c r="AB27" s="81">
        <f t="shared" si="12"/>
        <v>223272389</v>
      </c>
      <c r="AC27" s="40">
        <f t="shared" si="13"/>
        <v>0.8860712725373242</v>
      </c>
      <c r="AD27" s="80">
        <v>50400265</v>
      </c>
      <c r="AE27" s="81">
        <v>8377746</v>
      </c>
      <c r="AF27" s="81">
        <f t="shared" si="14"/>
        <v>58778011</v>
      </c>
      <c r="AG27" s="40">
        <f t="shared" si="15"/>
        <v>0.8157972765192291</v>
      </c>
      <c r="AH27" s="40">
        <f t="shared" si="16"/>
        <v>0.07750861117093599</v>
      </c>
      <c r="AI27" s="12">
        <v>204402765</v>
      </c>
      <c r="AJ27" s="12">
        <v>204402765</v>
      </c>
      <c r="AK27" s="12">
        <v>166751219</v>
      </c>
      <c r="AL27" s="12"/>
    </row>
    <row r="28" spans="1:38" s="13" customFormat="1" ht="12.75">
      <c r="A28" s="29" t="s">
        <v>97</v>
      </c>
      <c r="B28" s="63" t="s">
        <v>624</v>
      </c>
      <c r="C28" s="39" t="s">
        <v>625</v>
      </c>
      <c r="D28" s="80">
        <v>159313215</v>
      </c>
      <c r="E28" s="81">
        <v>58685000</v>
      </c>
      <c r="F28" s="82">
        <f t="shared" si="0"/>
        <v>217998215</v>
      </c>
      <c r="G28" s="80">
        <v>155590044</v>
      </c>
      <c r="H28" s="81">
        <v>37879041</v>
      </c>
      <c r="I28" s="83">
        <f t="shared" si="1"/>
        <v>193469085</v>
      </c>
      <c r="J28" s="80">
        <v>25532350</v>
      </c>
      <c r="K28" s="81">
        <v>3723087</v>
      </c>
      <c r="L28" s="81">
        <f t="shared" si="2"/>
        <v>29255437</v>
      </c>
      <c r="M28" s="40">
        <f t="shared" si="3"/>
        <v>0.13420035113590265</v>
      </c>
      <c r="N28" s="108">
        <v>34774146</v>
      </c>
      <c r="O28" s="109">
        <v>7478131</v>
      </c>
      <c r="P28" s="110">
        <f t="shared" si="4"/>
        <v>42252277</v>
      </c>
      <c r="Q28" s="40">
        <f t="shared" si="5"/>
        <v>0.1938193714109081</v>
      </c>
      <c r="R28" s="108">
        <v>24729023</v>
      </c>
      <c r="S28" s="110">
        <v>17337678</v>
      </c>
      <c r="T28" s="110">
        <f t="shared" si="6"/>
        <v>42066701</v>
      </c>
      <c r="U28" s="40">
        <f t="shared" si="7"/>
        <v>0.21743371040391285</v>
      </c>
      <c r="V28" s="108">
        <v>33848944</v>
      </c>
      <c r="W28" s="110">
        <v>9069467</v>
      </c>
      <c r="X28" s="110">
        <f t="shared" si="8"/>
        <v>42918411</v>
      </c>
      <c r="Y28" s="40">
        <f t="shared" si="9"/>
        <v>0.22183601581617032</v>
      </c>
      <c r="Z28" s="80">
        <f t="shared" si="10"/>
        <v>118884463</v>
      </c>
      <c r="AA28" s="81">
        <f t="shared" si="11"/>
        <v>37608363</v>
      </c>
      <c r="AB28" s="81">
        <f t="shared" si="12"/>
        <v>156492826</v>
      </c>
      <c r="AC28" s="40">
        <f t="shared" si="13"/>
        <v>0.8088776870992076</v>
      </c>
      <c r="AD28" s="80">
        <v>22632104</v>
      </c>
      <c r="AE28" s="81">
        <v>4219188</v>
      </c>
      <c r="AF28" s="81">
        <f t="shared" si="14"/>
        <v>26851292</v>
      </c>
      <c r="AG28" s="40">
        <f t="shared" si="15"/>
        <v>0.5882626387665251</v>
      </c>
      <c r="AH28" s="40">
        <f t="shared" si="16"/>
        <v>0.5983741489981189</v>
      </c>
      <c r="AI28" s="12">
        <v>191012746</v>
      </c>
      <c r="AJ28" s="12">
        <v>191012746</v>
      </c>
      <c r="AK28" s="12">
        <v>112365662</v>
      </c>
      <c r="AL28" s="12"/>
    </row>
    <row r="29" spans="1:38" s="13" customFormat="1" ht="12.75">
      <c r="A29" s="29" t="s">
        <v>116</v>
      </c>
      <c r="B29" s="63" t="s">
        <v>626</v>
      </c>
      <c r="C29" s="39" t="s">
        <v>627</v>
      </c>
      <c r="D29" s="80">
        <v>107215765</v>
      </c>
      <c r="E29" s="81">
        <v>14938000</v>
      </c>
      <c r="F29" s="82">
        <f t="shared" si="0"/>
        <v>122153765</v>
      </c>
      <c r="G29" s="80">
        <v>114143770</v>
      </c>
      <c r="H29" s="81">
        <v>1793790</v>
      </c>
      <c r="I29" s="83">
        <f t="shared" si="1"/>
        <v>115937560</v>
      </c>
      <c r="J29" s="80">
        <v>21662363</v>
      </c>
      <c r="K29" s="81">
        <v>25730</v>
      </c>
      <c r="L29" s="81">
        <f t="shared" si="2"/>
        <v>21688093</v>
      </c>
      <c r="M29" s="40">
        <f t="shared" si="3"/>
        <v>0.1775474787862658</v>
      </c>
      <c r="N29" s="108">
        <v>29449694</v>
      </c>
      <c r="O29" s="109">
        <v>11094</v>
      </c>
      <c r="P29" s="110">
        <f t="shared" si="4"/>
        <v>29460788</v>
      </c>
      <c r="Q29" s="40">
        <f t="shared" si="5"/>
        <v>0.2411778957447607</v>
      </c>
      <c r="R29" s="108">
        <v>37289166</v>
      </c>
      <c r="S29" s="110">
        <v>2315</v>
      </c>
      <c r="T29" s="110">
        <f t="shared" si="6"/>
        <v>37291481</v>
      </c>
      <c r="U29" s="40">
        <f t="shared" si="7"/>
        <v>0.32165142167904864</v>
      </c>
      <c r="V29" s="108">
        <v>26604610</v>
      </c>
      <c r="W29" s="110">
        <v>406855</v>
      </c>
      <c r="X29" s="110">
        <f t="shared" si="8"/>
        <v>27011465</v>
      </c>
      <c r="Y29" s="40">
        <f t="shared" si="9"/>
        <v>0.23298286594956802</v>
      </c>
      <c r="Z29" s="80">
        <f t="shared" si="10"/>
        <v>115005833</v>
      </c>
      <c r="AA29" s="81">
        <f t="shared" si="11"/>
        <v>445994</v>
      </c>
      <c r="AB29" s="81">
        <f t="shared" si="12"/>
        <v>115451827</v>
      </c>
      <c r="AC29" s="40">
        <f t="shared" si="13"/>
        <v>0.995810391386536</v>
      </c>
      <c r="AD29" s="80">
        <v>21870498</v>
      </c>
      <c r="AE29" s="81">
        <v>105704</v>
      </c>
      <c r="AF29" s="81">
        <f t="shared" si="14"/>
        <v>21976202</v>
      </c>
      <c r="AG29" s="40">
        <f t="shared" si="15"/>
        <v>0.8209272673717365</v>
      </c>
      <c r="AH29" s="40">
        <f t="shared" si="16"/>
        <v>0.2291234399829416</v>
      </c>
      <c r="AI29" s="12">
        <v>110576097</v>
      </c>
      <c r="AJ29" s="12">
        <v>122877094</v>
      </c>
      <c r="AK29" s="12">
        <v>100873157</v>
      </c>
      <c r="AL29" s="12"/>
    </row>
    <row r="30" spans="1:38" s="59" customFormat="1" ht="12.75">
      <c r="A30" s="64"/>
      <c r="B30" s="65" t="s">
        <v>628</v>
      </c>
      <c r="C30" s="32"/>
      <c r="D30" s="84">
        <f>SUM(D25:D29)</f>
        <v>1543260590</v>
      </c>
      <c r="E30" s="85">
        <f>SUM(E25:E29)</f>
        <v>349150445</v>
      </c>
      <c r="F30" s="93">
        <f t="shared" si="0"/>
        <v>1892411035</v>
      </c>
      <c r="G30" s="84">
        <f>SUM(G25:G29)</f>
        <v>1551352164</v>
      </c>
      <c r="H30" s="85">
        <f>SUM(H25:H29)</f>
        <v>334700568</v>
      </c>
      <c r="I30" s="86">
        <f t="shared" si="1"/>
        <v>1886052732</v>
      </c>
      <c r="J30" s="84">
        <f>SUM(J25:J29)</f>
        <v>315714477</v>
      </c>
      <c r="K30" s="85">
        <f>SUM(K25:K29)</f>
        <v>23698700</v>
      </c>
      <c r="L30" s="85">
        <f t="shared" si="2"/>
        <v>339413177</v>
      </c>
      <c r="M30" s="44">
        <f t="shared" si="3"/>
        <v>0.1793548921046109</v>
      </c>
      <c r="N30" s="114">
        <f>SUM(N25:N29)</f>
        <v>370962752</v>
      </c>
      <c r="O30" s="115">
        <f>SUM(O25:O29)</f>
        <v>58255199</v>
      </c>
      <c r="P30" s="116">
        <f t="shared" si="4"/>
        <v>429217951</v>
      </c>
      <c r="Q30" s="44">
        <f t="shared" si="5"/>
        <v>0.2268101078791268</v>
      </c>
      <c r="R30" s="114">
        <f>SUM(R25:R29)</f>
        <v>314599747</v>
      </c>
      <c r="S30" s="116">
        <f>SUM(S25:S29)</f>
        <v>77282064</v>
      </c>
      <c r="T30" s="116">
        <f t="shared" si="6"/>
        <v>391881811</v>
      </c>
      <c r="U30" s="44">
        <f t="shared" si="7"/>
        <v>0.20777881994022634</v>
      </c>
      <c r="V30" s="114">
        <f>SUM(V25:V29)</f>
        <v>415051944</v>
      </c>
      <c r="W30" s="116">
        <f>SUM(W25:W29)</f>
        <v>128611482</v>
      </c>
      <c r="X30" s="116">
        <f t="shared" si="8"/>
        <v>543663426</v>
      </c>
      <c r="Y30" s="44">
        <f t="shared" si="9"/>
        <v>0.28825462659439577</v>
      </c>
      <c r="Z30" s="84">
        <f t="shared" si="10"/>
        <v>1416328920</v>
      </c>
      <c r="AA30" s="85">
        <f t="shared" si="11"/>
        <v>287847445</v>
      </c>
      <c r="AB30" s="85">
        <f t="shared" si="12"/>
        <v>1704176365</v>
      </c>
      <c r="AC30" s="44">
        <f t="shared" si="13"/>
        <v>0.903567719017519</v>
      </c>
      <c r="AD30" s="84">
        <f>SUM(AD25:AD29)</f>
        <v>369767053</v>
      </c>
      <c r="AE30" s="85">
        <f>SUM(AE25:AE29)</f>
        <v>83845366</v>
      </c>
      <c r="AF30" s="85">
        <f t="shared" si="14"/>
        <v>453612419</v>
      </c>
      <c r="AG30" s="44">
        <f t="shared" si="15"/>
        <v>0.858660831525825</v>
      </c>
      <c r="AH30" s="44">
        <f t="shared" si="16"/>
        <v>0.19851971248609046</v>
      </c>
      <c r="AI30" s="66">
        <f>SUM(AI25:AI29)</f>
        <v>1776215939</v>
      </c>
      <c r="AJ30" s="66">
        <f>SUM(AJ25:AJ29)</f>
        <v>1768282711</v>
      </c>
      <c r="AK30" s="66">
        <f>SUM(AK25:AK29)</f>
        <v>1518355103</v>
      </c>
      <c r="AL30" s="66"/>
    </row>
    <row r="31" spans="1:38" s="13" customFormat="1" ht="12.75">
      <c r="A31" s="29" t="s">
        <v>97</v>
      </c>
      <c r="B31" s="63" t="s">
        <v>629</v>
      </c>
      <c r="C31" s="39" t="s">
        <v>630</v>
      </c>
      <c r="D31" s="80">
        <v>105633010</v>
      </c>
      <c r="E31" s="81">
        <v>21665150</v>
      </c>
      <c r="F31" s="83">
        <f t="shared" si="0"/>
        <v>127298160</v>
      </c>
      <c r="G31" s="80">
        <v>124915076</v>
      </c>
      <c r="H31" s="81">
        <v>35730981</v>
      </c>
      <c r="I31" s="83">
        <f t="shared" si="1"/>
        <v>160646057</v>
      </c>
      <c r="J31" s="80">
        <v>28989725</v>
      </c>
      <c r="K31" s="81">
        <v>2786880</v>
      </c>
      <c r="L31" s="81">
        <f t="shared" si="2"/>
        <v>31776605</v>
      </c>
      <c r="M31" s="40">
        <f t="shared" si="3"/>
        <v>0.24962344310396944</v>
      </c>
      <c r="N31" s="108">
        <v>12272319</v>
      </c>
      <c r="O31" s="109">
        <v>8964356</v>
      </c>
      <c r="P31" s="110">
        <f t="shared" si="4"/>
        <v>21236675</v>
      </c>
      <c r="Q31" s="40">
        <f t="shared" si="5"/>
        <v>0.16682625263397366</v>
      </c>
      <c r="R31" s="108">
        <v>17473333</v>
      </c>
      <c r="S31" s="110">
        <v>1253728</v>
      </c>
      <c r="T31" s="110">
        <f t="shared" si="6"/>
        <v>18727061</v>
      </c>
      <c r="U31" s="40">
        <f t="shared" si="7"/>
        <v>0.11657342451922116</v>
      </c>
      <c r="V31" s="108">
        <v>26740212</v>
      </c>
      <c r="W31" s="110">
        <v>2300600</v>
      </c>
      <c r="X31" s="110">
        <f t="shared" si="8"/>
        <v>29040812</v>
      </c>
      <c r="Y31" s="40">
        <f t="shared" si="9"/>
        <v>0.18077513100741713</v>
      </c>
      <c r="Z31" s="80">
        <f t="shared" si="10"/>
        <v>85475589</v>
      </c>
      <c r="AA31" s="81">
        <f t="shared" si="11"/>
        <v>15305564</v>
      </c>
      <c r="AB31" s="81">
        <f t="shared" si="12"/>
        <v>100781153</v>
      </c>
      <c r="AC31" s="40">
        <f t="shared" si="13"/>
        <v>0.6273490609234187</v>
      </c>
      <c r="AD31" s="80">
        <v>16463464</v>
      </c>
      <c r="AE31" s="81">
        <v>16377420</v>
      </c>
      <c r="AF31" s="81">
        <f t="shared" si="14"/>
        <v>32840884</v>
      </c>
      <c r="AG31" s="40">
        <f t="shared" si="15"/>
        <v>0.7547343057849939</v>
      </c>
      <c r="AH31" s="40">
        <f t="shared" si="16"/>
        <v>-0.1157116233533787</v>
      </c>
      <c r="AI31" s="12">
        <v>100118799</v>
      </c>
      <c r="AJ31" s="12">
        <v>109125767</v>
      </c>
      <c r="AK31" s="12">
        <v>82360960</v>
      </c>
      <c r="AL31" s="12"/>
    </row>
    <row r="32" spans="1:38" s="13" customFormat="1" ht="12.75">
      <c r="A32" s="29" t="s">
        <v>97</v>
      </c>
      <c r="B32" s="63" t="s">
        <v>631</v>
      </c>
      <c r="C32" s="39" t="s">
        <v>632</v>
      </c>
      <c r="D32" s="80">
        <v>266103834</v>
      </c>
      <c r="E32" s="81">
        <v>48914900</v>
      </c>
      <c r="F32" s="82">
        <f t="shared" si="0"/>
        <v>315018734</v>
      </c>
      <c r="G32" s="80">
        <v>282123444</v>
      </c>
      <c r="H32" s="81">
        <v>48114040</v>
      </c>
      <c r="I32" s="83">
        <f t="shared" si="1"/>
        <v>330237484</v>
      </c>
      <c r="J32" s="80">
        <v>56953642</v>
      </c>
      <c r="K32" s="81">
        <v>4168903</v>
      </c>
      <c r="L32" s="81">
        <f t="shared" si="2"/>
        <v>61122545</v>
      </c>
      <c r="M32" s="40">
        <f t="shared" si="3"/>
        <v>0.1940282859494953</v>
      </c>
      <c r="N32" s="108">
        <v>63340885</v>
      </c>
      <c r="O32" s="109">
        <v>5217813</v>
      </c>
      <c r="P32" s="110">
        <f t="shared" si="4"/>
        <v>68558698</v>
      </c>
      <c r="Q32" s="40">
        <f t="shared" si="5"/>
        <v>0.21763371698395562</v>
      </c>
      <c r="R32" s="108">
        <v>66371984</v>
      </c>
      <c r="S32" s="110">
        <v>6491623</v>
      </c>
      <c r="T32" s="110">
        <f t="shared" si="6"/>
        <v>72863607</v>
      </c>
      <c r="U32" s="40">
        <f t="shared" si="7"/>
        <v>0.22064002583062314</v>
      </c>
      <c r="V32" s="108">
        <v>58629322</v>
      </c>
      <c r="W32" s="110">
        <v>18407056</v>
      </c>
      <c r="X32" s="110">
        <f t="shared" si="8"/>
        <v>77036378</v>
      </c>
      <c r="Y32" s="40">
        <f t="shared" si="9"/>
        <v>0.23327569319780792</v>
      </c>
      <c r="Z32" s="80">
        <f t="shared" si="10"/>
        <v>245295833</v>
      </c>
      <c r="AA32" s="81">
        <f t="shared" si="11"/>
        <v>34285395</v>
      </c>
      <c r="AB32" s="81">
        <f t="shared" si="12"/>
        <v>279581228</v>
      </c>
      <c r="AC32" s="40">
        <f t="shared" si="13"/>
        <v>0.8466065832793227</v>
      </c>
      <c r="AD32" s="80">
        <v>53972265</v>
      </c>
      <c r="AE32" s="81">
        <v>26819155</v>
      </c>
      <c r="AF32" s="81">
        <f t="shared" si="14"/>
        <v>80791420</v>
      </c>
      <c r="AG32" s="40">
        <f t="shared" si="15"/>
        <v>0.8309499683688069</v>
      </c>
      <c r="AH32" s="40">
        <f t="shared" si="16"/>
        <v>-0.04647822751475339</v>
      </c>
      <c r="AI32" s="12">
        <v>328537114</v>
      </c>
      <c r="AJ32" s="12">
        <v>334890940</v>
      </c>
      <c r="AK32" s="12">
        <v>278277616</v>
      </c>
      <c r="AL32" s="12"/>
    </row>
    <row r="33" spans="1:38" s="13" customFormat="1" ht="12.75">
      <c r="A33" s="29" t="s">
        <v>97</v>
      </c>
      <c r="B33" s="63" t="s">
        <v>633</v>
      </c>
      <c r="C33" s="39" t="s">
        <v>634</v>
      </c>
      <c r="D33" s="80">
        <v>655136436</v>
      </c>
      <c r="E33" s="81">
        <v>123860770</v>
      </c>
      <c r="F33" s="82">
        <f t="shared" si="0"/>
        <v>778997206</v>
      </c>
      <c r="G33" s="80">
        <v>713196422</v>
      </c>
      <c r="H33" s="81">
        <v>130153047</v>
      </c>
      <c r="I33" s="83">
        <f t="shared" si="1"/>
        <v>843349469</v>
      </c>
      <c r="J33" s="80">
        <v>126196429</v>
      </c>
      <c r="K33" s="81">
        <v>10995699</v>
      </c>
      <c r="L33" s="81">
        <f t="shared" si="2"/>
        <v>137192128</v>
      </c>
      <c r="M33" s="40">
        <f t="shared" si="3"/>
        <v>0.17611376131174467</v>
      </c>
      <c r="N33" s="108">
        <v>151224670</v>
      </c>
      <c r="O33" s="109">
        <v>29924698</v>
      </c>
      <c r="P33" s="110">
        <f t="shared" si="4"/>
        <v>181149368</v>
      </c>
      <c r="Q33" s="40">
        <f t="shared" si="5"/>
        <v>0.23254174290324733</v>
      </c>
      <c r="R33" s="108">
        <v>176834119</v>
      </c>
      <c r="S33" s="110">
        <v>31646346</v>
      </c>
      <c r="T33" s="110">
        <f t="shared" si="6"/>
        <v>208480465</v>
      </c>
      <c r="U33" s="40">
        <f t="shared" si="7"/>
        <v>0.2472053077204226</v>
      </c>
      <c r="V33" s="108">
        <v>135454014</v>
      </c>
      <c r="W33" s="110">
        <v>51181788</v>
      </c>
      <c r="X33" s="110">
        <f t="shared" si="8"/>
        <v>186635802</v>
      </c>
      <c r="Y33" s="40">
        <f t="shared" si="9"/>
        <v>0.2213030408631229</v>
      </c>
      <c r="Z33" s="80">
        <f t="shared" si="10"/>
        <v>589709232</v>
      </c>
      <c r="AA33" s="81">
        <f t="shared" si="11"/>
        <v>123748531</v>
      </c>
      <c r="AB33" s="81">
        <f t="shared" si="12"/>
        <v>713457763</v>
      </c>
      <c r="AC33" s="40">
        <f t="shared" si="13"/>
        <v>0.8459811611027409</v>
      </c>
      <c r="AD33" s="80">
        <v>131114127</v>
      </c>
      <c r="AE33" s="81">
        <v>58830595</v>
      </c>
      <c r="AF33" s="81">
        <f t="shared" si="14"/>
        <v>189944722</v>
      </c>
      <c r="AG33" s="40">
        <f t="shared" si="15"/>
        <v>0.7669724788919952</v>
      </c>
      <c r="AH33" s="40">
        <f t="shared" si="16"/>
        <v>-0.017420436667884842</v>
      </c>
      <c r="AI33" s="12">
        <v>769842537</v>
      </c>
      <c r="AJ33" s="12">
        <v>820167996</v>
      </c>
      <c r="AK33" s="12">
        <v>629046281</v>
      </c>
      <c r="AL33" s="12"/>
    </row>
    <row r="34" spans="1:38" s="13" customFormat="1" ht="12.75">
      <c r="A34" s="29" t="s">
        <v>97</v>
      </c>
      <c r="B34" s="63" t="s">
        <v>65</v>
      </c>
      <c r="C34" s="39" t="s">
        <v>66</v>
      </c>
      <c r="D34" s="80">
        <v>983290146</v>
      </c>
      <c r="E34" s="81">
        <v>150922033</v>
      </c>
      <c r="F34" s="82">
        <f t="shared" si="0"/>
        <v>1134212179</v>
      </c>
      <c r="G34" s="80">
        <v>1019256270</v>
      </c>
      <c r="H34" s="81">
        <v>153373390</v>
      </c>
      <c r="I34" s="83">
        <f t="shared" si="1"/>
        <v>1172629660</v>
      </c>
      <c r="J34" s="80">
        <v>183559455</v>
      </c>
      <c r="K34" s="81">
        <v>13702601</v>
      </c>
      <c r="L34" s="81">
        <f t="shared" si="2"/>
        <v>197262056</v>
      </c>
      <c r="M34" s="40">
        <f t="shared" si="3"/>
        <v>0.17391988875830966</v>
      </c>
      <c r="N34" s="108">
        <v>275382712</v>
      </c>
      <c r="O34" s="109">
        <v>20863737</v>
      </c>
      <c r="P34" s="110">
        <f t="shared" si="4"/>
        <v>296246449</v>
      </c>
      <c r="Q34" s="40">
        <f t="shared" si="5"/>
        <v>0.2611913841916169</v>
      </c>
      <c r="R34" s="108">
        <v>260161266</v>
      </c>
      <c r="S34" s="110">
        <v>30871495</v>
      </c>
      <c r="T34" s="110">
        <f t="shared" si="6"/>
        <v>291032761</v>
      </c>
      <c r="U34" s="40">
        <f t="shared" si="7"/>
        <v>0.24818812872258408</v>
      </c>
      <c r="V34" s="108">
        <v>228887313</v>
      </c>
      <c r="W34" s="110">
        <v>53604016</v>
      </c>
      <c r="X34" s="110">
        <f t="shared" si="8"/>
        <v>282491329</v>
      </c>
      <c r="Y34" s="40">
        <f t="shared" si="9"/>
        <v>0.240904130806311</v>
      </c>
      <c r="Z34" s="80">
        <f t="shared" si="10"/>
        <v>947990746</v>
      </c>
      <c r="AA34" s="81">
        <f t="shared" si="11"/>
        <v>119041849</v>
      </c>
      <c r="AB34" s="81">
        <f t="shared" si="12"/>
        <v>1067032595</v>
      </c>
      <c r="AC34" s="40">
        <f t="shared" si="13"/>
        <v>0.9099484955889654</v>
      </c>
      <c r="AD34" s="80">
        <v>221843854</v>
      </c>
      <c r="AE34" s="81">
        <v>50313474</v>
      </c>
      <c r="AF34" s="81">
        <f t="shared" si="14"/>
        <v>272157328</v>
      </c>
      <c r="AG34" s="40">
        <f t="shared" si="15"/>
        <v>0.8925635082985091</v>
      </c>
      <c r="AH34" s="40">
        <f t="shared" si="16"/>
        <v>0.037970688042616274</v>
      </c>
      <c r="AI34" s="12">
        <v>1128107863</v>
      </c>
      <c r="AJ34" s="12">
        <v>1127416561</v>
      </c>
      <c r="AK34" s="12">
        <v>1006290881</v>
      </c>
      <c r="AL34" s="12"/>
    </row>
    <row r="35" spans="1:38" s="13" customFormat="1" ht="12.75">
      <c r="A35" s="29" t="s">
        <v>97</v>
      </c>
      <c r="B35" s="63" t="s">
        <v>635</v>
      </c>
      <c r="C35" s="39" t="s">
        <v>636</v>
      </c>
      <c r="D35" s="80">
        <v>406939248</v>
      </c>
      <c r="E35" s="81">
        <v>65269072</v>
      </c>
      <c r="F35" s="82">
        <f t="shared" si="0"/>
        <v>472208320</v>
      </c>
      <c r="G35" s="80">
        <v>424604091</v>
      </c>
      <c r="H35" s="81">
        <v>70577362</v>
      </c>
      <c r="I35" s="83">
        <f t="shared" si="1"/>
        <v>495181453</v>
      </c>
      <c r="J35" s="80">
        <v>94074317</v>
      </c>
      <c r="K35" s="81">
        <v>3635955</v>
      </c>
      <c r="L35" s="81">
        <f t="shared" si="2"/>
        <v>97710272</v>
      </c>
      <c r="M35" s="40">
        <f t="shared" si="3"/>
        <v>0.2069219619002054</v>
      </c>
      <c r="N35" s="108">
        <v>101988556</v>
      </c>
      <c r="O35" s="109">
        <v>9316786</v>
      </c>
      <c r="P35" s="110">
        <f t="shared" si="4"/>
        <v>111305342</v>
      </c>
      <c r="Q35" s="40">
        <f t="shared" si="5"/>
        <v>0.23571236948980484</v>
      </c>
      <c r="R35" s="108">
        <v>85590345</v>
      </c>
      <c r="S35" s="110">
        <v>10491739</v>
      </c>
      <c r="T35" s="110">
        <f t="shared" si="6"/>
        <v>96082084</v>
      </c>
      <c r="U35" s="40">
        <f t="shared" si="7"/>
        <v>0.1940340927914358</v>
      </c>
      <c r="V35" s="108">
        <v>103352715</v>
      </c>
      <c r="W35" s="110">
        <v>19168466</v>
      </c>
      <c r="X35" s="110">
        <f t="shared" si="8"/>
        <v>122521181</v>
      </c>
      <c r="Y35" s="40">
        <f t="shared" si="9"/>
        <v>0.2474268376929699</v>
      </c>
      <c r="Z35" s="80">
        <f t="shared" si="10"/>
        <v>385005933</v>
      </c>
      <c r="AA35" s="81">
        <f t="shared" si="11"/>
        <v>42612946</v>
      </c>
      <c r="AB35" s="81">
        <f t="shared" si="12"/>
        <v>427618879</v>
      </c>
      <c r="AC35" s="40">
        <f t="shared" si="13"/>
        <v>0.863559966572496</v>
      </c>
      <c r="AD35" s="80">
        <v>81896668</v>
      </c>
      <c r="AE35" s="81">
        <v>10448710</v>
      </c>
      <c r="AF35" s="81">
        <f t="shared" si="14"/>
        <v>92345378</v>
      </c>
      <c r="AG35" s="40">
        <f t="shared" si="15"/>
        <v>0.8560817215209985</v>
      </c>
      <c r="AH35" s="40">
        <f t="shared" si="16"/>
        <v>0.32677112437614375</v>
      </c>
      <c r="AI35" s="12">
        <v>488077085</v>
      </c>
      <c r="AJ35" s="12">
        <v>437913729</v>
      </c>
      <c r="AK35" s="12">
        <v>374889939</v>
      </c>
      <c r="AL35" s="12"/>
    </row>
    <row r="36" spans="1:38" s="13" customFormat="1" ht="12.75">
      <c r="A36" s="29" t="s">
        <v>97</v>
      </c>
      <c r="B36" s="63" t="s">
        <v>637</v>
      </c>
      <c r="C36" s="39" t="s">
        <v>638</v>
      </c>
      <c r="D36" s="80">
        <v>332412670</v>
      </c>
      <c r="E36" s="81">
        <v>46476000</v>
      </c>
      <c r="F36" s="82">
        <f t="shared" si="0"/>
        <v>378888670</v>
      </c>
      <c r="G36" s="80">
        <v>340284461</v>
      </c>
      <c r="H36" s="81">
        <v>59374560</v>
      </c>
      <c r="I36" s="83">
        <f t="shared" si="1"/>
        <v>399659021</v>
      </c>
      <c r="J36" s="80">
        <v>63928934</v>
      </c>
      <c r="K36" s="81">
        <v>3550973</v>
      </c>
      <c r="L36" s="81">
        <f t="shared" si="2"/>
        <v>67479907</v>
      </c>
      <c r="M36" s="40">
        <f t="shared" si="3"/>
        <v>0.17809956418068665</v>
      </c>
      <c r="N36" s="108">
        <v>82425589</v>
      </c>
      <c r="O36" s="109">
        <v>5751774</v>
      </c>
      <c r="P36" s="110">
        <f t="shared" si="4"/>
        <v>88177363</v>
      </c>
      <c r="Q36" s="40">
        <f t="shared" si="5"/>
        <v>0.23272631245479047</v>
      </c>
      <c r="R36" s="108">
        <v>65735709</v>
      </c>
      <c r="S36" s="110">
        <v>8942097</v>
      </c>
      <c r="T36" s="110">
        <f t="shared" si="6"/>
        <v>74677806</v>
      </c>
      <c r="U36" s="40">
        <f t="shared" si="7"/>
        <v>0.1868537980530158</v>
      </c>
      <c r="V36" s="108">
        <v>107860859</v>
      </c>
      <c r="W36" s="110">
        <v>20509681</v>
      </c>
      <c r="X36" s="110">
        <f t="shared" si="8"/>
        <v>128370540</v>
      </c>
      <c r="Y36" s="40">
        <f t="shared" si="9"/>
        <v>0.32120015627021214</v>
      </c>
      <c r="Z36" s="80">
        <f t="shared" si="10"/>
        <v>319951091</v>
      </c>
      <c r="AA36" s="81">
        <f t="shared" si="11"/>
        <v>38754525</v>
      </c>
      <c r="AB36" s="81">
        <f t="shared" si="12"/>
        <v>358705616</v>
      </c>
      <c r="AC36" s="40">
        <f t="shared" si="13"/>
        <v>0.8975291364685598</v>
      </c>
      <c r="AD36" s="80">
        <v>67971218</v>
      </c>
      <c r="AE36" s="81">
        <v>11715324</v>
      </c>
      <c r="AF36" s="81">
        <f t="shared" si="14"/>
        <v>79686542</v>
      </c>
      <c r="AG36" s="40">
        <f t="shared" si="15"/>
        <v>0.8119162505905727</v>
      </c>
      <c r="AH36" s="40">
        <f t="shared" si="16"/>
        <v>0.6109437902324837</v>
      </c>
      <c r="AI36" s="12">
        <v>375049922</v>
      </c>
      <c r="AJ36" s="12">
        <v>372170505</v>
      </c>
      <c r="AK36" s="12">
        <v>302171281</v>
      </c>
      <c r="AL36" s="12"/>
    </row>
    <row r="37" spans="1:38" s="13" customFormat="1" ht="12.75">
      <c r="A37" s="29" t="s">
        <v>97</v>
      </c>
      <c r="B37" s="63" t="s">
        <v>639</v>
      </c>
      <c r="C37" s="39" t="s">
        <v>640</v>
      </c>
      <c r="D37" s="80">
        <v>489599050</v>
      </c>
      <c r="E37" s="81">
        <v>71083000</v>
      </c>
      <c r="F37" s="82">
        <f t="shared" si="0"/>
        <v>560682050</v>
      </c>
      <c r="G37" s="80">
        <v>502897700</v>
      </c>
      <c r="H37" s="81">
        <v>70130000</v>
      </c>
      <c r="I37" s="83">
        <f t="shared" si="1"/>
        <v>573027700</v>
      </c>
      <c r="J37" s="80">
        <v>114305715</v>
      </c>
      <c r="K37" s="81">
        <v>4884277</v>
      </c>
      <c r="L37" s="81">
        <f t="shared" si="2"/>
        <v>119189992</v>
      </c>
      <c r="M37" s="40">
        <f t="shared" si="3"/>
        <v>0.21258035993840002</v>
      </c>
      <c r="N37" s="108">
        <v>114179130</v>
      </c>
      <c r="O37" s="109">
        <v>13588355</v>
      </c>
      <c r="P37" s="110">
        <f t="shared" si="4"/>
        <v>127767485</v>
      </c>
      <c r="Q37" s="40">
        <f t="shared" si="5"/>
        <v>0.2278786791908177</v>
      </c>
      <c r="R37" s="108">
        <v>116666790</v>
      </c>
      <c r="S37" s="110">
        <v>14322519</v>
      </c>
      <c r="T37" s="110">
        <f t="shared" si="6"/>
        <v>130989309</v>
      </c>
      <c r="U37" s="40">
        <f t="shared" si="7"/>
        <v>0.228591582919988</v>
      </c>
      <c r="V37" s="108">
        <v>139420717</v>
      </c>
      <c r="W37" s="110">
        <v>37763692</v>
      </c>
      <c r="X37" s="110">
        <f t="shared" si="8"/>
        <v>177184409</v>
      </c>
      <c r="Y37" s="40">
        <f t="shared" si="9"/>
        <v>0.30920740655294676</v>
      </c>
      <c r="Z37" s="80">
        <f t="shared" si="10"/>
        <v>484572352</v>
      </c>
      <c r="AA37" s="81">
        <f t="shared" si="11"/>
        <v>70558843</v>
      </c>
      <c r="AB37" s="81">
        <f t="shared" si="12"/>
        <v>555131195</v>
      </c>
      <c r="AC37" s="40">
        <f t="shared" si="13"/>
        <v>0.9687685167750181</v>
      </c>
      <c r="AD37" s="80">
        <v>117430972</v>
      </c>
      <c r="AE37" s="81">
        <v>22025148</v>
      </c>
      <c r="AF37" s="81">
        <f t="shared" si="14"/>
        <v>139456120</v>
      </c>
      <c r="AG37" s="40">
        <f t="shared" si="15"/>
        <v>0.9202947938493162</v>
      </c>
      <c r="AH37" s="40">
        <f t="shared" si="16"/>
        <v>0.2705387830953565</v>
      </c>
      <c r="AI37" s="12">
        <v>534629200</v>
      </c>
      <c r="AJ37" s="12">
        <v>552654000</v>
      </c>
      <c r="AK37" s="12">
        <v>508604599</v>
      </c>
      <c r="AL37" s="12"/>
    </row>
    <row r="38" spans="1:38" s="13" customFormat="1" ht="12.75">
      <c r="A38" s="29" t="s">
        <v>116</v>
      </c>
      <c r="B38" s="63" t="s">
        <v>641</v>
      </c>
      <c r="C38" s="39" t="s">
        <v>642</v>
      </c>
      <c r="D38" s="80">
        <v>170847014</v>
      </c>
      <c r="E38" s="81">
        <v>1635000</v>
      </c>
      <c r="F38" s="82">
        <f t="shared" si="0"/>
        <v>172482014</v>
      </c>
      <c r="G38" s="80">
        <v>175336971</v>
      </c>
      <c r="H38" s="81">
        <v>935000</v>
      </c>
      <c r="I38" s="83">
        <f t="shared" si="1"/>
        <v>176271971</v>
      </c>
      <c r="J38" s="80">
        <v>28585454</v>
      </c>
      <c r="K38" s="81">
        <v>943</v>
      </c>
      <c r="L38" s="81">
        <f t="shared" si="2"/>
        <v>28586397</v>
      </c>
      <c r="M38" s="40">
        <f t="shared" si="3"/>
        <v>0.1657355241689142</v>
      </c>
      <c r="N38" s="108">
        <v>35227057</v>
      </c>
      <c r="O38" s="109">
        <v>24185</v>
      </c>
      <c r="P38" s="110">
        <f t="shared" si="4"/>
        <v>35251242</v>
      </c>
      <c r="Q38" s="40">
        <f t="shared" si="5"/>
        <v>0.20437633572622824</v>
      </c>
      <c r="R38" s="108">
        <v>35057352</v>
      </c>
      <c r="S38" s="110">
        <v>418454</v>
      </c>
      <c r="T38" s="110">
        <f t="shared" si="6"/>
        <v>35475806</v>
      </c>
      <c r="U38" s="40">
        <f t="shared" si="7"/>
        <v>0.20125608058243133</v>
      </c>
      <c r="V38" s="108">
        <v>37204418</v>
      </c>
      <c r="W38" s="110">
        <v>396293</v>
      </c>
      <c r="X38" s="110">
        <f t="shared" si="8"/>
        <v>37600711</v>
      </c>
      <c r="Y38" s="40">
        <f t="shared" si="9"/>
        <v>0.21331077644783356</v>
      </c>
      <c r="Z38" s="80">
        <f t="shared" si="10"/>
        <v>136074281</v>
      </c>
      <c r="AA38" s="81">
        <f t="shared" si="11"/>
        <v>839875</v>
      </c>
      <c r="AB38" s="81">
        <f t="shared" si="12"/>
        <v>136914156</v>
      </c>
      <c r="AC38" s="40">
        <f t="shared" si="13"/>
        <v>0.7767210817651775</v>
      </c>
      <c r="AD38" s="80">
        <v>35494563</v>
      </c>
      <c r="AE38" s="81">
        <v>477731</v>
      </c>
      <c r="AF38" s="81">
        <f t="shared" si="14"/>
        <v>35972294</v>
      </c>
      <c r="AG38" s="40">
        <f t="shared" si="15"/>
        <v>0.6999601197548121</v>
      </c>
      <c r="AH38" s="40">
        <f t="shared" si="16"/>
        <v>0.045268644807584524</v>
      </c>
      <c r="AI38" s="12">
        <v>205599162</v>
      </c>
      <c r="AJ38" s="12">
        <v>191275153</v>
      </c>
      <c r="AK38" s="12">
        <v>133884979</v>
      </c>
      <c r="AL38" s="12"/>
    </row>
    <row r="39" spans="1:38" s="59" customFormat="1" ht="12.75">
      <c r="A39" s="64"/>
      <c r="B39" s="65" t="s">
        <v>643</v>
      </c>
      <c r="C39" s="32"/>
      <c r="D39" s="84">
        <f>SUM(D31:D38)</f>
        <v>3409961408</v>
      </c>
      <c r="E39" s="85">
        <f>SUM(E31:E38)</f>
        <v>529825925</v>
      </c>
      <c r="F39" s="93">
        <f t="shared" si="0"/>
        <v>3939787333</v>
      </c>
      <c r="G39" s="84">
        <f>SUM(G31:G38)</f>
        <v>3582614435</v>
      </c>
      <c r="H39" s="85">
        <f>SUM(H31:H38)</f>
        <v>568388380</v>
      </c>
      <c r="I39" s="86">
        <f t="shared" si="1"/>
        <v>4151002815</v>
      </c>
      <c r="J39" s="84">
        <f>SUM(J31:J38)</f>
        <v>696593671</v>
      </c>
      <c r="K39" s="85">
        <f>SUM(K31:K38)</f>
        <v>43726231</v>
      </c>
      <c r="L39" s="85">
        <f t="shared" si="2"/>
        <v>740319902</v>
      </c>
      <c r="M39" s="44">
        <f t="shared" si="3"/>
        <v>0.18790859491298334</v>
      </c>
      <c r="N39" s="114">
        <f>SUM(N31:N38)</f>
        <v>836040918</v>
      </c>
      <c r="O39" s="115">
        <f>SUM(O31:O38)</f>
        <v>93651704</v>
      </c>
      <c r="P39" s="116">
        <f t="shared" si="4"/>
        <v>929692622</v>
      </c>
      <c r="Q39" s="44">
        <f t="shared" si="5"/>
        <v>0.23597533151416933</v>
      </c>
      <c r="R39" s="114">
        <f>SUM(R31:R38)</f>
        <v>823890898</v>
      </c>
      <c r="S39" s="116">
        <f>SUM(S31:S38)</f>
        <v>104438001</v>
      </c>
      <c r="T39" s="116">
        <f t="shared" si="6"/>
        <v>928328899</v>
      </c>
      <c r="U39" s="44">
        <f t="shared" si="7"/>
        <v>0.22363966982759081</v>
      </c>
      <c r="V39" s="114">
        <f>SUM(V31:V38)</f>
        <v>837549570</v>
      </c>
      <c r="W39" s="116">
        <f>SUM(W31:W38)</f>
        <v>203331592</v>
      </c>
      <c r="X39" s="116">
        <f t="shared" si="8"/>
        <v>1040881162</v>
      </c>
      <c r="Y39" s="44">
        <f t="shared" si="9"/>
        <v>0.2507541450559098</v>
      </c>
      <c r="Z39" s="84">
        <f t="shared" si="10"/>
        <v>3194075057</v>
      </c>
      <c r="AA39" s="85">
        <f t="shared" si="11"/>
        <v>445147528</v>
      </c>
      <c r="AB39" s="85">
        <f t="shared" si="12"/>
        <v>3639222585</v>
      </c>
      <c r="AC39" s="44">
        <f t="shared" si="13"/>
        <v>0.8767092548936274</v>
      </c>
      <c r="AD39" s="84">
        <f>SUM(AD31:AD38)</f>
        <v>726187131</v>
      </c>
      <c r="AE39" s="85">
        <f>SUM(AE31:AE38)</f>
        <v>197007557</v>
      </c>
      <c r="AF39" s="85">
        <f t="shared" si="14"/>
        <v>923194688</v>
      </c>
      <c r="AG39" s="44">
        <f t="shared" si="15"/>
        <v>0.8403067276627466</v>
      </c>
      <c r="AH39" s="44">
        <f t="shared" si="16"/>
        <v>0.12747741676780522</v>
      </c>
      <c r="AI39" s="66">
        <f>SUM(AI31:AI38)</f>
        <v>3929961682</v>
      </c>
      <c r="AJ39" s="66">
        <f>SUM(AJ31:AJ38)</f>
        <v>3945614651</v>
      </c>
      <c r="AK39" s="66">
        <f>SUM(AK31:AK38)</f>
        <v>3315526536</v>
      </c>
      <c r="AL39" s="66"/>
    </row>
    <row r="40" spans="1:38" s="13" customFormat="1" ht="12.75">
      <c r="A40" s="29" t="s">
        <v>97</v>
      </c>
      <c r="B40" s="63" t="s">
        <v>644</v>
      </c>
      <c r="C40" s="39" t="s">
        <v>645</v>
      </c>
      <c r="D40" s="80">
        <v>48205601</v>
      </c>
      <c r="E40" s="81">
        <v>16637561</v>
      </c>
      <c r="F40" s="82">
        <f t="shared" si="0"/>
        <v>64843162</v>
      </c>
      <c r="G40" s="80">
        <v>50154823</v>
      </c>
      <c r="H40" s="81">
        <v>16637561</v>
      </c>
      <c r="I40" s="83">
        <f t="shared" si="1"/>
        <v>66792384</v>
      </c>
      <c r="J40" s="80">
        <v>5746768</v>
      </c>
      <c r="K40" s="81">
        <v>202534</v>
      </c>
      <c r="L40" s="81">
        <f t="shared" si="2"/>
        <v>5949302</v>
      </c>
      <c r="M40" s="40">
        <f t="shared" si="3"/>
        <v>0.09174910378368038</v>
      </c>
      <c r="N40" s="108">
        <v>11654727</v>
      </c>
      <c r="O40" s="109">
        <v>212918</v>
      </c>
      <c r="P40" s="110">
        <f t="shared" si="4"/>
        <v>11867645</v>
      </c>
      <c r="Q40" s="40">
        <f t="shared" si="5"/>
        <v>0.1830207632379186</v>
      </c>
      <c r="R40" s="108">
        <v>6490768</v>
      </c>
      <c r="S40" s="110">
        <v>522466</v>
      </c>
      <c r="T40" s="110">
        <f t="shared" si="6"/>
        <v>7013234</v>
      </c>
      <c r="U40" s="40">
        <f t="shared" si="7"/>
        <v>0.1050005042491072</v>
      </c>
      <c r="V40" s="108">
        <v>9961823</v>
      </c>
      <c r="W40" s="110">
        <v>8928552</v>
      </c>
      <c r="X40" s="110">
        <f t="shared" si="8"/>
        <v>18890375</v>
      </c>
      <c r="Y40" s="40">
        <f t="shared" si="9"/>
        <v>0.2828222900383373</v>
      </c>
      <c r="Z40" s="80">
        <f t="shared" si="10"/>
        <v>33854086</v>
      </c>
      <c r="AA40" s="81">
        <f t="shared" si="11"/>
        <v>9866470</v>
      </c>
      <c r="AB40" s="81">
        <f t="shared" si="12"/>
        <v>43720556</v>
      </c>
      <c r="AC40" s="40">
        <f t="shared" si="13"/>
        <v>0.6545739705892216</v>
      </c>
      <c r="AD40" s="80">
        <v>4170865</v>
      </c>
      <c r="AE40" s="81">
        <v>1639068</v>
      </c>
      <c r="AF40" s="81">
        <f t="shared" si="14"/>
        <v>5809933</v>
      </c>
      <c r="AG40" s="40">
        <f t="shared" si="15"/>
        <v>0.3794382540598163</v>
      </c>
      <c r="AH40" s="40">
        <f t="shared" si="16"/>
        <v>2.2513929162350066</v>
      </c>
      <c r="AI40" s="12">
        <v>48336043</v>
      </c>
      <c r="AJ40" s="12">
        <v>63814649</v>
      </c>
      <c r="AK40" s="12">
        <v>24213719</v>
      </c>
      <c r="AL40" s="12"/>
    </row>
    <row r="41" spans="1:38" s="13" customFormat="1" ht="12.75">
      <c r="A41" s="29" t="s">
        <v>97</v>
      </c>
      <c r="B41" s="63" t="s">
        <v>646</v>
      </c>
      <c r="C41" s="39" t="s">
        <v>647</v>
      </c>
      <c r="D41" s="80">
        <v>36989442</v>
      </c>
      <c r="E41" s="81">
        <v>8702250</v>
      </c>
      <c r="F41" s="82">
        <f t="shared" si="0"/>
        <v>45691692</v>
      </c>
      <c r="G41" s="80">
        <v>38643442</v>
      </c>
      <c r="H41" s="81">
        <v>8702250</v>
      </c>
      <c r="I41" s="83">
        <f t="shared" si="1"/>
        <v>47345692</v>
      </c>
      <c r="J41" s="80">
        <v>8821079</v>
      </c>
      <c r="K41" s="81">
        <v>710200</v>
      </c>
      <c r="L41" s="81">
        <f t="shared" si="2"/>
        <v>9531279</v>
      </c>
      <c r="M41" s="40">
        <f t="shared" si="3"/>
        <v>0.20859982598149354</v>
      </c>
      <c r="N41" s="108">
        <v>9288398</v>
      </c>
      <c r="O41" s="109">
        <v>3365847</v>
      </c>
      <c r="P41" s="110">
        <f t="shared" si="4"/>
        <v>12654245</v>
      </c>
      <c r="Q41" s="40">
        <f t="shared" si="5"/>
        <v>0.2769484877031912</v>
      </c>
      <c r="R41" s="108">
        <v>8172645</v>
      </c>
      <c r="S41" s="110">
        <v>1595960</v>
      </c>
      <c r="T41" s="110">
        <f t="shared" si="6"/>
        <v>9768605</v>
      </c>
      <c r="U41" s="40">
        <f t="shared" si="7"/>
        <v>0.2063251076782234</v>
      </c>
      <c r="V41" s="108">
        <v>8811269</v>
      </c>
      <c r="W41" s="110">
        <v>3159033</v>
      </c>
      <c r="X41" s="110">
        <f t="shared" si="8"/>
        <v>11970302</v>
      </c>
      <c r="Y41" s="40">
        <f t="shared" si="9"/>
        <v>0.25282769127125654</v>
      </c>
      <c r="Z41" s="80">
        <f t="shared" si="10"/>
        <v>35093391</v>
      </c>
      <c r="AA41" s="81">
        <f t="shared" si="11"/>
        <v>8831040</v>
      </c>
      <c r="AB41" s="81">
        <f t="shared" si="12"/>
        <v>43924431</v>
      </c>
      <c r="AC41" s="40">
        <f t="shared" si="13"/>
        <v>0.9277387053504256</v>
      </c>
      <c r="AD41" s="80">
        <v>12184703</v>
      </c>
      <c r="AE41" s="81">
        <v>5371790</v>
      </c>
      <c r="AF41" s="81">
        <f t="shared" si="14"/>
        <v>17556493</v>
      </c>
      <c r="AG41" s="40">
        <f t="shared" si="15"/>
        <v>0.9263915373933668</v>
      </c>
      <c r="AH41" s="40">
        <f t="shared" si="16"/>
        <v>-0.31818376255440084</v>
      </c>
      <c r="AI41" s="12">
        <v>47704509</v>
      </c>
      <c r="AJ41" s="12">
        <v>48280916</v>
      </c>
      <c r="AK41" s="12">
        <v>44727032</v>
      </c>
      <c r="AL41" s="12"/>
    </row>
    <row r="42" spans="1:38" s="13" customFormat="1" ht="12.75">
      <c r="A42" s="29" t="s">
        <v>97</v>
      </c>
      <c r="B42" s="63" t="s">
        <v>648</v>
      </c>
      <c r="C42" s="39" t="s">
        <v>649</v>
      </c>
      <c r="D42" s="80">
        <v>177232704</v>
      </c>
      <c r="E42" s="81">
        <v>40787000</v>
      </c>
      <c r="F42" s="82">
        <f t="shared" si="0"/>
        <v>218019704</v>
      </c>
      <c r="G42" s="80">
        <v>193369793</v>
      </c>
      <c r="H42" s="81">
        <v>72835991</v>
      </c>
      <c r="I42" s="83">
        <f t="shared" si="1"/>
        <v>266205784</v>
      </c>
      <c r="J42" s="80">
        <v>42281030</v>
      </c>
      <c r="K42" s="81">
        <v>20307420</v>
      </c>
      <c r="L42" s="81">
        <f t="shared" si="2"/>
        <v>62588450</v>
      </c>
      <c r="M42" s="40">
        <f t="shared" si="3"/>
        <v>0.2870770341014682</v>
      </c>
      <c r="N42" s="108">
        <v>55568646</v>
      </c>
      <c r="O42" s="109">
        <v>10878654</v>
      </c>
      <c r="P42" s="110">
        <f t="shared" si="4"/>
        <v>66447300</v>
      </c>
      <c r="Q42" s="40">
        <f t="shared" si="5"/>
        <v>0.3047765811112192</v>
      </c>
      <c r="R42" s="108">
        <v>39466739</v>
      </c>
      <c r="S42" s="110">
        <v>9033305</v>
      </c>
      <c r="T42" s="110">
        <f t="shared" si="6"/>
        <v>48500044</v>
      </c>
      <c r="U42" s="40">
        <f t="shared" si="7"/>
        <v>0.18219004587819174</v>
      </c>
      <c r="V42" s="108">
        <v>50671643</v>
      </c>
      <c r="W42" s="110">
        <v>11265801</v>
      </c>
      <c r="X42" s="110">
        <f t="shared" si="8"/>
        <v>61937444</v>
      </c>
      <c r="Y42" s="40">
        <f t="shared" si="9"/>
        <v>0.2326675366302334</v>
      </c>
      <c r="Z42" s="80">
        <f t="shared" si="10"/>
        <v>187988058</v>
      </c>
      <c r="AA42" s="81">
        <f t="shared" si="11"/>
        <v>51485180</v>
      </c>
      <c r="AB42" s="81">
        <f t="shared" si="12"/>
        <v>239473238</v>
      </c>
      <c r="AC42" s="40">
        <f t="shared" si="13"/>
        <v>0.899579394563418</v>
      </c>
      <c r="AD42" s="80">
        <v>30199348</v>
      </c>
      <c r="AE42" s="81">
        <v>16276289</v>
      </c>
      <c r="AF42" s="81">
        <f t="shared" si="14"/>
        <v>46475637</v>
      </c>
      <c r="AG42" s="40">
        <f t="shared" si="15"/>
        <v>0.7261629244730233</v>
      </c>
      <c r="AH42" s="40">
        <f t="shared" si="16"/>
        <v>0.33268628464414585</v>
      </c>
      <c r="AI42" s="12">
        <v>226651241</v>
      </c>
      <c r="AJ42" s="12">
        <v>226651241</v>
      </c>
      <c r="AK42" s="12">
        <v>164585728</v>
      </c>
      <c r="AL42" s="12"/>
    </row>
    <row r="43" spans="1:38" s="13" customFormat="1" ht="12.75">
      <c r="A43" s="29" t="s">
        <v>116</v>
      </c>
      <c r="B43" s="63" t="s">
        <v>650</v>
      </c>
      <c r="C43" s="39" t="s">
        <v>651</v>
      </c>
      <c r="D43" s="80">
        <v>53082992</v>
      </c>
      <c r="E43" s="81">
        <v>0</v>
      </c>
      <c r="F43" s="83">
        <f t="shared" si="0"/>
        <v>53082992</v>
      </c>
      <c r="G43" s="80">
        <v>54785251</v>
      </c>
      <c r="H43" s="81">
        <v>211000</v>
      </c>
      <c r="I43" s="82">
        <f t="shared" si="1"/>
        <v>54996251</v>
      </c>
      <c r="J43" s="80">
        <v>12274534</v>
      </c>
      <c r="K43" s="94">
        <v>17502</v>
      </c>
      <c r="L43" s="81">
        <f t="shared" si="2"/>
        <v>12292036</v>
      </c>
      <c r="M43" s="40">
        <f t="shared" si="3"/>
        <v>0.2315626067196815</v>
      </c>
      <c r="N43" s="108">
        <v>12458163</v>
      </c>
      <c r="O43" s="109">
        <v>529</v>
      </c>
      <c r="P43" s="110">
        <f t="shared" si="4"/>
        <v>12458692</v>
      </c>
      <c r="Q43" s="40">
        <f t="shared" si="5"/>
        <v>0.23470214339086237</v>
      </c>
      <c r="R43" s="108">
        <v>12613590</v>
      </c>
      <c r="S43" s="110">
        <v>0</v>
      </c>
      <c r="T43" s="110">
        <f t="shared" si="6"/>
        <v>12613590</v>
      </c>
      <c r="U43" s="40">
        <f t="shared" si="7"/>
        <v>0.22935363357767788</v>
      </c>
      <c r="V43" s="108">
        <v>11896027</v>
      </c>
      <c r="W43" s="110">
        <v>11753</v>
      </c>
      <c r="X43" s="110">
        <f t="shared" si="8"/>
        <v>11907780</v>
      </c>
      <c r="Y43" s="40">
        <f t="shared" si="9"/>
        <v>0.21651984968939064</v>
      </c>
      <c r="Z43" s="80">
        <f t="shared" si="10"/>
        <v>49242314</v>
      </c>
      <c r="AA43" s="81">
        <f t="shared" si="11"/>
        <v>29784</v>
      </c>
      <c r="AB43" s="81">
        <f t="shared" si="12"/>
        <v>49272098</v>
      </c>
      <c r="AC43" s="40">
        <f t="shared" si="13"/>
        <v>0.8959173962603378</v>
      </c>
      <c r="AD43" s="80">
        <v>11319379</v>
      </c>
      <c r="AE43" s="81">
        <v>51985</v>
      </c>
      <c r="AF43" s="81">
        <f t="shared" si="14"/>
        <v>11371364</v>
      </c>
      <c r="AG43" s="40">
        <f t="shared" si="15"/>
        <v>0.8885340906679948</v>
      </c>
      <c r="AH43" s="40">
        <f t="shared" si="16"/>
        <v>0.047172529170643074</v>
      </c>
      <c r="AI43" s="12">
        <v>51845662</v>
      </c>
      <c r="AJ43" s="12">
        <v>55994268</v>
      </c>
      <c r="AK43" s="12">
        <v>49752816</v>
      </c>
      <c r="AL43" s="12"/>
    </row>
    <row r="44" spans="1:38" s="59" customFormat="1" ht="12.75">
      <c r="A44" s="64"/>
      <c r="B44" s="65" t="s">
        <v>652</v>
      </c>
      <c r="C44" s="32"/>
      <c r="D44" s="84">
        <f>SUM(D40:D43)</f>
        <v>315510739</v>
      </c>
      <c r="E44" s="85">
        <f>SUM(E40:E43)</f>
        <v>66126811</v>
      </c>
      <c r="F44" s="86">
        <f t="shared" si="0"/>
        <v>381637550</v>
      </c>
      <c r="G44" s="84">
        <f>SUM(G40:G43)</f>
        <v>336953309</v>
      </c>
      <c r="H44" s="85">
        <f>SUM(H40:H43)</f>
        <v>98386802</v>
      </c>
      <c r="I44" s="93">
        <f t="shared" si="1"/>
        <v>435340111</v>
      </c>
      <c r="J44" s="84">
        <f>SUM(J40:J43)</f>
        <v>69123411</v>
      </c>
      <c r="K44" s="95">
        <f>SUM(K40:K43)</f>
        <v>21237656</v>
      </c>
      <c r="L44" s="85">
        <f t="shared" si="2"/>
        <v>90361067</v>
      </c>
      <c r="M44" s="44">
        <f t="shared" si="3"/>
        <v>0.23677195024441383</v>
      </c>
      <c r="N44" s="114">
        <f>SUM(N40:N43)</f>
        <v>88969934</v>
      </c>
      <c r="O44" s="115">
        <f>SUM(O40:O43)</f>
        <v>14457948</v>
      </c>
      <c r="P44" s="116">
        <f t="shared" si="4"/>
        <v>103427882</v>
      </c>
      <c r="Q44" s="44">
        <f t="shared" si="5"/>
        <v>0.27101075876836545</v>
      </c>
      <c r="R44" s="114">
        <f>SUM(R40:R43)</f>
        <v>66743742</v>
      </c>
      <c r="S44" s="116">
        <f>SUM(S40:S43)</f>
        <v>11151731</v>
      </c>
      <c r="T44" s="116">
        <f t="shared" si="6"/>
        <v>77895473</v>
      </c>
      <c r="U44" s="44">
        <f t="shared" si="7"/>
        <v>0.17893015376200885</v>
      </c>
      <c r="V44" s="114">
        <f>SUM(V40:V43)</f>
        <v>81340762</v>
      </c>
      <c r="W44" s="116">
        <f>SUM(W40:W43)</f>
        <v>23365139</v>
      </c>
      <c r="X44" s="116">
        <f t="shared" si="8"/>
        <v>104705901</v>
      </c>
      <c r="Y44" s="44">
        <f t="shared" si="9"/>
        <v>0.2405151704479627</v>
      </c>
      <c r="Z44" s="84">
        <f t="shared" si="10"/>
        <v>306177849</v>
      </c>
      <c r="AA44" s="85">
        <f t="shared" si="11"/>
        <v>70212474</v>
      </c>
      <c r="AB44" s="85">
        <f t="shared" si="12"/>
        <v>376390323</v>
      </c>
      <c r="AC44" s="44">
        <f t="shared" si="13"/>
        <v>0.8645891189199426</v>
      </c>
      <c r="AD44" s="84">
        <f>SUM(AD40:AD43)</f>
        <v>57874295</v>
      </c>
      <c r="AE44" s="85">
        <f>SUM(AE40:AE43)</f>
        <v>23339132</v>
      </c>
      <c r="AF44" s="85">
        <f t="shared" si="14"/>
        <v>81213427</v>
      </c>
      <c r="AG44" s="44">
        <f t="shared" si="15"/>
        <v>0.7176331870647947</v>
      </c>
      <c r="AH44" s="44">
        <f t="shared" si="16"/>
        <v>0.28926834967818804</v>
      </c>
      <c r="AI44" s="66">
        <f>SUM(AI40:AI43)</f>
        <v>374537455</v>
      </c>
      <c r="AJ44" s="66">
        <f>SUM(AJ40:AJ43)</f>
        <v>394741074</v>
      </c>
      <c r="AK44" s="66">
        <f>SUM(AK40:AK43)</f>
        <v>283279295</v>
      </c>
      <c r="AL44" s="66"/>
    </row>
    <row r="45" spans="1:38" s="59" customFormat="1" ht="12.75">
      <c r="A45" s="64"/>
      <c r="B45" s="65" t="s">
        <v>653</v>
      </c>
      <c r="C45" s="32"/>
      <c r="D45" s="84">
        <f>SUM(D9,D11:D16,D18:D23,D25:D29,D31:D38,D40:D43)</f>
        <v>35642757552</v>
      </c>
      <c r="E45" s="85">
        <f>SUM(E9,E11:E16,E18:E23,E25:E29,E31:E38,E40:E43)</f>
        <v>8063877994</v>
      </c>
      <c r="F45" s="86">
        <f t="shared" si="0"/>
        <v>43706635546</v>
      </c>
      <c r="G45" s="84">
        <f>SUM(G9,G11:G16,G18:G23,G25:G29,G31:G38,G40:G43)</f>
        <v>35951358258</v>
      </c>
      <c r="H45" s="85">
        <f>SUM(H9,H11:H16,H18:H23,H25:H29,H31:H38,H40:H43)</f>
        <v>8485866955</v>
      </c>
      <c r="I45" s="93">
        <f t="shared" si="1"/>
        <v>44437225213</v>
      </c>
      <c r="J45" s="84">
        <f>SUM(J9,J11:J16,J18:J23,J25:J29,J31:J38,J40:J43)</f>
        <v>7500411602</v>
      </c>
      <c r="K45" s="95">
        <f>SUM(K9,K11:K16,K18:K23,K25:K29,K31:K38,K40:K43)</f>
        <v>811664186</v>
      </c>
      <c r="L45" s="85">
        <f t="shared" si="2"/>
        <v>8312075788</v>
      </c>
      <c r="M45" s="44">
        <f t="shared" si="3"/>
        <v>0.1901788065853702</v>
      </c>
      <c r="N45" s="114">
        <f>SUM(N9,N11:N16,N18:N23,N25:N29,N31:N38,N40:N43)</f>
        <v>8499594487</v>
      </c>
      <c r="O45" s="115">
        <f>SUM(O9,O11:O16,O18:O23,O25:O29,O31:O38,O40:O43)</f>
        <v>1644131928</v>
      </c>
      <c r="P45" s="116">
        <f t="shared" si="4"/>
        <v>10143726415</v>
      </c>
      <c r="Q45" s="44">
        <f t="shared" si="5"/>
        <v>0.23208664515766753</v>
      </c>
      <c r="R45" s="114">
        <f>SUM(R9,R11:R16,R18:R23,R25:R29,R31:R38,R40:R43)</f>
        <v>8047084101</v>
      </c>
      <c r="S45" s="116">
        <f>SUM(S9,S11:S16,S18:S23,S25:S29,S31:S38,S40:S43)</f>
        <v>1302044491</v>
      </c>
      <c r="T45" s="116">
        <f t="shared" si="6"/>
        <v>9349128592</v>
      </c>
      <c r="U45" s="44">
        <f t="shared" si="7"/>
        <v>0.21038956746707344</v>
      </c>
      <c r="V45" s="114">
        <f>SUM(V9,V11:V16,V18:V23,V25:V29,V31:V38,V40:V43)</f>
        <v>8947129553</v>
      </c>
      <c r="W45" s="116">
        <f>SUM(W9,W11:W16,W18:W23,W25:W29,W31:W38,W40:W43)</f>
        <v>3348798671</v>
      </c>
      <c r="X45" s="116">
        <f t="shared" si="8"/>
        <v>12295928224</v>
      </c>
      <c r="Y45" s="44">
        <f t="shared" si="9"/>
        <v>0.2767033307111817</v>
      </c>
      <c r="Z45" s="84">
        <f t="shared" si="10"/>
        <v>32994219743</v>
      </c>
      <c r="AA45" s="85">
        <f t="shared" si="11"/>
        <v>7106639276</v>
      </c>
      <c r="AB45" s="85">
        <f t="shared" si="12"/>
        <v>40100859019</v>
      </c>
      <c r="AC45" s="44">
        <f t="shared" si="13"/>
        <v>0.9024159097870178</v>
      </c>
      <c r="AD45" s="84">
        <f>SUM(AD9,AD11:AD16,AD18:AD23,AD25:AD29,AD31:AD38,AD40:AD43)</f>
        <v>7607138214</v>
      </c>
      <c r="AE45" s="85">
        <f>SUM(AE9,AE11:AE16,AE18:AE23,AE25:AE29,AE31:AE38,AE40:AE43)</f>
        <v>3521921058</v>
      </c>
      <c r="AF45" s="85">
        <f t="shared" si="14"/>
        <v>11129059272</v>
      </c>
      <c r="AG45" s="44">
        <f t="shared" si="15"/>
        <v>0.9115279610752195</v>
      </c>
      <c r="AH45" s="44">
        <f t="shared" si="16"/>
        <v>0.10484883973398973</v>
      </c>
      <c r="AI45" s="66">
        <f>SUM(AI9,AI11:AI16,AI18:AI23,AI25:AI29,AI31:AI38,AI40:AI43)</f>
        <v>40233856158</v>
      </c>
      <c r="AJ45" s="66">
        <f>SUM(AJ9,AJ11:AJ16,AJ18:AJ23,AJ25:AJ29,AJ31:AJ38,AJ40:AJ43)</f>
        <v>39223418248</v>
      </c>
      <c r="AK45" s="66">
        <f>SUM(AK9,AK11:AK16,AK18:AK23,AK25:AK29,AK31:AK38,AK40:AK43)</f>
        <v>35753242462</v>
      </c>
      <c r="AL45" s="66"/>
    </row>
    <row r="46" spans="1:38" s="13" customFormat="1" ht="12.75">
      <c r="A46" s="67"/>
      <c r="B46" s="68"/>
      <c r="C46" s="69"/>
      <c r="D46" s="96"/>
      <c r="E46" s="96"/>
      <c r="F46" s="97"/>
      <c r="G46" s="98"/>
      <c r="H46" s="96"/>
      <c r="I46" s="99"/>
      <c r="J46" s="98"/>
      <c r="K46" s="100"/>
      <c r="L46" s="96"/>
      <c r="M46" s="73"/>
      <c r="N46" s="98"/>
      <c r="O46" s="100"/>
      <c r="P46" s="96"/>
      <c r="Q46" s="73"/>
      <c r="R46" s="98"/>
      <c r="S46" s="100"/>
      <c r="T46" s="96"/>
      <c r="U46" s="73"/>
      <c r="V46" s="98"/>
      <c r="W46" s="100"/>
      <c r="X46" s="96"/>
      <c r="Y46" s="73"/>
      <c r="Z46" s="98"/>
      <c r="AA46" s="100"/>
      <c r="AB46" s="96"/>
      <c r="AC46" s="73"/>
      <c r="AD46" s="98"/>
      <c r="AE46" s="96"/>
      <c r="AF46" s="96"/>
      <c r="AG46" s="73"/>
      <c r="AH46" s="73"/>
      <c r="AI46" s="12"/>
      <c r="AJ46" s="12"/>
      <c r="AK46" s="12"/>
      <c r="AL46" s="12"/>
    </row>
    <row r="47" spans="1:38" s="13" customFormat="1" ht="12.75">
      <c r="A47" s="12"/>
      <c r="B47" s="12"/>
      <c r="C47" s="12"/>
      <c r="D47" s="91"/>
      <c r="E47" s="91"/>
      <c r="F47" s="91"/>
      <c r="G47" s="91"/>
      <c r="H47" s="91"/>
      <c r="I47" s="91"/>
      <c r="J47" s="91"/>
      <c r="K47" s="91"/>
      <c r="L47" s="91"/>
      <c r="M47" s="12"/>
      <c r="N47" s="91"/>
      <c r="O47" s="91"/>
      <c r="P47" s="91"/>
      <c r="Q47" s="12"/>
      <c r="R47" s="91"/>
      <c r="S47" s="91"/>
      <c r="T47" s="91"/>
      <c r="U47" s="12"/>
      <c r="V47" s="91"/>
      <c r="W47" s="91"/>
      <c r="X47" s="91"/>
      <c r="Y47" s="12"/>
      <c r="Z47" s="91"/>
      <c r="AA47" s="91"/>
      <c r="AB47" s="91"/>
      <c r="AC47" s="12"/>
      <c r="AD47" s="91"/>
      <c r="AE47" s="91"/>
      <c r="AF47" s="91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2"/>
      <c r="D48" s="91"/>
      <c r="E48" s="91"/>
      <c r="F48" s="91"/>
      <c r="G48" s="91"/>
      <c r="H48" s="91"/>
      <c r="I48" s="91"/>
      <c r="J48" s="91"/>
      <c r="K48" s="91"/>
      <c r="L48" s="91"/>
      <c r="M48" s="12"/>
      <c r="N48" s="91"/>
      <c r="O48" s="91"/>
      <c r="P48" s="91"/>
      <c r="Q48" s="12"/>
      <c r="R48" s="91"/>
      <c r="S48" s="91"/>
      <c r="T48" s="91"/>
      <c r="U48" s="12"/>
      <c r="V48" s="91"/>
      <c r="W48" s="91"/>
      <c r="X48" s="91"/>
      <c r="Y48" s="12"/>
      <c r="Z48" s="91"/>
      <c r="AA48" s="91"/>
      <c r="AB48" s="91"/>
      <c r="AC48" s="12"/>
      <c r="AD48" s="91"/>
      <c r="AE48" s="91"/>
      <c r="AF48" s="91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2"/>
      <c r="D49" s="91"/>
      <c r="E49" s="91"/>
      <c r="F49" s="91"/>
      <c r="G49" s="91"/>
      <c r="H49" s="91"/>
      <c r="I49" s="91"/>
      <c r="J49" s="91"/>
      <c r="K49" s="91"/>
      <c r="L49" s="91"/>
      <c r="M49" s="12"/>
      <c r="N49" s="91"/>
      <c r="O49" s="91"/>
      <c r="P49" s="91"/>
      <c r="Q49" s="12"/>
      <c r="R49" s="91"/>
      <c r="S49" s="91"/>
      <c r="T49" s="91"/>
      <c r="U49" s="12"/>
      <c r="V49" s="91"/>
      <c r="W49" s="91"/>
      <c r="X49" s="91"/>
      <c r="Y49" s="12"/>
      <c r="Z49" s="91"/>
      <c r="AA49" s="91"/>
      <c r="AB49" s="91"/>
      <c r="AC49" s="12"/>
      <c r="AD49" s="91"/>
      <c r="AE49" s="91"/>
      <c r="AF49" s="91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 customHeight="1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5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40</v>
      </c>
      <c r="C9" s="39" t="s">
        <v>41</v>
      </c>
      <c r="D9" s="80">
        <v>3992221749</v>
      </c>
      <c r="E9" s="81">
        <v>749097271</v>
      </c>
      <c r="F9" s="82">
        <f>$D9+$E9</f>
        <v>4741319020</v>
      </c>
      <c r="G9" s="80">
        <v>4031665887</v>
      </c>
      <c r="H9" s="81">
        <v>978103348</v>
      </c>
      <c r="I9" s="83">
        <f>$G9+$H9</f>
        <v>5009769235</v>
      </c>
      <c r="J9" s="80">
        <v>718688792</v>
      </c>
      <c r="K9" s="81">
        <v>38430807</v>
      </c>
      <c r="L9" s="81">
        <f>$J9+$K9</f>
        <v>757119599</v>
      </c>
      <c r="M9" s="40">
        <f>IF($F9=0,0,$L9/$F9)</f>
        <v>0.15968543685972011</v>
      </c>
      <c r="N9" s="108">
        <v>891790248</v>
      </c>
      <c r="O9" s="109">
        <v>110911932</v>
      </c>
      <c r="P9" s="110">
        <f>$N9+$O9</f>
        <v>1002702180</v>
      </c>
      <c r="Q9" s="40">
        <f>IF($F9=0,0,$P9/$F9)</f>
        <v>0.21148169439144807</v>
      </c>
      <c r="R9" s="108">
        <v>776493887</v>
      </c>
      <c r="S9" s="110">
        <v>82770468</v>
      </c>
      <c r="T9" s="110">
        <f>$R9+$S9</f>
        <v>859264355</v>
      </c>
      <c r="U9" s="40">
        <f>IF($I9=0,0,$T9/$I9)</f>
        <v>0.1715177515556762</v>
      </c>
      <c r="V9" s="108">
        <v>960377271</v>
      </c>
      <c r="W9" s="110">
        <v>267635731</v>
      </c>
      <c r="X9" s="110">
        <f>$V9+$W9</f>
        <v>1228013002</v>
      </c>
      <c r="Y9" s="40">
        <f>IF($I9=0,0,$X9/$I9)</f>
        <v>0.2451236662600488</v>
      </c>
      <c r="Z9" s="80">
        <f>$J9+$N9+$R9+$V9</f>
        <v>3347350198</v>
      </c>
      <c r="AA9" s="81">
        <f>$K9+$O9+$S9+$W9</f>
        <v>499748938</v>
      </c>
      <c r="AB9" s="81">
        <f>$Z9+$AA9</f>
        <v>3847099136</v>
      </c>
      <c r="AC9" s="40">
        <f>IF($I9=0,0,$AB9/$I9)</f>
        <v>0.7679194301252081</v>
      </c>
      <c r="AD9" s="80">
        <v>802783973</v>
      </c>
      <c r="AE9" s="81">
        <v>101125824</v>
      </c>
      <c r="AF9" s="81">
        <f>$AD9+$AE9</f>
        <v>903909797</v>
      </c>
      <c r="AG9" s="40">
        <f>IF($AJ9=0,0,$AK9/$AJ9)</f>
        <v>0.7484845386904995</v>
      </c>
      <c r="AH9" s="40">
        <f>IF($AF9=0,0,(($X9/$AF9)-1))</f>
        <v>0.3585570220343568</v>
      </c>
      <c r="AI9" s="12">
        <v>4380918676</v>
      </c>
      <c r="AJ9" s="12">
        <v>4449461994</v>
      </c>
      <c r="AK9" s="12">
        <v>3330353508</v>
      </c>
      <c r="AL9" s="12"/>
    </row>
    <row r="10" spans="1:38" s="13" customFormat="1" ht="12.75">
      <c r="A10" s="29"/>
      <c r="B10" s="38" t="s">
        <v>42</v>
      </c>
      <c r="C10" s="39" t="s">
        <v>43</v>
      </c>
      <c r="D10" s="80">
        <v>24362424954</v>
      </c>
      <c r="E10" s="81">
        <v>5926610002</v>
      </c>
      <c r="F10" s="83">
        <f aca="true" t="shared" si="0" ref="F10:F17">$D10+$E10</f>
        <v>30289034956</v>
      </c>
      <c r="G10" s="80">
        <v>24436318002</v>
      </c>
      <c r="H10" s="81">
        <v>6221809435</v>
      </c>
      <c r="I10" s="83">
        <f aca="true" t="shared" si="1" ref="I10:I17">$G10+$H10</f>
        <v>30658127437</v>
      </c>
      <c r="J10" s="80">
        <v>5274100207</v>
      </c>
      <c r="K10" s="81">
        <v>620978282</v>
      </c>
      <c r="L10" s="81">
        <f aca="true" t="shared" si="2" ref="L10:L17">$J10+$K10</f>
        <v>5895078489</v>
      </c>
      <c r="M10" s="40">
        <f aca="true" t="shared" si="3" ref="M10:M17">IF($F10=0,0,$L10/$F10)</f>
        <v>0.19462747814724402</v>
      </c>
      <c r="N10" s="108">
        <v>5763864370</v>
      </c>
      <c r="O10" s="109">
        <v>1232609615</v>
      </c>
      <c r="P10" s="110">
        <f aca="true" t="shared" si="4" ref="P10:P17">$N10+$O10</f>
        <v>6996473985</v>
      </c>
      <c r="Q10" s="40">
        <f aca="true" t="shared" si="5" ref="Q10:Q17">IF($F10=0,0,$P10/$F10)</f>
        <v>0.23099032356638546</v>
      </c>
      <c r="R10" s="108">
        <v>5486783676</v>
      </c>
      <c r="S10" s="110">
        <v>942191733</v>
      </c>
      <c r="T10" s="110">
        <f aca="true" t="shared" si="6" ref="T10:T17">$R10+$S10</f>
        <v>6428975409</v>
      </c>
      <c r="U10" s="40">
        <f aca="true" t="shared" si="7" ref="U10:U17">IF($I10=0,0,$T10/$I10)</f>
        <v>0.20969889378309325</v>
      </c>
      <c r="V10" s="108">
        <v>6052181423</v>
      </c>
      <c r="W10" s="110">
        <v>2512118827</v>
      </c>
      <c r="X10" s="110">
        <f aca="true" t="shared" si="8" ref="X10:X17">$V10+$W10</f>
        <v>8564300250</v>
      </c>
      <c r="Y10" s="40">
        <f aca="true" t="shared" si="9" ref="Y10:Y17">IF($I10=0,0,$X10/$I10)</f>
        <v>0.2793484457783324</v>
      </c>
      <c r="Z10" s="80">
        <f aca="true" t="shared" si="10" ref="Z10:Z17">$J10+$N10+$R10+$V10</f>
        <v>22576929676</v>
      </c>
      <c r="AA10" s="81">
        <f aca="true" t="shared" si="11" ref="AA10:AA17">$K10+$O10+$S10+$W10</f>
        <v>5307898457</v>
      </c>
      <c r="AB10" s="81">
        <f aca="true" t="shared" si="12" ref="AB10:AB17">$Z10+$AA10</f>
        <v>27884828133</v>
      </c>
      <c r="AC10" s="40">
        <f aca="true" t="shared" si="13" ref="AC10:AC17">IF($I10=0,0,$AB10/$I10)</f>
        <v>0.9095411384893318</v>
      </c>
      <c r="AD10" s="80">
        <v>5150629367</v>
      </c>
      <c r="AE10" s="81">
        <v>1826479381</v>
      </c>
      <c r="AF10" s="81">
        <f aca="true" t="shared" si="14" ref="AF10:AF17">$AD10+$AE10</f>
        <v>6977108748</v>
      </c>
      <c r="AG10" s="40">
        <f aca="true" t="shared" si="15" ref="AG10:AG17">IF($AJ10=0,0,$AK10/$AJ10)</f>
        <v>0.9044016559898451</v>
      </c>
      <c r="AH10" s="40">
        <f aca="true" t="shared" si="16" ref="AH10:AH17">IF($AF10=0,0,(($X10/$AF10)-1))</f>
        <v>0.22748556161676148</v>
      </c>
      <c r="AI10" s="12">
        <v>27231741807</v>
      </c>
      <c r="AJ10" s="12">
        <v>26229714468</v>
      </c>
      <c r="AK10" s="12">
        <v>23722197201</v>
      </c>
      <c r="AL10" s="12"/>
    </row>
    <row r="11" spans="1:38" s="13" customFormat="1" ht="12.75">
      <c r="A11" s="29"/>
      <c r="B11" s="38" t="s">
        <v>44</v>
      </c>
      <c r="C11" s="39" t="s">
        <v>45</v>
      </c>
      <c r="D11" s="80">
        <v>22365359559</v>
      </c>
      <c r="E11" s="81">
        <v>2650707810</v>
      </c>
      <c r="F11" s="83">
        <f t="shared" si="0"/>
        <v>25016067369</v>
      </c>
      <c r="G11" s="80">
        <v>22175696028</v>
      </c>
      <c r="H11" s="81">
        <v>2557738725</v>
      </c>
      <c r="I11" s="83">
        <f t="shared" si="1"/>
        <v>24733434753</v>
      </c>
      <c r="J11" s="80">
        <v>5619571987</v>
      </c>
      <c r="K11" s="81">
        <v>147480416</v>
      </c>
      <c r="L11" s="81">
        <f t="shared" si="2"/>
        <v>5767052403</v>
      </c>
      <c r="M11" s="40">
        <f t="shared" si="3"/>
        <v>0.23053393316915</v>
      </c>
      <c r="N11" s="108">
        <v>4389350009</v>
      </c>
      <c r="O11" s="109">
        <v>400102567</v>
      </c>
      <c r="P11" s="110">
        <f t="shared" si="4"/>
        <v>4789452576</v>
      </c>
      <c r="Q11" s="40">
        <f t="shared" si="5"/>
        <v>0.19145505587881118</v>
      </c>
      <c r="R11" s="108">
        <v>4718818723</v>
      </c>
      <c r="S11" s="110">
        <v>341981771</v>
      </c>
      <c r="T11" s="110">
        <f t="shared" si="6"/>
        <v>5060800494</v>
      </c>
      <c r="U11" s="40">
        <f t="shared" si="7"/>
        <v>0.20461373620524576</v>
      </c>
      <c r="V11" s="108">
        <v>5598821947</v>
      </c>
      <c r="W11" s="110">
        <v>1426855152</v>
      </c>
      <c r="X11" s="110">
        <f t="shared" si="8"/>
        <v>7025677099</v>
      </c>
      <c r="Y11" s="40">
        <f t="shared" si="9"/>
        <v>0.2840558607877069</v>
      </c>
      <c r="Z11" s="80">
        <f t="shared" si="10"/>
        <v>20326562666</v>
      </c>
      <c r="AA11" s="81">
        <f t="shared" si="11"/>
        <v>2316419906</v>
      </c>
      <c r="AB11" s="81">
        <f t="shared" si="12"/>
        <v>22642982572</v>
      </c>
      <c r="AC11" s="40">
        <f t="shared" si="13"/>
        <v>0.9154807166139171</v>
      </c>
      <c r="AD11" s="80">
        <v>5294328796</v>
      </c>
      <c r="AE11" s="81">
        <v>898756464</v>
      </c>
      <c r="AF11" s="81">
        <f t="shared" si="14"/>
        <v>6193085260</v>
      </c>
      <c r="AG11" s="40">
        <f t="shared" si="15"/>
        <v>0.9520706850249462</v>
      </c>
      <c r="AH11" s="40">
        <f t="shared" si="16"/>
        <v>0.13443894344189933</v>
      </c>
      <c r="AI11" s="12">
        <v>23283426544</v>
      </c>
      <c r="AJ11" s="12">
        <v>23009613836</v>
      </c>
      <c r="AK11" s="12">
        <v>21906778807</v>
      </c>
      <c r="AL11" s="12"/>
    </row>
    <row r="12" spans="1:38" s="13" customFormat="1" ht="12.75">
      <c r="A12" s="29"/>
      <c r="B12" s="38" t="s">
        <v>46</v>
      </c>
      <c r="C12" s="39" t="s">
        <v>47</v>
      </c>
      <c r="D12" s="80">
        <v>23751278429</v>
      </c>
      <c r="E12" s="81">
        <v>5308715000</v>
      </c>
      <c r="F12" s="83">
        <f t="shared" si="0"/>
        <v>29059993429</v>
      </c>
      <c r="G12" s="80">
        <v>23962646272</v>
      </c>
      <c r="H12" s="81">
        <v>5316381000</v>
      </c>
      <c r="I12" s="83">
        <f t="shared" si="1"/>
        <v>29279027272</v>
      </c>
      <c r="J12" s="80">
        <v>5327850240</v>
      </c>
      <c r="K12" s="81">
        <v>596821000</v>
      </c>
      <c r="L12" s="81">
        <f t="shared" si="2"/>
        <v>5924671240</v>
      </c>
      <c r="M12" s="40">
        <f t="shared" si="3"/>
        <v>0.2038772394933703</v>
      </c>
      <c r="N12" s="108">
        <v>5973291272</v>
      </c>
      <c r="O12" s="109">
        <v>834910000</v>
      </c>
      <c r="P12" s="110">
        <f t="shared" si="4"/>
        <v>6808201272</v>
      </c>
      <c r="Q12" s="40">
        <f t="shared" si="5"/>
        <v>0.23428089509496772</v>
      </c>
      <c r="R12" s="108">
        <v>4865354394</v>
      </c>
      <c r="S12" s="110">
        <v>811787000</v>
      </c>
      <c r="T12" s="110">
        <f t="shared" si="6"/>
        <v>5677141394</v>
      </c>
      <c r="U12" s="40">
        <f t="shared" si="7"/>
        <v>0.19389788264684396</v>
      </c>
      <c r="V12" s="108">
        <v>5821352094</v>
      </c>
      <c r="W12" s="110">
        <v>1922465000</v>
      </c>
      <c r="X12" s="110">
        <f t="shared" si="8"/>
        <v>7743817094</v>
      </c>
      <c r="Y12" s="40">
        <f t="shared" si="9"/>
        <v>0.26448341408546505</v>
      </c>
      <c r="Z12" s="80">
        <f t="shared" si="10"/>
        <v>21987848000</v>
      </c>
      <c r="AA12" s="81">
        <f t="shared" si="11"/>
        <v>4165983000</v>
      </c>
      <c r="AB12" s="81">
        <f t="shared" si="12"/>
        <v>26153831000</v>
      </c>
      <c r="AC12" s="40">
        <f t="shared" si="13"/>
        <v>0.893261608626299</v>
      </c>
      <c r="AD12" s="80">
        <v>5989934736</v>
      </c>
      <c r="AE12" s="81">
        <v>1212491376</v>
      </c>
      <c r="AF12" s="81">
        <f t="shared" si="14"/>
        <v>7202426112</v>
      </c>
      <c r="AG12" s="40">
        <f t="shared" si="15"/>
        <v>0.9135780351561429</v>
      </c>
      <c r="AH12" s="40">
        <f t="shared" si="16"/>
        <v>0.0751678633811994</v>
      </c>
      <c r="AI12" s="12">
        <v>26564128926</v>
      </c>
      <c r="AJ12" s="12">
        <v>26289640835</v>
      </c>
      <c r="AK12" s="12">
        <v>24017638419</v>
      </c>
      <c r="AL12" s="12"/>
    </row>
    <row r="13" spans="1:38" s="13" customFormat="1" ht="12.75">
      <c r="A13" s="29"/>
      <c r="B13" s="38" t="s">
        <v>48</v>
      </c>
      <c r="C13" s="39" t="s">
        <v>49</v>
      </c>
      <c r="D13" s="80">
        <v>32354828674</v>
      </c>
      <c r="E13" s="81">
        <v>4261567000</v>
      </c>
      <c r="F13" s="83">
        <f t="shared" si="0"/>
        <v>36616395674</v>
      </c>
      <c r="G13" s="80">
        <v>32468972000</v>
      </c>
      <c r="H13" s="81">
        <v>4547859000</v>
      </c>
      <c r="I13" s="83">
        <f t="shared" si="1"/>
        <v>37016831000</v>
      </c>
      <c r="J13" s="80">
        <v>7964319236</v>
      </c>
      <c r="K13" s="81">
        <v>227416000</v>
      </c>
      <c r="L13" s="81">
        <f t="shared" si="2"/>
        <v>8191735236</v>
      </c>
      <c r="M13" s="40">
        <f t="shared" si="3"/>
        <v>0.22371768398320702</v>
      </c>
      <c r="N13" s="108">
        <v>7649119298</v>
      </c>
      <c r="O13" s="109">
        <v>512823602</v>
      </c>
      <c r="P13" s="110">
        <f t="shared" si="4"/>
        <v>8161942900</v>
      </c>
      <c r="Q13" s="40">
        <f t="shared" si="5"/>
        <v>0.2229040502147377</v>
      </c>
      <c r="R13" s="108">
        <v>6992015747</v>
      </c>
      <c r="S13" s="110">
        <v>549044034</v>
      </c>
      <c r="T13" s="110">
        <f t="shared" si="6"/>
        <v>7541059781</v>
      </c>
      <c r="U13" s="40">
        <f t="shared" si="7"/>
        <v>0.20371975604826897</v>
      </c>
      <c r="V13" s="108">
        <v>8721275904</v>
      </c>
      <c r="W13" s="110">
        <v>2831365298</v>
      </c>
      <c r="X13" s="110">
        <f t="shared" si="8"/>
        <v>11552641202</v>
      </c>
      <c r="Y13" s="40">
        <f t="shared" si="9"/>
        <v>0.3120915780716075</v>
      </c>
      <c r="Z13" s="80">
        <f t="shared" si="10"/>
        <v>31326730185</v>
      </c>
      <c r="AA13" s="81">
        <f t="shared" si="11"/>
        <v>4120648934</v>
      </c>
      <c r="AB13" s="81">
        <f t="shared" si="12"/>
        <v>35447379119</v>
      </c>
      <c r="AC13" s="40">
        <f t="shared" si="13"/>
        <v>0.9576016682519365</v>
      </c>
      <c r="AD13" s="80">
        <v>7452683367</v>
      </c>
      <c r="AE13" s="81">
        <v>1671788115</v>
      </c>
      <c r="AF13" s="81">
        <f t="shared" si="14"/>
        <v>9124471482</v>
      </c>
      <c r="AG13" s="40">
        <f t="shared" si="15"/>
        <v>0.9601772143446877</v>
      </c>
      <c r="AH13" s="40">
        <f t="shared" si="16"/>
        <v>0.26611620462512176</v>
      </c>
      <c r="AI13" s="12">
        <v>32284166681</v>
      </c>
      <c r="AJ13" s="12">
        <v>33107456681</v>
      </c>
      <c r="AK13" s="12">
        <v>31789025530</v>
      </c>
      <c r="AL13" s="12"/>
    </row>
    <row r="14" spans="1:38" s="13" customFormat="1" ht="12.75">
      <c r="A14" s="29"/>
      <c r="B14" s="38" t="s">
        <v>50</v>
      </c>
      <c r="C14" s="39" t="s">
        <v>51</v>
      </c>
      <c r="D14" s="80">
        <v>4176314817</v>
      </c>
      <c r="E14" s="81">
        <v>753667166</v>
      </c>
      <c r="F14" s="83">
        <f t="shared" si="0"/>
        <v>4929981983</v>
      </c>
      <c r="G14" s="80">
        <v>4780620533</v>
      </c>
      <c r="H14" s="81">
        <v>995070077</v>
      </c>
      <c r="I14" s="83">
        <f t="shared" si="1"/>
        <v>5775690610</v>
      </c>
      <c r="J14" s="80">
        <v>799138922</v>
      </c>
      <c r="K14" s="81">
        <v>116277776</v>
      </c>
      <c r="L14" s="81">
        <f t="shared" si="2"/>
        <v>915416698</v>
      </c>
      <c r="M14" s="40">
        <f t="shared" si="3"/>
        <v>0.18568357879534264</v>
      </c>
      <c r="N14" s="108">
        <v>811992414</v>
      </c>
      <c r="O14" s="109">
        <v>154865526</v>
      </c>
      <c r="P14" s="110">
        <f t="shared" si="4"/>
        <v>966857940</v>
      </c>
      <c r="Q14" s="40">
        <f t="shared" si="5"/>
        <v>0.19611794593448922</v>
      </c>
      <c r="R14" s="108">
        <v>968653326</v>
      </c>
      <c r="S14" s="110">
        <v>142013572</v>
      </c>
      <c r="T14" s="110">
        <f t="shared" si="6"/>
        <v>1110666898</v>
      </c>
      <c r="U14" s="40">
        <f t="shared" si="7"/>
        <v>0.19230027593185087</v>
      </c>
      <c r="V14" s="108">
        <v>1111552166</v>
      </c>
      <c r="W14" s="110">
        <v>340796074</v>
      </c>
      <c r="X14" s="110">
        <f t="shared" si="8"/>
        <v>1452348240</v>
      </c>
      <c r="Y14" s="40">
        <f t="shared" si="9"/>
        <v>0.25145880173799684</v>
      </c>
      <c r="Z14" s="80">
        <f t="shared" si="10"/>
        <v>3691336828</v>
      </c>
      <c r="AA14" s="81">
        <f t="shared" si="11"/>
        <v>753952948</v>
      </c>
      <c r="AB14" s="81">
        <f t="shared" si="12"/>
        <v>4445289776</v>
      </c>
      <c r="AC14" s="40">
        <f t="shared" si="13"/>
        <v>0.7696551072703668</v>
      </c>
      <c r="AD14" s="80">
        <v>739684111</v>
      </c>
      <c r="AE14" s="81">
        <v>209535975</v>
      </c>
      <c r="AF14" s="81">
        <f t="shared" si="14"/>
        <v>949220086</v>
      </c>
      <c r="AG14" s="40">
        <f t="shared" si="15"/>
        <v>0.7617676691646853</v>
      </c>
      <c r="AH14" s="40">
        <f t="shared" si="16"/>
        <v>0.5300437289735143</v>
      </c>
      <c r="AI14" s="12">
        <v>4515676795</v>
      </c>
      <c r="AJ14" s="12">
        <v>4625299283</v>
      </c>
      <c r="AK14" s="12">
        <v>3523403454</v>
      </c>
      <c r="AL14" s="12"/>
    </row>
    <row r="15" spans="1:38" s="13" customFormat="1" ht="12.75">
      <c r="A15" s="29"/>
      <c r="B15" s="38" t="s">
        <v>52</v>
      </c>
      <c r="C15" s="39" t="s">
        <v>53</v>
      </c>
      <c r="D15" s="80">
        <v>7316096070</v>
      </c>
      <c r="E15" s="81">
        <v>1079076000</v>
      </c>
      <c r="F15" s="83">
        <f t="shared" si="0"/>
        <v>8395172070</v>
      </c>
      <c r="G15" s="80">
        <v>7518798012</v>
      </c>
      <c r="H15" s="81">
        <v>1500403710</v>
      </c>
      <c r="I15" s="83">
        <f t="shared" si="1"/>
        <v>9019201722</v>
      </c>
      <c r="J15" s="80">
        <v>1567584371</v>
      </c>
      <c r="K15" s="81">
        <v>145738522</v>
      </c>
      <c r="L15" s="81">
        <f t="shared" si="2"/>
        <v>1713322893</v>
      </c>
      <c r="M15" s="40">
        <f t="shared" si="3"/>
        <v>0.2040843092570466</v>
      </c>
      <c r="N15" s="108">
        <v>1577098650</v>
      </c>
      <c r="O15" s="109">
        <v>318935653</v>
      </c>
      <c r="P15" s="110">
        <f t="shared" si="4"/>
        <v>1896034303</v>
      </c>
      <c r="Q15" s="40">
        <f t="shared" si="5"/>
        <v>0.22584817645077762</v>
      </c>
      <c r="R15" s="108">
        <v>1587820803</v>
      </c>
      <c r="S15" s="110">
        <v>191821536</v>
      </c>
      <c r="T15" s="110">
        <f t="shared" si="6"/>
        <v>1779642339</v>
      </c>
      <c r="U15" s="40">
        <f t="shared" si="7"/>
        <v>0.19731705685870454</v>
      </c>
      <c r="V15" s="108">
        <v>2656945321</v>
      </c>
      <c r="W15" s="110">
        <v>621848746</v>
      </c>
      <c r="X15" s="110">
        <f t="shared" si="8"/>
        <v>3278794067</v>
      </c>
      <c r="Y15" s="40">
        <f t="shared" si="9"/>
        <v>0.36353484133770214</v>
      </c>
      <c r="Z15" s="80">
        <f t="shared" si="10"/>
        <v>7389449145</v>
      </c>
      <c r="AA15" s="81">
        <f t="shared" si="11"/>
        <v>1278344457</v>
      </c>
      <c r="AB15" s="81">
        <f t="shared" si="12"/>
        <v>8667793602</v>
      </c>
      <c r="AC15" s="40">
        <f t="shared" si="13"/>
        <v>0.9610377801903652</v>
      </c>
      <c r="AD15" s="80">
        <v>2059857519</v>
      </c>
      <c r="AE15" s="81">
        <v>577553482</v>
      </c>
      <c r="AF15" s="81">
        <f t="shared" si="14"/>
        <v>2637411001</v>
      </c>
      <c r="AG15" s="40">
        <f t="shared" si="15"/>
        <v>0.9735533452241153</v>
      </c>
      <c r="AH15" s="40">
        <f t="shared" si="16"/>
        <v>0.24318661966482025</v>
      </c>
      <c r="AI15" s="12">
        <v>8027850860</v>
      </c>
      <c r="AJ15" s="12">
        <v>7855720497</v>
      </c>
      <c r="AK15" s="12">
        <v>7647962969</v>
      </c>
      <c r="AL15" s="12"/>
    </row>
    <row r="16" spans="1:38" s="13" customFormat="1" ht="12.75">
      <c r="A16" s="29"/>
      <c r="B16" s="38" t="s">
        <v>54</v>
      </c>
      <c r="C16" s="39" t="s">
        <v>55</v>
      </c>
      <c r="D16" s="80">
        <v>21084256331</v>
      </c>
      <c r="E16" s="81">
        <v>4353046899</v>
      </c>
      <c r="F16" s="83">
        <f t="shared" si="0"/>
        <v>25437303230</v>
      </c>
      <c r="G16" s="80">
        <v>21071648642</v>
      </c>
      <c r="H16" s="81">
        <v>4613868295</v>
      </c>
      <c r="I16" s="83">
        <f t="shared" si="1"/>
        <v>25685516937</v>
      </c>
      <c r="J16" s="80">
        <v>4389245415</v>
      </c>
      <c r="K16" s="81">
        <v>500621520</v>
      </c>
      <c r="L16" s="81">
        <f t="shared" si="2"/>
        <v>4889866935</v>
      </c>
      <c r="M16" s="40">
        <f t="shared" si="3"/>
        <v>0.19223212817752772</v>
      </c>
      <c r="N16" s="108">
        <v>5816317318</v>
      </c>
      <c r="O16" s="109">
        <v>743735562</v>
      </c>
      <c r="P16" s="110">
        <f t="shared" si="4"/>
        <v>6560052880</v>
      </c>
      <c r="Q16" s="40">
        <f t="shared" si="5"/>
        <v>0.2578910516057877</v>
      </c>
      <c r="R16" s="108">
        <v>4028270056</v>
      </c>
      <c r="S16" s="110">
        <v>638694200</v>
      </c>
      <c r="T16" s="110">
        <f t="shared" si="6"/>
        <v>4666964256</v>
      </c>
      <c r="U16" s="40">
        <f t="shared" si="7"/>
        <v>0.18169633367499938</v>
      </c>
      <c r="V16" s="108">
        <v>5431408140</v>
      </c>
      <c r="W16" s="110">
        <v>2408467656</v>
      </c>
      <c r="X16" s="110">
        <f t="shared" si="8"/>
        <v>7839875796</v>
      </c>
      <c r="Y16" s="40">
        <f t="shared" si="9"/>
        <v>0.3052255407290112</v>
      </c>
      <c r="Z16" s="80">
        <f t="shared" si="10"/>
        <v>19665240929</v>
      </c>
      <c r="AA16" s="81">
        <f t="shared" si="11"/>
        <v>4291518938</v>
      </c>
      <c r="AB16" s="81">
        <f t="shared" si="12"/>
        <v>23956759867</v>
      </c>
      <c r="AC16" s="40">
        <f t="shared" si="13"/>
        <v>0.9326952588012848</v>
      </c>
      <c r="AD16" s="80">
        <v>5435166293</v>
      </c>
      <c r="AE16" s="81">
        <v>1506971392</v>
      </c>
      <c r="AF16" s="81">
        <f t="shared" si="14"/>
        <v>6942137685</v>
      </c>
      <c r="AG16" s="40">
        <f t="shared" si="15"/>
        <v>0.948118336853347</v>
      </c>
      <c r="AH16" s="40">
        <f t="shared" si="16"/>
        <v>0.12931724372735487</v>
      </c>
      <c r="AI16" s="12">
        <v>21404261189</v>
      </c>
      <c r="AJ16" s="12">
        <v>21807006144</v>
      </c>
      <c r="AK16" s="12">
        <v>20675622397</v>
      </c>
      <c r="AL16" s="12"/>
    </row>
    <row r="17" spans="1:38" s="13" customFormat="1" ht="12.75">
      <c r="A17" s="29"/>
      <c r="B17" s="52" t="s">
        <v>96</v>
      </c>
      <c r="C17" s="39"/>
      <c r="D17" s="84">
        <f>SUM(D9:D16)</f>
        <v>139402780583</v>
      </c>
      <c r="E17" s="85">
        <f>SUM(E9:E16)</f>
        <v>25082487148</v>
      </c>
      <c r="F17" s="86">
        <f t="shared" si="0"/>
        <v>164485267731</v>
      </c>
      <c r="G17" s="84">
        <f>SUM(G9:G16)</f>
        <v>140446365376</v>
      </c>
      <c r="H17" s="85">
        <f>SUM(H9:H16)</f>
        <v>26731233590</v>
      </c>
      <c r="I17" s="86">
        <f t="shared" si="1"/>
        <v>167177598966</v>
      </c>
      <c r="J17" s="84">
        <f>SUM(J9:J16)</f>
        <v>31660499170</v>
      </c>
      <c r="K17" s="85">
        <f>SUM(K9:K16)</f>
        <v>2393764323</v>
      </c>
      <c r="L17" s="85">
        <f t="shared" si="2"/>
        <v>34054263493</v>
      </c>
      <c r="M17" s="44">
        <f t="shared" si="3"/>
        <v>0.2070353409929241</v>
      </c>
      <c r="N17" s="114">
        <f>SUM(N9:N16)</f>
        <v>32872823579</v>
      </c>
      <c r="O17" s="115">
        <f>SUM(O9:O16)</f>
        <v>4308894457</v>
      </c>
      <c r="P17" s="116">
        <f t="shared" si="4"/>
        <v>37181718036</v>
      </c>
      <c r="Q17" s="44">
        <f t="shared" si="5"/>
        <v>0.2260489255293499</v>
      </c>
      <c r="R17" s="114">
        <f>SUM(R9:R16)</f>
        <v>29424210612</v>
      </c>
      <c r="S17" s="116">
        <f>SUM(S9:S16)</f>
        <v>3700304314</v>
      </c>
      <c r="T17" s="116">
        <f t="shared" si="6"/>
        <v>33124514926</v>
      </c>
      <c r="U17" s="44">
        <f t="shared" si="7"/>
        <v>0.1981396738012534</v>
      </c>
      <c r="V17" s="114">
        <f>SUM(V9:V16)</f>
        <v>36353914266</v>
      </c>
      <c r="W17" s="116">
        <f>SUM(W9:W16)</f>
        <v>12331552484</v>
      </c>
      <c r="X17" s="116">
        <f t="shared" si="8"/>
        <v>48685466750</v>
      </c>
      <c r="Y17" s="44">
        <f t="shared" si="9"/>
        <v>0.2912200381577527</v>
      </c>
      <c r="Z17" s="84">
        <f t="shared" si="10"/>
        <v>130311447627</v>
      </c>
      <c r="AA17" s="85">
        <f t="shared" si="11"/>
        <v>22734515578</v>
      </c>
      <c r="AB17" s="85">
        <f t="shared" si="12"/>
        <v>153045963205</v>
      </c>
      <c r="AC17" s="44">
        <f t="shared" si="13"/>
        <v>0.9154693221555715</v>
      </c>
      <c r="AD17" s="84">
        <f>SUM(AD9:AD16)</f>
        <v>32925068162</v>
      </c>
      <c r="AE17" s="85">
        <f>SUM(AE9:AE16)</f>
        <v>8004702009</v>
      </c>
      <c r="AF17" s="85">
        <f t="shared" si="14"/>
        <v>40929770171</v>
      </c>
      <c r="AG17" s="44">
        <f t="shared" si="15"/>
        <v>0.9269821152193143</v>
      </c>
      <c r="AH17" s="44">
        <f t="shared" si="16"/>
        <v>0.18948790932852955</v>
      </c>
      <c r="AI17" s="12">
        <f>SUM(AI9:AI16)</f>
        <v>147692171478</v>
      </c>
      <c r="AJ17" s="12">
        <f>SUM(AJ9:AJ16)</f>
        <v>147373913738</v>
      </c>
      <c r="AK17" s="12">
        <f>SUM(AK9:AK16)</f>
        <v>136612982285</v>
      </c>
      <c r="AL17" s="12"/>
    </row>
    <row r="18" spans="1:38" s="13" customFormat="1" ht="12.75">
      <c r="A18" s="45"/>
      <c r="B18" s="53"/>
      <c r="C18" s="54"/>
      <c r="D18" s="104"/>
      <c r="E18" s="105"/>
      <c r="F18" s="106"/>
      <c r="G18" s="104"/>
      <c r="H18" s="105"/>
      <c r="I18" s="106"/>
      <c r="J18" s="104"/>
      <c r="K18" s="105"/>
      <c r="L18" s="105"/>
      <c r="M18" s="50"/>
      <c r="N18" s="117"/>
      <c r="O18" s="118"/>
      <c r="P18" s="119"/>
      <c r="Q18" s="50"/>
      <c r="R18" s="117"/>
      <c r="S18" s="119"/>
      <c r="T18" s="119"/>
      <c r="U18" s="50"/>
      <c r="V18" s="117"/>
      <c r="W18" s="119"/>
      <c r="X18" s="119"/>
      <c r="Y18" s="50"/>
      <c r="Z18" s="104"/>
      <c r="AA18" s="105"/>
      <c r="AB18" s="105"/>
      <c r="AC18" s="50"/>
      <c r="AD18" s="104"/>
      <c r="AE18" s="105"/>
      <c r="AF18" s="105"/>
      <c r="AG18" s="50"/>
      <c r="AH18" s="50"/>
      <c r="AI18" s="12"/>
      <c r="AJ18" s="12"/>
      <c r="AK18" s="12"/>
      <c r="AL18" s="12"/>
    </row>
    <row r="19" spans="1:38" ht="12.75">
      <c r="A19" s="55"/>
      <c r="B19" s="56"/>
      <c r="C19" s="57"/>
      <c r="D19" s="107"/>
      <c r="E19" s="107"/>
      <c r="F19" s="107"/>
      <c r="G19" s="107"/>
      <c r="H19" s="107"/>
      <c r="I19" s="107"/>
      <c r="J19" s="107"/>
      <c r="K19" s="107"/>
      <c r="L19" s="107"/>
      <c r="M19" s="51"/>
      <c r="N19" s="120"/>
      <c r="O19" s="120"/>
      <c r="P19" s="120"/>
      <c r="Q19" s="58"/>
      <c r="R19" s="120"/>
      <c r="S19" s="120"/>
      <c r="T19" s="120"/>
      <c r="U19" s="58"/>
      <c r="V19" s="120"/>
      <c r="W19" s="120"/>
      <c r="X19" s="120"/>
      <c r="Y19" s="58"/>
      <c r="Z19" s="107"/>
      <c r="AA19" s="107"/>
      <c r="AB19" s="107"/>
      <c r="AC19" s="51"/>
      <c r="AD19" s="107"/>
      <c r="AE19" s="107"/>
      <c r="AF19" s="107"/>
      <c r="AG19" s="51"/>
      <c r="AH19" s="51"/>
      <c r="AI19" s="2"/>
      <c r="AJ19" s="2"/>
      <c r="AK19" s="2"/>
      <c r="AL19" s="2"/>
    </row>
    <row r="20" spans="1:38" ht="12.75">
      <c r="A20" s="2"/>
      <c r="B20" s="2"/>
      <c r="C20" s="2"/>
      <c r="D20" s="92"/>
      <c r="E20" s="92"/>
      <c r="F20" s="92"/>
      <c r="G20" s="92"/>
      <c r="H20" s="92"/>
      <c r="I20" s="92"/>
      <c r="J20" s="92"/>
      <c r="K20" s="92"/>
      <c r="L20" s="92"/>
      <c r="M20" s="2"/>
      <c r="N20" s="92"/>
      <c r="O20" s="92"/>
      <c r="P20" s="92"/>
      <c r="Q20" s="2"/>
      <c r="R20" s="92"/>
      <c r="S20" s="92"/>
      <c r="T20" s="92"/>
      <c r="U20" s="2"/>
      <c r="V20" s="92"/>
      <c r="W20" s="92"/>
      <c r="X20" s="92"/>
      <c r="Y20" s="2"/>
      <c r="Z20" s="92"/>
      <c r="AA20" s="92"/>
      <c r="AB20" s="92"/>
      <c r="AC20" s="2"/>
      <c r="AD20" s="92"/>
      <c r="AE20" s="92"/>
      <c r="AF20" s="92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57</v>
      </c>
      <c r="C9" s="39" t="s">
        <v>58</v>
      </c>
      <c r="D9" s="80">
        <v>1790937427</v>
      </c>
      <c r="E9" s="81">
        <v>152246332</v>
      </c>
      <c r="F9" s="82">
        <f>$D9+$E9</f>
        <v>1943183759</v>
      </c>
      <c r="G9" s="80">
        <v>1741721912</v>
      </c>
      <c r="H9" s="81">
        <v>215643853</v>
      </c>
      <c r="I9" s="83">
        <f>$G9+$H9</f>
        <v>1957365765</v>
      </c>
      <c r="J9" s="80">
        <v>281911256</v>
      </c>
      <c r="K9" s="81">
        <v>11565665</v>
      </c>
      <c r="L9" s="81">
        <f>$J9+$K9</f>
        <v>293476921</v>
      </c>
      <c r="M9" s="40">
        <f>IF($F9=0,0,$L9/$F9)</f>
        <v>0.15102890791503368</v>
      </c>
      <c r="N9" s="108">
        <v>401850705</v>
      </c>
      <c r="O9" s="109">
        <v>32346284</v>
      </c>
      <c r="P9" s="110">
        <f>$N9+$O9</f>
        <v>434196989</v>
      </c>
      <c r="Q9" s="40">
        <f>IF($F9=0,0,$P9/$F9)</f>
        <v>0.2234461805215201</v>
      </c>
      <c r="R9" s="108">
        <v>504532162</v>
      </c>
      <c r="S9" s="110">
        <v>10263511</v>
      </c>
      <c r="T9" s="110">
        <f>$R9+$S9</f>
        <v>514795673</v>
      </c>
      <c r="U9" s="40">
        <f>IF($I9=0,0,$T9/$I9)</f>
        <v>0.26300433072098817</v>
      </c>
      <c r="V9" s="108">
        <v>417469232</v>
      </c>
      <c r="W9" s="110">
        <v>55212434</v>
      </c>
      <c r="X9" s="110">
        <f>$V9+$W9</f>
        <v>472681666</v>
      </c>
      <c r="Y9" s="40">
        <f>IF($I9=0,0,$X9/$I9)</f>
        <v>0.24148867546991146</v>
      </c>
      <c r="Z9" s="80">
        <f>$J9+$N9+$R9+$V9</f>
        <v>1605763355</v>
      </c>
      <c r="AA9" s="81">
        <f>$K9+$O9+$S9+$W9</f>
        <v>109387894</v>
      </c>
      <c r="AB9" s="81">
        <f>$Z9+$AA9</f>
        <v>1715151249</v>
      </c>
      <c r="AC9" s="40">
        <f>IF($I9=0,0,$AB9/$I9)</f>
        <v>0.8762548521430792</v>
      </c>
      <c r="AD9" s="80">
        <v>363223948</v>
      </c>
      <c r="AE9" s="81">
        <v>35383876</v>
      </c>
      <c r="AF9" s="81">
        <f>$AD9+$AE9</f>
        <v>398607824</v>
      </c>
      <c r="AG9" s="40">
        <f>IF($AJ9=0,0,$AK9/$AJ9)</f>
        <v>0.8043365766496147</v>
      </c>
      <c r="AH9" s="40">
        <f>IF($AF9=0,0,(($X9/$AF9)-1))</f>
        <v>0.18583137996809618</v>
      </c>
      <c r="AI9" s="12">
        <v>2037702921</v>
      </c>
      <c r="AJ9" s="12">
        <v>1841398376</v>
      </c>
      <c r="AK9" s="12">
        <v>1481104066</v>
      </c>
      <c r="AL9" s="12"/>
    </row>
    <row r="10" spans="1:38" s="13" customFormat="1" ht="12.75">
      <c r="A10" s="29"/>
      <c r="B10" s="38" t="s">
        <v>59</v>
      </c>
      <c r="C10" s="39" t="s">
        <v>60</v>
      </c>
      <c r="D10" s="80">
        <v>1324055007</v>
      </c>
      <c r="E10" s="81">
        <v>277652314</v>
      </c>
      <c r="F10" s="83">
        <f aca="true" t="shared" si="0" ref="F10:F28">$D10+$E10</f>
        <v>1601707321</v>
      </c>
      <c r="G10" s="80">
        <v>1345429813</v>
      </c>
      <c r="H10" s="81">
        <v>319382003</v>
      </c>
      <c r="I10" s="83">
        <f aca="true" t="shared" si="1" ref="I10:I28">$G10+$H10</f>
        <v>1664811816</v>
      </c>
      <c r="J10" s="80">
        <v>223451194</v>
      </c>
      <c r="K10" s="81">
        <v>12639810</v>
      </c>
      <c r="L10" s="81">
        <f aca="true" t="shared" si="2" ref="L10:L28">$J10+$K10</f>
        <v>236091004</v>
      </c>
      <c r="M10" s="40">
        <f aca="true" t="shared" si="3" ref="M10:M28">IF($F10=0,0,$L10/$F10)</f>
        <v>0.14739959098932032</v>
      </c>
      <c r="N10" s="108">
        <v>342572441</v>
      </c>
      <c r="O10" s="109">
        <v>69045429</v>
      </c>
      <c r="P10" s="110">
        <f aca="true" t="shared" si="4" ref="P10:P28">$N10+$O10</f>
        <v>411617870</v>
      </c>
      <c r="Q10" s="40">
        <f aca="true" t="shared" si="5" ref="Q10:Q28">IF($F10=0,0,$P10/$F10)</f>
        <v>0.256986944245852</v>
      </c>
      <c r="R10" s="108">
        <v>304819000</v>
      </c>
      <c r="S10" s="110">
        <v>44025532</v>
      </c>
      <c r="T10" s="110">
        <f aca="true" t="shared" si="6" ref="T10:T28">$R10+$S10</f>
        <v>348844532</v>
      </c>
      <c r="U10" s="40">
        <f aca="true" t="shared" si="7" ref="U10:U28">IF($I10=0,0,$T10/$I10)</f>
        <v>0.2095399183543517</v>
      </c>
      <c r="V10" s="108">
        <v>422916636</v>
      </c>
      <c r="W10" s="110">
        <v>108269373</v>
      </c>
      <c r="X10" s="110">
        <f aca="true" t="shared" si="8" ref="X10:X28">$V10+$W10</f>
        <v>531186009</v>
      </c>
      <c r="Y10" s="40">
        <f aca="true" t="shared" si="9" ref="Y10:Y28">IF($I10=0,0,$X10/$I10)</f>
        <v>0.3190666980465497</v>
      </c>
      <c r="Z10" s="80">
        <f aca="true" t="shared" si="10" ref="Z10:Z28">$J10+$N10+$R10+$V10</f>
        <v>1293759271</v>
      </c>
      <c r="AA10" s="81">
        <f aca="true" t="shared" si="11" ref="AA10:AA28">$K10+$O10+$S10+$W10</f>
        <v>233980144</v>
      </c>
      <c r="AB10" s="81">
        <f aca="true" t="shared" si="12" ref="AB10:AB28">$Z10+$AA10</f>
        <v>1527739415</v>
      </c>
      <c r="AC10" s="40">
        <f aca="true" t="shared" si="13" ref="AC10:AC28">IF($I10=0,0,$AB10/$I10)</f>
        <v>0.9176649278419106</v>
      </c>
      <c r="AD10" s="80">
        <v>289371189</v>
      </c>
      <c r="AE10" s="81">
        <v>135707518</v>
      </c>
      <c r="AF10" s="81">
        <f aca="true" t="shared" si="14" ref="AF10:AF28">$AD10+$AE10</f>
        <v>425078707</v>
      </c>
      <c r="AG10" s="40">
        <f aca="true" t="shared" si="15" ref="AG10:AG28">IF($AJ10=0,0,$AK10/$AJ10)</f>
        <v>0.9287056866122456</v>
      </c>
      <c r="AH10" s="40">
        <f aca="true" t="shared" si="16" ref="AH10:AH28">IF($AF10=0,0,(($X10/$AF10)-1))</f>
        <v>0.2496180125060934</v>
      </c>
      <c r="AI10" s="12">
        <v>1599809521</v>
      </c>
      <c r="AJ10" s="12">
        <v>1520146781</v>
      </c>
      <c r="AK10" s="12">
        <v>1411768960</v>
      </c>
      <c r="AL10" s="12"/>
    </row>
    <row r="11" spans="1:38" s="13" customFormat="1" ht="12.75">
      <c r="A11" s="29"/>
      <c r="B11" s="38" t="s">
        <v>61</v>
      </c>
      <c r="C11" s="39" t="s">
        <v>62</v>
      </c>
      <c r="D11" s="80">
        <v>1574716086</v>
      </c>
      <c r="E11" s="81">
        <v>149380208</v>
      </c>
      <c r="F11" s="83">
        <f t="shared" si="0"/>
        <v>1724096294</v>
      </c>
      <c r="G11" s="80">
        <v>1574716086</v>
      </c>
      <c r="H11" s="81">
        <v>149380208</v>
      </c>
      <c r="I11" s="83">
        <f t="shared" si="1"/>
        <v>1724096294</v>
      </c>
      <c r="J11" s="80">
        <v>229822995</v>
      </c>
      <c r="K11" s="81">
        <v>6741043</v>
      </c>
      <c r="L11" s="81">
        <f t="shared" si="2"/>
        <v>236564038</v>
      </c>
      <c r="M11" s="40">
        <f t="shared" si="3"/>
        <v>0.13721045560115333</v>
      </c>
      <c r="N11" s="108">
        <v>318517374</v>
      </c>
      <c r="O11" s="109">
        <v>1979336</v>
      </c>
      <c r="P11" s="110">
        <f t="shared" si="4"/>
        <v>320496710</v>
      </c>
      <c r="Q11" s="40">
        <f t="shared" si="5"/>
        <v>0.18589258100916722</v>
      </c>
      <c r="R11" s="108">
        <v>272498473</v>
      </c>
      <c r="S11" s="110">
        <v>7453976</v>
      </c>
      <c r="T11" s="110">
        <f t="shared" si="6"/>
        <v>279952449</v>
      </c>
      <c r="U11" s="40">
        <f t="shared" si="7"/>
        <v>0.16237634172421694</v>
      </c>
      <c r="V11" s="108">
        <v>289551311</v>
      </c>
      <c r="W11" s="110">
        <v>36364071</v>
      </c>
      <c r="X11" s="110">
        <f t="shared" si="8"/>
        <v>325915382</v>
      </c>
      <c r="Y11" s="40">
        <f t="shared" si="9"/>
        <v>0.1890354866687046</v>
      </c>
      <c r="Z11" s="80">
        <f t="shared" si="10"/>
        <v>1110390153</v>
      </c>
      <c r="AA11" s="81">
        <f t="shared" si="11"/>
        <v>52538426</v>
      </c>
      <c r="AB11" s="81">
        <f t="shared" si="12"/>
        <v>1162928579</v>
      </c>
      <c r="AC11" s="40">
        <f t="shared" si="13"/>
        <v>0.6745148650032421</v>
      </c>
      <c r="AD11" s="80">
        <v>275829253</v>
      </c>
      <c r="AE11" s="81">
        <v>13353512</v>
      </c>
      <c r="AF11" s="81">
        <f t="shared" si="14"/>
        <v>289182765</v>
      </c>
      <c r="AG11" s="40">
        <f t="shared" si="15"/>
        <v>0</v>
      </c>
      <c r="AH11" s="40">
        <f t="shared" si="16"/>
        <v>0.12702215154488883</v>
      </c>
      <c r="AI11" s="12">
        <v>0</v>
      </c>
      <c r="AJ11" s="12">
        <v>0</v>
      </c>
      <c r="AK11" s="12">
        <v>1101684932</v>
      </c>
      <c r="AL11" s="12"/>
    </row>
    <row r="12" spans="1:38" s="13" customFormat="1" ht="12.75">
      <c r="A12" s="29"/>
      <c r="B12" s="38" t="s">
        <v>63</v>
      </c>
      <c r="C12" s="39" t="s">
        <v>64</v>
      </c>
      <c r="D12" s="80">
        <v>4152968107</v>
      </c>
      <c r="E12" s="81">
        <v>367488750</v>
      </c>
      <c r="F12" s="83">
        <f t="shared" si="0"/>
        <v>4520456857</v>
      </c>
      <c r="G12" s="80">
        <v>4240544789</v>
      </c>
      <c r="H12" s="81">
        <v>346325006</v>
      </c>
      <c r="I12" s="83">
        <f t="shared" si="1"/>
        <v>4586869795</v>
      </c>
      <c r="J12" s="80">
        <v>651318339</v>
      </c>
      <c r="K12" s="81">
        <v>5326053</v>
      </c>
      <c r="L12" s="81">
        <f t="shared" si="2"/>
        <v>656644392</v>
      </c>
      <c r="M12" s="40">
        <f t="shared" si="3"/>
        <v>0.14526062581112253</v>
      </c>
      <c r="N12" s="108">
        <v>748342683</v>
      </c>
      <c r="O12" s="109">
        <v>10039979</v>
      </c>
      <c r="P12" s="110">
        <f t="shared" si="4"/>
        <v>758382662</v>
      </c>
      <c r="Q12" s="40">
        <f t="shared" si="5"/>
        <v>0.16776681782188282</v>
      </c>
      <c r="R12" s="108">
        <v>737654608</v>
      </c>
      <c r="S12" s="110">
        <v>77078850</v>
      </c>
      <c r="T12" s="110">
        <f t="shared" si="6"/>
        <v>814733458</v>
      </c>
      <c r="U12" s="40">
        <f t="shared" si="7"/>
        <v>0.17762297479821967</v>
      </c>
      <c r="V12" s="108">
        <v>719313026</v>
      </c>
      <c r="W12" s="110">
        <v>102904541</v>
      </c>
      <c r="X12" s="110">
        <f t="shared" si="8"/>
        <v>822217567</v>
      </c>
      <c r="Y12" s="40">
        <f t="shared" si="9"/>
        <v>0.1792546123494225</v>
      </c>
      <c r="Z12" s="80">
        <f t="shared" si="10"/>
        <v>2856628656</v>
      </c>
      <c r="AA12" s="81">
        <f t="shared" si="11"/>
        <v>195349423</v>
      </c>
      <c r="AB12" s="81">
        <f t="shared" si="12"/>
        <v>3051978079</v>
      </c>
      <c r="AC12" s="40">
        <f t="shared" si="13"/>
        <v>0.6653727302935138</v>
      </c>
      <c r="AD12" s="80">
        <v>597922208</v>
      </c>
      <c r="AE12" s="81">
        <v>52415285</v>
      </c>
      <c r="AF12" s="81">
        <f t="shared" si="14"/>
        <v>650337493</v>
      </c>
      <c r="AG12" s="40">
        <f t="shared" si="15"/>
        <v>1.9798975576053783</v>
      </c>
      <c r="AH12" s="40">
        <f t="shared" si="16"/>
        <v>0.26429365652458237</v>
      </c>
      <c r="AI12" s="12">
        <v>3665902369</v>
      </c>
      <c r="AJ12" s="12">
        <v>1446912292</v>
      </c>
      <c r="AK12" s="12">
        <v>2864738113</v>
      </c>
      <c r="AL12" s="12"/>
    </row>
    <row r="13" spans="1:38" s="13" customFormat="1" ht="12.75">
      <c r="A13" s="29"/>
      <c r="B13" s="38" t="s">
        <v>65</v>
      </c>
      <c r="C13" s="39" t="s">
        <v>66</v>
      </c>
      <c r="D13" s="80">
        <v>983290146</v>
      </c>
      <c r="E13" s="81">
        <v>150922033</v>
      </c>
      <c r="F13" s="83">
        <f t="shared" si="0"/>
        <v>1134212179</v>
      </c>
      <c r="G13" s="80">
        <v>1019256270</v>
      </c>
      <c r="H13" s="81">
        <v>153373390</v>
      </c>
      <c r="I13" s="83">
        <f t="shared" si="1"/>
        <v>1172629660</v>
      </c>
      <c r="J13" s="80">
        <v>183559455</v>
      </c>
      <c r="K13" s="81">
        <v>13702601</v>
      </c>
      <c r="L13" s="81">
        <f t="shared" si="2"/>
        <v>197262056</v>
      </c>
      <c r="M13" s="40">
        <f t="shared" si="3"/>
        <v>0.17391988875830966</v>
      </c>
      <c r="N13" s="108">
        <v>275382712</v>
      </c>
      <c r="O13" s="109">
        <v>20863737</v>
      </c>
      <c r="P13" s="110">
        <f t="shared" si="4"/>
        <v>296246449</v>
      </c>
      <c r="Q13" s="40">
        <f t="shared" si="5"/>
        <v>0.2611913841916169</v>
      </c>
      <c r="R13" s="108">
        <v>260161266</v>
      </c>
      <c r="S13" s="110">
        <v>30871495</v>
      </c>
      <c r="T13" s="110">
        <f t="shared" si="6"/>
        <v>291032761</v>
      </c>
      <c r="U13" s="40">
        <f t="shared" si="7"/>
        <v>0.24818812872258408</v>
      </c>
      <c r="V13" s="108">
        <v>228887313</v>
      </c>
      <c r="W13" s="110">
        <v>53604016</v>
      </c>
      <c r="X13" s="110">
        <f t="shared" si="8"/>
        <v>282491329</v>
      </c>
      <c r="Y13" s="40">
        <f t="shared" si="9"/>
        <v>0.240904130806311</v>
      </c>
      <c r="Z13" s="80">
        <f t="shared" si="10"/>
        <v>947990746</v>
      </c>
      <c r="AA13" s="81">
        <f t="shared" si="11"/>
        <v>119041849</v>
      </c>
      <c r="AB13" s="81">
        <f t="shared" si="12"/>
        <v>1067032595</v>
      </c>
      <c r="AC13" s="40">
        <f t="shared" si="13"/>
        <v>0.9099484955889654</v>
      </c>
      <c r="AD13" s="80">
        <v>221843854</v>
      </c>
      <c r="AE13" s="81">
        <v>50313474</v>
      </c>
      <c r="AF13" s="81">
        <f t="shared" si="14"/>
        <v>272157328</v>
      </c>
      <c r="AG13" s="40">
        <f t="shared" si="15"/>
        <v>0.8925635082985091</v>
      </c>
      <c r="AH13" s="40">
        <f t="shared" si="16"/>
        <v>0.037970688042616274</v>
      </c>
      <c r="AI13" s="12">
        <v>1128107863</v>
      </c>
      <c r="AJ13" s="12">
        <v>1127416561</v>
      </c>
      <c r="AK13" s="12">
        <v>1006290881</v>
      </c>
      <c r="AL13" s="12"/>
    </row>
    <row r="14" spans="1:38" s="13" customFormat="1" ht="12.75">
      <c r="A14" s="29"/>
      <c r="B14" s="38" t="s">
        <v>67</v>
      </c>
      <c r="C14" s="39" t="s">
        <v>68</v>
      </c>
      <c r="D14" s="80">
        <v>1384339619</v>
      </c>
      <c r="E14" s="81">
        <v>261809178</v>
      </c>
      <c r="F14" s="83">
        <f t="shared" si="0"/>
        <v>1646148797</v>
      </c>
      <c r="G14" s="80">
        <v>1384339619</v>
      </c>
      <c r="H14" s="81">
        <v>261809178</v>
      </c>
      <c r="I14" s="83">
        <f t="shared" si="1"/>
        <v>1646148797</v>
      </c>
      <c r="J14" s="80">
        <v>248408340</v>
      </c>
      <c r="K14" s="81">
        <v>14112567</v>
      </c>
      <c r="L14" s="81">
        <f t="shared" si="2"/>
        <v>262520907</v>
      </c>
      <c r="M14" s="40">
        <f t="shared" si="3"/>
        <v>0.15947580648749823</v>
      </c>
      <c r="N14" s="108">
        <v>245912951</v>
      </c>
      <c r="O14" s="109">
        <v>17961138</v>
      </c>
      <c r="P14" s="110">
        <f t="shared" si="4"/>
        <v>263874089</v>
      </c>
      <c r="Q14" s="40">
        <f t="shared" si="5"/>
        <v>0.16029783545745896</v>
      </c>
      <c r="R14" s="108">
        <v>280091560</v>
      </c>
      <c r="S14" s="110">
        <v>24716102</v>
      </c>
      <c r="T14" s="110">
        <f t="shared" si="6"/>
        <v>304807662</v>
      </c>
      <c r="U14" s="40">
        <f t="shared" si="7"/>
        <v>0.18516410093394492</v>
      </c>
      <c r="V14" s="108">
        <v>185471804</v>
      </c>
      <c r="W14" s="110">
        <v>39287776</v>
      </c>
      <c r="X14" s="110">
        <f t="shared" si="8"/>
        <v>224759580</v>
      </c>
      <c r="Y14" s="40">
        <f t="shared" si="9"/>
        <v>0.1365366122489108</v>
      </c>
      <c r="Z14" s="80">
        <f t="shared" si="10"/>
        <v>959884655</v>
      </c>
      <c r="AA14" s="81">
        <f t="shared" si="11"/>
        <v>96077583</v>
      </c>
      <c r="AB14" s="81">
        <f t="shared" si="12"/>
        <v>1055962238</v>
      </c>
      <c r="AC14" s="40">
        <f t="shared" si="13"/>
        <v>0.6414743551278129</v>
      </c>
      <c r="AD14" s="80">
        <v>252815600</v>
      </c>
      <c r="AE14" s="81">
        <v>13725192</v>
      </c>
      <c r="AF14" s="81">
        <f t="shared" si="14"/>
        <v>266540792</v>
      </c>
      <c r="AG14" s="40">
        <f t="shared" si="15"/>
        <v>0.9108727549118709</v>
      </c>
      <c r="AH14" s="40">
        <f t="shared" si="16"/>
        <v>-0.15675353737224584</v>
      </c>
      <c r="AI14" s="12">
        <v>1261008792</v>
      </c>
      <c r="AJ14" s="12">
        <v>1168367999</v>
      </c>
      <c r="AK14" s="12">
        <v>1064234578</v>
      </c>
      <c r="AL14" s="12"/>
    </row>
    <row r="15" spans="1:38" s="13" customFormat="1" ht="12.75">
      <c r="A15" s="29"/>
      <c r="B15" s="38" t="s">
        <v>69</v>
      </c>
      <c r="C15" s="39" t="s">
        <v>70</v>
      </c>
      <c r="D15" s="80">
        <v>1166180200</v>
      </c>
      <c r="E15" s="81">
        <v>210500000</v>
      </c>
      <c r="F15" s="83">
        <f t="shared" si="0"/>
        <v>1376680200</v>
      </c>
      <c r="G15" s="80">
        <v>1041037667</v>
      </c>
      <c r="H15" s="81">
        <v>278807384</v>
      </c>
      <c r="I15" s="83">
        <f t="shared" si="1"/>
        <v>1319845051</v>
      </c>
      <c r="J15" s="80">
        <v>218244835</v>
      </c>
      <c r="K15" s="81">
        <v>43744746</v>
      </c>
      <c r="L15" s="81">
        <f t="shared" si="2"/>
        <v>261989581</v>
      </c>
      <c r="M15" s="40">
        <f t="shared" si="3"/>
        <v>0.19030533089674712</v>
      </c>
      <c r="N15" s="108">
        <v>181486454</v>
      </c>
      <c r="O15" s="109">
        <v>49477335</v>
      </c>
      <c r="P15" s="110">
        <f t="shared" si="4"/>
        <v>230963789</v>
      </c>
      <c r="Q15" s="40">
        <f t="shared" si="5"/>
        <v>0.1677686575284514</v>
      </c>
      <c r="R15" s="108">
        <v>227243535</v>
      </c>
      <c r="S15" s="110">
        <v>66129293</v>
      </c>
      <c r="T15" s="110">
        <f t="shared" si="6"/>
        <v>293372828</v>
      </c>
      <c r="U15" s="40">
        <f t="shared" si="7"/>
        <v>0.22227823468953553</v>
      </c>
      <c r="V15" s="108">
        <v>244632061</v>
      </c>
      <c r="W15" s="110">
        <v>84183456</v>
      </c>
      <c r="X15" s="110">
        <f t="shared" si="8"/>
        <v>328815517</v>
      </c>
      <c r="Y15" s="40">
        <f t="shared" si="9"/>
        <v>0.24913190889405396</v>
      </c>
      <c r="Z15" s="80">
        <f t="shared" si="10"/>
        <v>871606885</v>
      </c>
      <c r="AA15" s="81">
        <f t="shared" si="11"/>
        <v>243534830</v>
      </c>
      <c r="AB15" s="81">
        <f t="shared" si="12"/>
        <v>1115141715</v>
      </c>
      <c r="AC15" s="40">
        <f t="shared" si="13"/>
        <v>0.8449035090559278</v>
      </c>
      <c r="AD15" s="80">
        <v>170056559</v>
      </c>
      <c r="AE15" s="81">
        <v>125718563</v>
      </c>
      <c r="AF15" s="81">
        <f t="shared" si="14"/>
        <v>295775122</v>
      </c>
      <c r="AG15" s="40">
        <f t="shared" si="15"/>
        <v>0.7065516085829443</v>
      </c>
      <c r="AH15" s="40">
        <f t="shared" si="16"/>
        <v>0.11170782308053617</v>
      </c>
      <c r="AI15" s="12">
        <v>1233965000</v>
      </c>
      <c r="AJ15" s="12">
        <v>1416665462</v>
      </c>
      <c r="AK15" s="12">
        <v>1000947261</v>
      </c>
      <c r="AL15" s="12"/>
    </row>
    <row r="16" spans="1:38" s="13" customFormat="1" ht="12.75">
      <c r="A16" s="29"/>
      <c r="B16" s="38" t="s">
        <v>71</v>
      </c>
      <c r="C16" s="39" t="s">
        <v>72</v>
      </c>
      <c r="D16" s="80">
        <v>1420427448</v>
      </c>
      <c r="E16" s="81">
        <v>246637998</v>
      </c>
      <c r="F16" s="83">
        <f t="shared" si="0"/>
        <v>1667065446</v>
      </c>
      <c r="G16" s="80">
        <v>1617317571</v>
      </c>
      <c r="H16" s="81">
        <v>246627000</v>
      </c>
      <c r="I16" s="83">
        <f t="shared" si="1"/>
        <v>1863944571</v>
      </c>
      <c r="J16" s="80">
        <v>350312530</v>
      </c>
      <c r="K16" s="81">
        <v>62874699</v>
      </c>
      <c r="L16" s="81">
        <f t="shared" si="2"/>
        <v>413187229</v>
      </c>
      <c r="M16" s="40">
        <f t="shared" si="3"/>
        <v>0.2478530341993544</v>
      </c>
      <c r="N16" s="108">
        <v>322054150</v>
      </c>
      <c r="O16" s="109">
        <v>35415236</v>
      </c>
      <c r="P16" s="110">
        <f t="shared" si="4"/>
        <v>357469386</v>
      </c>
      <c r="Q16" s="40">
        <f t="shared" si="5"/>
        <v>0.21443032537068135</v>
      </c>
      <c r="R16" s="108">
        <v>295546661</v>
      </c>
      <c r="S16" s="110">
        <v>33454997</v>
      </c>
      <c r="T16" s="110">
        <f t="shared" si="6"/>
        <v>329001658</v>
      </c>
      <c r="U16" s="40">
        <f t="shared" si="7"/>
        <v>0.176508284161847</v>
      </c>
      <c r="V16" s="108">
        <v>324941980</v>
      </c>
      <c r="W16" s="110">
        <v>56312497</v>
      </c>
      <c r="X16" s="110">
        <f t="shared" si="8"/>
        <v>381254477</v>
      </c>
      <c r="Y16" s="40">
        <f t="shared" si="9"/>
        <v>0.20454174600023553</v>
      </c>
      <c r="Z16" s="80">
        <f t="shared" si="10"/>
        <v>1292855321</v>
      </c>
      <c r="AA16" s="81">
        <f t="shared" si="11"/>
        <v>188057429</v>
      </c>
      <c r="AB16" s="81">
        <f t="shared" si="12"/>
        <v>1480912750</v>
      </c>
      <c r="AC16" s="40">
        <f t="shared" si="13"/>
        <v>0.7945047149151518</v>
      </c>
      <c r="AD16" s="80">
        <v>208698408</v>
      </c>
      <c r="AE16" s="81">
        <v>38235924</v>
      </c>
      <c r="AF16" s="81">
        <f t="shared" si="14"/>
        <v>246934332</v>
      </c>
      <c r="AG16" s="40">
        <f t="shared" si="15"/>
        <v>0.585167685813038</v>
      </c>
      <c r="AH16" s="40">
        <f t="shared" si="16"/>
        <v>0.5439508711166174</v>
      </c>
      <c r="AI16" s="12">
        <v>1544221000</v>
      </c>
      <c r="AJ16" s="12">
        <v>2044800981</v>
      </c>
      <c r="AK16" s="12">
        <v>1196551458</v>
      </c>
      <c r="AL16" s="12"/>
    </row>
    <row r="17" spans="1:38" s="13" customFormat="1" ht="12.75">
      <c r="A17" s="29"/>
      <c r="B17" s="38" t="s">
        <v>73</v>
      </c>
      <c r="C17" s="39" t="s">
        <v>74</v>
      </c>
      <c r="D17" s="80">
        <v>1703254563</v>
      </c>
      <c r="E17" s="81">
        <v>541567987</v>
      </c>
      <c r="F17" s="83">
        <f t="shared" si="0"/>
        <v>2244822550</v>
      </c>
      <c r="G17" s="80">
        <v>1734156022</v>
      </c>
      <c r="H17" s="81">
        <v>523095917</v>
      </c>
      <c r="I17" s="83">
        <f t="shared" si="1"/>
        <v>2257251939</v>
      </c>
      <c r="J17" s="80">
        <v>299756416</v>
      </c>
      <c r="K17" s="81">
        <v>26331667</v>
      </c>
      <c r="L17" s="81">
        <f t="shared" si="2"/>
        <v>326088083</v>
      </c>
      <c r="M17" s="40">
        <f t="shared" si="3"/>
        <v>0.14526229834959561</v>
      </c>
      <c r="N17" s="108">
        <v>460482550</v>
      </c>
      <c r="O17" s="109">
        <v>77237026</v>
      </c>
      <c r="P17" s="110">
        <f t="shared" si="4"/>
        <v>537719576</v>
      </c>
      <c r="Q17" s="40">
        <f t="shared" si="5"/>
        <v>0.23953767570626017</v>
      </c>
      <c r="R17" s="108">
        <v>444356545</v>
      </c>
      <c r="S17" s="110">
        <v>44815499</v>
      </c>
      <c r="T17" s="110">
        <f t="shared" si="6"/>
        <v>489172044</v>
      </c>
      <c r="U17" s="40">
        <f t="shared" si="7"/>
        <v>0.21671131854989625</v>
      </c>
      <c r="V17" s="108">
        <v>469592646</v>
      </c>
      <c r="W17" s="110">
        <v>114303522</v>
      </c>
      <c r="X17" s="110">
        <f t="shared" si="8"/>
        <v>583896168</v>
      </c>
      <c r="Y17" s="40">
        <f t="shared" si="9"/>
        <v>0.25867567457209745</v>
      </c>
      <c r="Z17" s="80">
        <f t="shared" si="10"/>
        <v>1674188157</v>
      </c>
      <c r="AA17" s="81">
        <f t="shared" si="11"/>
        <v>262687714</v>
      </c>
      <c r="AB17" s="81">
        <f t="shared" si="12"/>
        <v>1936875871</v>
      </c>
      <c r="AC17" s="40">
        <f t="shared" si="13"/>
        <v>0.8580680948968719</v>
      </c>
      <c r="AD17" s="80">
        <v>443659606</v>
      </c>
      <c r="AE17" s="81">
        <v>85726220</v>
      </c>
      <c r="AF17" s="81">
        <f t="shared" si="14"/>
        <v>529385826</v>
      </c>
      <c r="AG17" s="40">
        <f t="shared" si="15"/>
        <v>0.8471609846058737</v>
      </c>
      <c r="AH17" s="40">
        <f t="shared" si="16"/>
        <v>0.10296902433500366</v>
      </c>
      <c r="AI17" s="12">
        <v>2228169384</v>
      </c>
      <c r="AJ17" s="12">
        <v>2088202696</v>
      </c>
      <c r="AK17" s="12">
        <v>1769043852</v>
      </c>
      <c r="AL17" s="12"/>
    </row>
    <row r="18" spans="1:38" s="13" customFormat="1" ht="12.75">
      <c r="A18" s="29"/>
      <c r="B18" s="38" t="s">
        <v>75</v>
      </c>
      <c r="C18" s="39" t="s">
        <v>76</v>
      </c>
      <c r="D18" s="80">
        <v>1887290899</v>
      </c>
      <c r="E18" s="81">
        <v>382973863</v>
      </c>
      <c r="F18" s="83">
        <f t="shared" si="0"/>
        <v>2270264762</v>
      </c>
      <c r="G18" s="80">
        <v>2012524096</v>
      </c>
      <c r="H18" s="81">
        <v>358511497</v>
      </c>
      <c r="I18" s="83">
        <f t="shared" si="1"/>
        <v>2371035593</v>
      </c>
      <c r="J18" s="80">
        <v>411095074</v>
      </c>
      <c r="K18" s="81">
        <v>19004166</v>
      </c>
      <c r="L18" s="81">
        <f t="shared" si="2"/>
        <v>430099240</v>
      </c>
      <c r="M18" s="40">
        <f t="shared" si="3"/>
        <v>0.18944893441463723</v>
      </c>
      <c r="N18" s="108">
        <v>473016089</v>
      </c>
      <c r="O18" s="109">
        <v>34569471</v>
      </c>
      <c r="P18" s="110">
        <f t="shared" si="4"/>
        <v>507585560</v>
      </c>
      <c r="Q18" s="40">
        <f t="shared" si="5"/>
        <v>0.2235798962729088</v>
      </c>
      <c r="R18" s="108">
        <v>429269927</v>
      </c>
      <c r="S18" s="110">
        <v>89503363</v>
      </c>
      <c r="T18" s="110">
        <f t="shared" si="6"/>
        <v>518773290</v>
      </c>
      <c r="U18" s="40">
        <f t="shared" si="7"/>
        <v>0.21879607861289496</v>
      </c>
      <c r="V18" s="108">
        <v>495961263</v>
      </c>
      <c r="W18" s="110">
        <v>166534140</v>
      </c>
      <c r="X18" s="110">
        <f t="shared" si="8"/>
        <v>662495403</v>
      </c>
      <c r="Y18" s="40">
        <f t="shared" si="9"/>
        <v>0.2794118337809364</v>
      </c>
      <c r="Z18" s="80">
        <f t="shared" si="10"/>
        <v>1809342353</v>
      </c>
      <c r="AA18" s="81">
        <f t="shared" si="11"/>
        <v>309611140</v>
      </c>
      <c r="AB18" s="81">
        <f t="shared" si="12"/>
        <v>2118953493</v>
      </c>
      <c r="AC18" s="40">
        <f t="shared" si="13"/>
        <v>0.8936827010340034</v>
      </c>
      <c r="AD18" s="80">
        <v>482175065</v>
      </c>
      <c r="AE18" s="81">
        <v>48222703</v>
      </c>
      <c r="AF18" s="81">
        <f t="shared" si="14"/>
        <v>530397768</v>
      </c>
      <c r="AG18" s="40">
        <f t="shared" si="15"/>
        <v>0.977498090264072</v>
      </c>
      <c r="AH18" s="40">
        <f t="shared" si="16"/>
        <v>0.2490539043897333</v>
      </c>
      <c r="AI18" s="12">
        <v>1600824816</v>
      </c>
      <c r="AJ18" s="12">
        <v>1840847443</v>
      </c>
      <c r="AK18" s="12">
        <v>1799424860</v>
      </c>
      <c r="AL18" s="12"/>
    </row>
    <row r="19" spans="1:38" s="13" customFormat="1" ht="12.75">
      <c r="A19" s="29"/>
      <c r="B19" s="38" t="s">
        <v>77</v>
      </c>
      <c r="C19" s="39" t="s">
        <v>78</v>
      </c>
      <c r="D19" s="80">
        <v>2982646720</v>
      </c>
      <c r="E19" s="81">
        <v>230014000</v>
      </c>
      <c r="F19" s="83">
        <f t="shared" si="0"/>
        <v>3212660720</v>
      </c>
      <c r="G19" s="80">
        <v>3138747377</v>
      </c>
      <c r="H19" s="81">
        <v>309755750</v>
      </c>
      <c r="I19" s="83">
        <f t="shared" si="1"/>
        <v>3448503127</v>
      </c>
      <c r="J19" s="80">
        <v>797710999</v>
      </c>
      <c r="K19" s="81">
        <v>9775997</v>
      </c>
      <c r="L19" s="81">
        <f t="shared" si="2"/>
        <v>807486996</v>
      </c>
      <c r="M19" s="40">
        <f t="shared" si="3"/>
        <v>0.25134524507150574</v>
      </c>
      <c r="N19" s="108">
        <v>714126784</v>
      </c>
      <c r="O19" s="109">
        <v>36709583</v>
      </c>
      <c r="P19" s="110">
        <f t="shared" si="4"/>
        <v>750836367</v>
      </c>
      <c r="Q19" s="40">
        <f t="shared" si="5"/>
        <v>0.23371169022790556</v>
      </c>
      <c r="R19" s="108">
        <v>707492827</v>
      </c>
      <c r="S19" s="110">
        <v>48797553</v>
      </c>
      <c r="T19" s="110">
        <f t="shared" si="6"/>
        <v>756290380</v>
      </c>
      <c r="U19" s="40">
        <f t="shared" si="7"/>
        <v>0.2193097561891815</v>
      </c>
      <c r="V19" s="108">
        <v>721445086</v>
      </c>
      <c r="W19" s="110">
        <v>183320670</v>
      </c>
      <c r="X19" s="110">
        <f t="shared" si="8"/>
        <v>904765756</v>
      </c>
      <c r="Y19" s="40">
        <f t="shared" si="9"/>
        <v>0.2623647776092041</v>
      </c>
      <c r="Z19" s="80">
        <f t="shared" si="10"/>
        <v>2940775696</v>
      </c>
      <c r="AA19" s="81">
        <f t="shared" si="11"/>
        <v>278603803</v>
      </c>
      <c r="AB19" s="81">
        <f t="shared" si="12"/>
        <v>3219379499</v>
      </c>
      <c r="AC19" s="40">
        <f t="shared" si="13"/>
        <v>0.9335585268268773</v>
      </c>
      <c r="AD19" s="80">
        <v>581954330</v>
      </c>
      <c r="AE19" s="81">
        <v>143279181</v>
      </c>
      <c r="AF19" s="81">
        <f t="shared" si="14"/>
        <v>725233511</v>
      </c>
      <c r="AG19" s="40">
        <f t="shared" si="15"/>
        <v>0.737687848475446</v>
      </c>
      <c r="AH19" s="40">
        <f t="shared" si="16"/>
        <v>0.24755095052412712</v>
      </c>
      <c r="AI19" s="12">
        <v>3750419440</v>
      </c>
      <c r="AJ19" s="12">
        <v>3690546787</v>
      </c>
      <c r="AK19" s="12">
        <v>2722471519</v>
      </c>
      <c r="AL19" s="12"/>
    </row>
    <row r="20" spans="1:38" s="13" customFormat="1" ht="12.75">
      <c r="A20" s="29"/>
      <c r="B20" s="38" t="s">
        <v>79</v>
      </c>
      <c r="C20" s="39" t="s">
        <v>80</v>
      </c>
      <c r="D20" s="80">
        <v>1414018616</v>
      </c>
      <c r="E20" s="81">
        <v>305418128</v>
      </c>
      <c r="F20" s="83">
        <f t="shared" si="0"/>
        <v>1719436744</v>
      </c>
      <c r="G20" s="80">
        <v>1450413433</v>
      </c>
      <c r="H20" s="81">
        <v>331203000</v>
      </c>
      <c r="I20" s="83">
        <f t="shared" si="1"/>
        <v>1781616433</v>
      </c>
      <c r="J20" s="80">
        <v>330807471</v>
      </c>
      <c r="K20" s="81">
        <v>23662893</v>
      </c>
      <c r="L20" s="81">
        <f t="shared" si="2"/>
        <v>354470364</v>
      </c>
      <c r="M20" s="40">
        <f t="shared" si="3"/>
        <v>0.20615493139653412</v>
      </c>
      <c r="N20" s="108">
        <v>326892895</v>
      </c>
      <c r="O20" s="109">
        <v>49626337</v>
      </c>
      <c r="P20" s="110">
        <f t="shared" si="4"/>
        <v>376519232</v>
      </c>
      <c r="Q20" s="40">
        <f t="shared" si="5"/>
        <v>0.21897824000439065</v>
      </c>
      <c r="R20" s="108">
        <v>314640000</v>
      </c>
      <c r="S20" s="110">
        <v>35011814</v>
      </c>
      <c r="T20" s="110">
        <f t="shared" si="6"/>
        <v>349651814</v>
      </c>
      <c r="U20" s="40">
        <f t="shared" si="7"/>
        <v>0.19625538220436925</v>
      </c>
      <c r="V20" s="108">
        <v>353149199</v>
      </c>
      <c r="W20" s="110">
        <v>131880801</v>
      </c>
      <c r="X20" s="110">
        <f t="shared" si="8"/>
        <v>485030000</v>
      </c>
      <c r="Y20" s="40">
        <f t="shared" si="9"/>
        <v>0.27224153920901784</v>
      </c>
      <c r="Z20" s="80">
        <f t="shared" si="10"/>
        <v>1325489565</v>
      </c>
      <c r="AA20" s="81">
        <f t="shared" si="11"/>
        <v>240181845</v>
      </c>
      <c r="AB20" s="81">
        <f t="shared" si="12"/>
        <v>1565671410</v>
      </c>
      <c r="AC20" s="40">
        <f t="shared" si="13"/>
        <v>0.8787926407726393</v>
      </c>
      <c r="AD20" s="80">
        <v>390515320</v>
      </c>
      <c r="AE20" s="81">
        <v>39877007</v>
      </c>
      <c r="AF20" s="81">
        <f t="shared" si="14"/>
        <v>430392327</v>
      </c>
      <c r="AG20" s="40">
        <f t="shared" si="15"/>
        <v>0.8446800559632531</v>
      </c>
      <c r="AH20" s="40">
        <f t="shared" si="16"/>
        <v>0.12694852945182733</v>
      </c>
      <c r="AI20" s="12">
        <v>1791396750</v>
      </c>
      <c r="AJ20" s="12">
        <v>1792801425</v>
      </c>
      <c r="AK20" s="12">
        <v>1514343608</v>
      </c>
      <c r="AL20" s="12"/>
    </row>
    <row r="21" spans="1:38" s="13" customFormat="1" ht="12.75">
      <c r="A21" s="29"/>
      <c r="B21" s="38" t="s">
        <v>81</v>
      </c>
      <c r="C21" s="39" t="s">
        <v>82</v>
      </c>
      <c r="D21" s="80">
        <v>1670108000</v>
      </c>
      <c r="E21" s="81">
        <v>485070000</v>
      </c>
      <c r="F21" s="83">
        <f t="shared" si="0"/>
        <v>2155178000</v>
      </c>
      <c r="G21" s="80">
        <v>1670108000</v>
      </c>
      <c r="H21" s="81">
        <v>485070000</v>
      </c>
      <c r="I21" s="83">
        <f t="shared" si="1"/>
        <v>2155178000</v>
      </c>
      <c r="J21" s="80">
        <v>362896697</v>
      </c>
      <c r="K21" s="81">
        <v>84937598</v>
      </c>
      <c r="L21" s="81">
        <f t="shared" si="2"/>
        <v>447834295</v>
      </c>
      <c r="M21" s="40">
        <f t="shared" si="3"/>
        <v>0.20779457427646347</v>
      </c>
      <c r="N21" s="108">
        <v>331850021</v>
      </c>
      <c r="O21" s="109">
        <v>93008260</v>
      </c>
      <c r="P21" s="110">
        <f t="shared" si="4"/>
        <v>424858281</v>
      </c>
      <c r="Q21" s="40">
        <f t="shared" si="5"/>
        <v>0.19713373141336818</v>
      </c>
      <c r="R21" s="108">
        <v>339286081</v>
      </c>
      <c r="S21" s="110">
        <v>55074871</v>
      </c>
      <c r="T21" s="110">
        <f t="shared" si="6"/>
        <v>394360952</v>
      </c>
      <c r="U21" s="40">
        <f t="shared" si="7"/>
        <v>0.18298300743604473</v>
      </c>
      <c r="V21" s="108">
        <v>393401999</v>
      </c>
      <c r="W21" s="110">
        <v>137008185</v>
      </c>
      <c r="X21" s="110">
        <f t="shared" si="8"/>
        <v>530410184</v>
      </c>
      <c r="Y21" s="40">
        <f t="shared" si="9"/>
        <v>0.2461096874596901</v>
      </c>
      <c r="Z21" s="80">
        <f t="shared" si="10"/>
        <v>1427434798</v>
      </c>
      <c r="AA21" s="81">
        <f t="shared" si="11"/>
        <v>370028914</v>
      </c>
      <c r="AB21" s="81">
        <f t="shared" si="12"/>
        <v>1797463712</v>
      </c>
      <c r="AC21" s="40">
        <f t="shared" si="13"/>
        <v>0.8340210005855665</v>
      </c>
      <c r="AD21" s="80">
        <v>460087064</v>
      </c>
      <c r="AE21" s="81">
        <v>196445066</v>
      </c>
      <c r="AF21" s="81">
        <f t="shared" si="14"/>
        <v>656532130</v>
      </c>
      <c r="AG21" s="40">
        <f t="shared" si="15"/>
        <v>0.8550317292272908</v>
      </c>
      <c r="AH21" s="40">
        <f t="shared" si="16"/>
        <v>-0.1921032349170786</v>
      </c>
      <c r="AI21" s="12">
        <v>1864478000</v>
      </c>
      <c r="AJ21" s="12">
        <v>2115841000</v>
      </c>
      <c r="AK21" s="12">
        <v>1809111189</v>
      </c>
      <c r="AL21" s="12"/>
    </row>
    <row r="22" spans="1:38" s="13" customFormat="1" ht="12.75">
      <c r="A22" s="29"/>
      <c r="B22" s="38" t="s">
        <v>83</v>
      </c>
      <c r="C22" s="39" t="s">
        <v>84</v>
      </c>
      <c r="D22" s="80">
        <v>2587145639</v>
      </c>
      <c r="E22" s="81">
        <v>888772983</v>
      </c>
      <c r="F22" s="83">
        <f t="shared" si="0"/>
        <v>3475918622</v>
      </c>
      <c r="G22" s="80">
        <v>2587145639</v>
      </c>
      <c r="H22" s="81">
        <v>949749098</v>
      </c>
      <c r="I22" s="83">
        <f t="shared" si="1"/>
        <v>3536894737</v>
      </c>
      <c r="J22" s="80">
        <v>438932386</v>
      </c>
      <c r="K22" s="81">
        <v>40293477</v>
      </c>
      <c r="L22" s="81">
        <f t="shared" si="2"/>
        <v>479225863</v>
      </c>
      <c r="M22" s="40">
        <f t="shared" si="3"/>
        <v>0.1378702769296306</v>
      </c>
      <c r="N22" s="108">
        <v>618514736</v>
      </c>
      <c r="O22" s="109">
        <v>136404135</v>
      </c>
      <c r="P22" s="110">
        <f t="shared" si="4"/>
        <v>754918871</v>
      </c>
      <c r="Q22" s="40">
        <f t="shared" si="5"/>
        <v>0.21718542724847487</v>
      </c>
      <c r="R22" s="108">
        <v>543928853</v>
      </c>
      <c r="S22" s="110">
        <v>183821372</v>
      </c>
      <c r="T22" s="110">
        <f t="shared" si="6"/>
        <v>727750225</v>
      </c>
      <c r="U22" s="40">
        <f t="shared" si="7"/>
        <v>0.20575965051684827</v>
      </c>
      <c r="V22" s="108">
        <v>547696271</v>
      </c>
      <c r="W22" s="110">
        <v>389818221</v>
      </c>
      <c r="X22" s="110">
        <f t="shared" si="8"/>
        <v>937514492</v>
      </c>
      <c r="Y22" s="40">
        <f t="shared" si="9"/>
        <v>0.26506711726320736</v>
      </c>
      <c r="Z22" s="80">
        <f t="shared" si="10"/>
        <v>2149072246</v>
      </c>
      <c r="AA22" s="81">
        <f t="shared" si="11"/>
        <v>750337205</v>
      </c>
      <c r="AB22" s="81">
        <f t="shared" si="12"/>
        <v>2899409451</v>
      </c>
      <c r="AC22" s="40">
        <f t="shared" si="13"/>
        <v>0.8197613066255073</v>
      </c>
      <c r="AD22" s="80">
        <v>379511592</v>
      </c>
      <c r="AE22" s="81">
        <v>156679964</v>
      </c>
      <c r="AF22" s="81">
        <f t="shared" si="14"/>
        <v>536191556</v>
      </c>
      <c r="AG22" s="40">
        <f t="shared" si="15"/>
        <v>0.7018059952293609</v>
      </c>
      <c r="AH22" s="40">
        <f t="shared" si="16"/>
        <v>0.7484693324786338</v>
      </c>
      <c r="AI22" s="12">
        <v>2739267527</v>
      </c>
      <c r="AJ22" s="12">
        <v>2806067656</v>
      </c>
      <c r="AK22" s="12">
        <v>1969315104</v>
      </c>
      <c r="AL22" s="12"/>
    </row>
    <row r="23" spans="1:38" s="13" customFormat="1" ht="12.75">
      <c r="A23" s="29"/>
      <c r="B23" s="38" t="s">
        <v>85</v>
      </c>
      <c r="C23" s="39" t="s">
        <v>86</v>
      </c>
      <c r="D23" s="80">
        <v>1371847468</v>
      </c>
      <c r="E23" s="81">
        <v>285010000</v>
      </c>
      <c r="F23" s="83">
        <f t="shared" si="0"/>
        <v>1656857468</v>
      </c>
      <c r="G23" s="80">
        <v>1424615085</v>
      </c>
      <c r="H23" s="81">
        <v>258470181</v>
      </c>
      <c r="I23" s="83">
        <f t="shared" si="1"/>
        <v>1683085266</v>
      </c>
      <c r="J23" s="80">
        <v>385964830</v>
      </c>
      <c r="K23" s="81">
        <v>19639204</v>
      </c>
      <c r="L23" s="81">
        <f t="shared" si="2"/>
        <v>405604034</v>
      </c>
      <c r="M23" s="40">
        <f t="shared" si="3"/>
        <v>0.24480321441868289</v>
      </c>
      <c r="N23" s="108">
        <v>268362105</v>
      </c>
      <c r="O23" s="109">
        <v>77365546</v>
      </c>
      <c r="P23" s="110">
        <f t="shared" si="4"/>
        <v>345727651</v>
      </c>
      <c r="Q23" s="40">
        <f t="shared" si="5"/>
        <v>0.20866469064314228</v>
      </c>
      <c r="R23" s="108">
        <v>240658576</v>
      </c>
      <c r="S23" s="110">
        <v>21423589</v>
      </c>
      <c r="T23" s="110">
        <f t="shared" si="6"/>
        <v>262082165</v>
      </c>
      <c r="U23" s="40">
        <f t="shared" si="7"/>
        <v>0.1557153225058296</v>
      </c>
      <c r="V23" s="108">
        <v>297411258</v>
      </c>
      <c r="W23" s="110">
        <v>56177107</v>
      </c>
      <c r="X23" s="110">
        <f t="shared" si="8"/>
        <v>353588365</v>
      </c>
      <c r="Y23" s="40">
        <f t="shared" si="9"/>
        <v>0.21008345337151801</v>
      </c>
      <c r="Z23" s="80">
        <f t="shared" si="10"/>
        <v>1192396769</v>
      </c>
      <c r="AA23" s="81">
        <f t="shared" si="11"/>
        <v>174605446</v>
      </c>
      <c r="AB23" s="81">
        <f t="shared" si="12"/>
        <v>1367002215</v>
      </c>
      <c r="AC23" s="40">
        <f t="shared" si="13"/>
        <v>0.8122002150543454</v>
      </c>
      <c r="AD23" s="80">
        <v>280408903</v>
      </c>
      <c r="AE23" s="81">
        <v>45954438</v>
      </c>
      <c r="AF23" s="81">
        <f t="shared" si="14"/>
        <v>326363341</v>
      </c>
      <c r="AG23" s="40">
        <f t="shared" si="15"/>
        <v>0.8257310865261429</v>
      </c>
      <c r="AH23" s="40">
        <f t="shared" si="16"/>
        <v>0.08341936908900571</v>
      </c>
      <c r="AI23" s="12">
        <v>1445273050</v>
      </c>
      <c r="AJ23" s="12">
        <v>1452686942</v>
      </c>
      <c r="AK23" s="12">
        <v>1199528767</v>
      </c>
      <c r="AL23" s="12"/>
    </row>
    <row r="24" spans="1:38" s="13" customFormat="1" ht="12.75">
      <c r="A24" s="29"/>
      <c r="B24" s="38" t="s">
        <v>87</v>
      </c>
      <c r="C24" s="39" t="s">
        <v>88</v>
      </c>
      <c r="D24" s="80">
        <v>891306452</v>
      </c>
      <c r="E24" s="81">
        <v>189043691</v>
      </c>
      <c r="F24" s="83">
        <f t="shared" si="0"/>
        <v>1080350143</v>
      </c>
      <c r="G24" s="80">
        <v>931090161</v>
      </c>
      <c r="H24" s="81">
        <v>197810899</v>
      </c>
      <c r="I24" s="83">
        <f t="shared" si="1"/>
        <v>1128901060</v>
      </c>
      <c r="J24" s="80">
        <v>161693171</v>
      </c>
      <c r="K24" s="81">
        <v>14835828</v>
      </c>
      <c r="L24" s="81">
        <f t="shared" si="2"/>
        <v>176528999</v>
      </c>
      <c r="M24" s="40">
        <f t="shared" si="3"/>
        <v>0.16339980157710776</v>
      </c>
      <c r="N24" s="108">
        <v>189567625</v>
      </c>
      <c r="O24" s="109">
        <v>23765244</v>
      </c>
      <c r="P24" s="110">
        <f t="shared" si="4"/>
        <v>213332869</v>
      </c>
      <c r="Q24" s="40">
        <f t="shared" si="5"/>
        <v>0.1974664143678463</v>
      </c>
      <c r="R24" s="108">
        <v>193657033</v>
      </c>
      <c r="S24" s="110">
        <v>22976054</v>
      </c>
      <c r="T24" s="110">
        <f t="shared" si="6"/>
        <v>216633087</v>
      </c>
      <c r="U24" s="40">
        <f t="shared" si="7"/>
        <v>0.19189731915036026</v>
      </c>
      <c r="V24" s="108">
        <v>185373129</v>
      </c>
      <c r="W24" s="110">
        <v>86924226</v>
      </c>
      <c r="X24" s="110">
        <f t="shared" si="8"/>
        <v>272297355</v>
      </c>
      <c r="Y24" s="40">
        <f t="shared" si="9"/>
        <v>0.24120568635129105</v>
      </c>
      <c r="Z24" s="80">
        <f t="shared" si="10"/>
        <v>730290958</v>
      </c>
      <c r="AA24" s="81">
        <f t="shared" si="11"/>
        <v>148501352</v>
      </c>
      <c r="AB24" s="81">
        <f t="shared" si="12"/>
        <v>878792310</v>
      </c>
      <c r="AC24" s="40">
        <f t="shared" si="13"/>
        <v>0.7784493620725275</v>
      </c>
      <c r="AD24" s="80">
        <v>205780729</v>
      </c>
      <c r="AE24" s="81">
        <v>97837327</v>
      </c>
      <c r="AF24" s="81">
        <f t="shared" si="14"/>
        <v>303618056</v>
      </c>
      <c r="AG24" s="40">
        <f t="shared" si="15"/>
        <v>0.790018004020666</v>
      </c>
      <c r="AH24" s="40">
        <f t="shared" si="16"/>
        <v>-0.10315822916671336</v>
      </c>
      <c r="AI24" s="12">
        <v>1041867261</v>
      </c>
      <c r="AJ24" s="12">
        <v>1049583332</v>
      </c>
      <c r="AK24" s="12">
        <v>829189729</v>
      </c>
      <c r="AL24" s="12"/>
    </row>
    <row r="25" spans="1:38" s="13" customFormat="1" ht="12.75">
      <c r="A25" s="29"/>
      <c r="B25" s="38" t="s">
        <v>89</v>
      </c>
      <c r="C25" s="39" t="s">
        <v>90</v>
      </c>
      <c r="D25" s="80">
        <v>1038540366</v>
      </c>
      <c r="E25" s="81">
        <v>195689000</v>
      </c>
      <c r="F25" s="83">
        <f t="shared" si="0"/>
        <v>1234229366</v>
      </c>
      <c r="G25" s="80">
        <v>1053781070</v>
      </c>
      <c r="H25" s="81">
        <v>292734123</v>
      </c>
      <c r="I25" s="83">
        <f t="shared" si="1"/>
        <v>1346515193</v>
      </c>
      <c r="J25" s="80">
        <v>244616501</v>
      </c>
      <c r="K25" s="81">
        <v>23402465</v>
      </c>
      <c r="L25" s="81">
        <f t="shared" si="2"/>
        <v>268018966</v>
      </c>
      <c r="M25" s="40">
        <f t="shared" si="3"/>
        <v>0.21715490927640105</v>
      </c>
      <c r="N25" s="108">
        <v>247897035</v>
      </c>
      <c r="O25" s="109">
        <v>59385804</v>
      </c>
      <c r="P25" s="110">
        <f t="shared" si="4"/>
        <v>307282839</v>
      </c>
      <c r="Q25" s="40">
        <f t="shared" si="5"/>
        <v>0.24896736981382114</v>
      </c>
      <c r="R25" s="108">
        <v>239987918</v>
      </c>
      <c r="S25" s="110">
        <v>28339387</v>
      </c>
      <c r="T25" s="110">
        <f t="shared" si="6"/>
        <v>268327305</v>
      </c>
      <c r="U25" s="40">
        <f t="shared" si="7"/>
        <v>0.1992753638391364</v>
      </c>
      <c r="V25" s="108">
        <v>249543108</v>
      </c>
      <c r="W25" s="110">
        <v>73172982</v>
      </c>
      <c r="X25" s="110">
        <f t="shared" si="8"/>
        <v>322716090</v>
      </c>
      <c r="Y25" s="40">
        <f t="shared" si="9"/>
        <v>0.23966761881163565</v>
      </c>
      <c r="Z25" s="80">
        <f t="shared" si="10"/>
        <v>982044562</v>
      </c>
      <c r="AA25" s="81">
        <f t="shared" si="11"/>
        <v>184300638</v>
      </c>
      <c r="AB25" s="81">
        <f t="shared" si="12"/>
        <v>1166345200</v>
      </c>
      <c r="AC25" s="40">
        <f t="shared" si="13"/>
        <v>0.8661953508310694</v>
      </c>
      <c r="AD25" s="80">
        <v>248861193</v>
      </c>
      <c r="AE25" s="81">
        <v>77815903</v>
      </c>
      <c r="AF25" s="81">
        <f t="shared" si="14"/>
        <v>326677096</v>
      </c>
      <c r="AG25" s="40">
        <f t="shared" si="15"/>
        <v>0.8445262129378319</v>
      </c>
      <c r="AH25" s="40">
        <f t="shared" si="16"/>
        <v>-0.012125141457728694</v>
      </c>
      <c r="AI25" s="12">
        <v>1126098437</v>
      </c>
      <c r="AJ25" s="12">
        <v>1288900951</v>
      </c>
      <c r="AK25" s="12">
        <v>1088510639</v>
      </c>
      <c r="AL25" s="12"/>
    </row>
    <row r="26" spans="1:38" s="13" customFormat="1" ht="12.75">
      <c r="A26" s="29"/>
      <c r="B26" s="38" t="s">
        <v>91</v>
      </c>
      <c r="C26" s="39" t="s">
        <v>92</v>
      </c>
      <c r="D26" s="80">
        <v>879484783</v>
      </c>
      <c r="E26" s="81">
        <v>157672949</v>
      </c>
      <c r="F26" s="83">
        <f t="shared" si="0"/>
        <v>1037157732</v>
      </c>
      <c r="G26" s="80">
        <v>879484783</v>
      </c>
      <c r="H26" s="81">
        <v>157672949</v>
      </c>
      <c r="I26" s="83">
        <f t="shared" si="1"/>
        <v>1037157732</v>
      </c>
      <c r="J26" s="80">
        <v>229556102</v>
      </c>
      <c r="K26" s="81">
        <v>13101518</v>
      </c>
      <c r="L26" s="81">
        <f t="shared" si="2"/>
        <v>242657620</v>
      </c>
      <c r="M26" s="40">
        <f t="shared" si="3"/>
        <v>0.23396404665669504</v>
      </c>
      <c r="N26" s="108">
        <v>196217044</v>
      </c>
      <c r="O26" s="109">
        <v>24573436</v>
      </c>
      <c r="P26" s="110">
        <f t="shared" si="4"/>
        <v>220790480</v>
      </c>
      <c r="Q26" s="40">
        <f t="shared" si="5"/>
        <v>0.21288032975875265</v>
      </c>
      <c r="R26" s="108">
        <v>180819004</v>
      </c>
      <c r="S26" s="110">
        <v>8379439</v>
      </c>
      <c r="T26" s="110">
        <f t="shared" si="6"/>
        <v>189198443</v>
      </c>
      <c r="U26" s="40">
        <f t="shared" si="7"/>
        <v>0.182420124888005</v>
      </c>
      <c r="V26" s="108">
        <v>216986234</v>
      </c>
      <c r="W26" s="110">
        <v>21321380</v>
      </c>
      <c r="X26" s="110">
        <f t="shared" si="8"/>
        <v>238307614</v>
      </c>
      <c r="Y26" s="40">
        <f t="shared" si="9"/>
        <v>0.22976988614881194</v>
      </c>
      <c r="Z26" s="80">
        <f t="shared" si="10"/>
        <v>823578384</v>
      </c>
      <c r="AA26" s="81">
        <f t="shared" si="11"/>
        <v>67375773</v>
      </c>
      <c r="AB26" s="81">
        <f t="shared" si="12"/>
        <v>890954157</v>
      </c>
      <c r="AC26" s="40">
        <f t="shared" si="13"/>
        <v>0.8590343874522646</v>
      </c>
      <c r="AD26" s="80">
        <v>212170299</v>
      </c>
      <c r="AE26" s="81">
        <v>20928327</v>
      </c>
      <c r="AF26" s="81">
        <f t="shared" si="14"/>
        <v>233098626</v>
      </c>
      <c r="AG26" s="40">
        <f t="shared" si="15"/>
        <v>0.9132881160927246</v>
      </c>
      <c r="AH26" s="40">
        <f t="shared" si="16"/>
        <v>0.02234671258851617</v>
      </c>
      <c r="AI26" s="12">
        <v>907751715</v>
      </c>
      <c r="AJ26" s="12">
        <v>929509617</v>
      </c>
      <c r="AK26" s="12">
        <v>848910087</v>
      </c>
      <c r="AL26" s="12"/>
    </row>
    <row r="27" spans="1:38" s="13" customFormat="1" ht="12.75">
      <c r="A27" s="29"/>
      <c r="B27" s="41" t="s">
        <v>93</v>
      </c>
      <c r="C27" s="39" t="s">
        <v>94</v>
      </c>
      <c r="D27" s="80">
        <v>1812293800</v>
      </c>
      <c r="E27" s="81">
        <v>206483100</v>
      </c>
      <c r="F27" s="83">
        <f t="shared" si="0"/>
        <v>2018776900</v>
      </c>
      <c r="G27" s="80">
        <v>2057307905</v>
      </c>
      <c r="H27" s="81">
        <v>233547400</v>
      </c>
      <c r="I27" s="83">
        <f t="shared" si="1"/>
        <v>2290855305</v>
      </c>
      <c r="J27" s="80">
        <v>563742838</v>
      </c>
      <c r="K27" s="81">
        <v>15938259</v>
      </c>
      <c r="L27" s="81">
        <f t="shared" si="2"/>
        <v>579681097</v>
      </c>
      <c r="M27" s="40">
        <f t="shared" si="3"/>
        <v>0.2871447047962556</v>
      </c>
      <c r="N27" s="108">
        <v>503615928</v>
      </c>
      <c r="O27" s="109">
        <v>30824303</v>
      </c>
      <c r="P27" s="110">
        <f t="shared" si="4"/>
        <v>534440231</v>
      </c>
      <c r="Q27" s="40">
        <f t="shared" si="5"/>
        <v>0.26473466731266837</v>
      </c>
      <c r="R27" s="108">
        <v>461035691</v>
      </c>
      <c r="S27" s="110">
        <v>15445988</v>
      </c>
      <c r="T27" s="110">
        <f t="shared" si="6"/>
        <v>476481679</v>
      </c>
      <c r="U27" s="40">
        <f t="shared" si="7"/>
        <v>0.2079929177368974</v>
      </c>
      <c r="V27" s="108">
        <v>529659786</v>
      </c>
      <c r="W27" s="110">
        <v>48682450</v>
      </c>
      <c r="X27" s="110">
        <f t="shared" si="8"/>
        <v>578342236</v>
      </c>
      <c r="Y27" s="40">
        <f t="shared" si="9"/>
        <v>0.2524569032089087</v>
      </c>
      <c r="Z27" s="80">
        <f t="shared" si="10"/>
        <v>2058054243</v>
      </c>
      <c r="AA27" s="81">
        <f t="shared" si="11"/>
        <v>110891000</v>
      </c>
      <c r="AB27" s="81">
        <f t="shared" si="12"/>
        <v>2168945243</v>
      </c>
      <c r="AC27" s="40">
        <f t="shared" si="13"/>
        <v>0.9467840409938069</v>
      </c>
      <c r="AD27" s="80">
        <v>517955624</v>
      </c>
      <c r="AE27" s="81">
        <v>24161610</v>
      </c>
      <c r="AF27" s="81">
        <f t="shared" si="14"/>
        <v>542117234</v>
      </c>
      <c r="AG27" s="40">
        <f t="shared" si="15"/>
        <v>1.0798959605522949</v>
      </c>
      <c r="AH27" s="40">
        <f t="shared" si="16"/>
        <v>0.06682134366530756</v>
      </c>
      <c r="AI27" s="12">
        <v>2267008003</v>
      </c>
      <c r="AJ27" s="12">
        <v>1881980002</v>
      </c>
      <c r="AK27" s="12">
        <v>2032342602</v>
      </c>
      <c r="AL27" s="12"/>
    </row>
    <row r="28" spans="1:38" s="13" customFormat="1" ht="12.75">
      <c r="A28" s="42"/>
      <c r="B28" s="43" t="s">
        <v>655</v>
      </c>
      <c r="C28" s="42"/>
      <c r="D28" s="84">
        <f>SUM(D9:D27)</f>
        <v>32034851346</v>
      </c>
      <c r="E28" s="85">
        <f>SUM(E9:E27)</f>
        <v>5684352514</v>
      </c>
      <c r="F28" s="86">
        <f t="shared" si="0"/>
        <v>37719203860</v>
      </c>
      <c r="G28" s="84">
        <f>SUM(G9:G27)</f>
        <v>32903737298</v>
      </c>
      <c r="H28" s="85">
        <f>SUM(H9:H27)</f>
        <v>6068968836</v>
      </c>
      <c r="I28" s="86">
        <f t="shared" si="1"/>
        <v>38972706134</v>
      </c>
      <c r="J28" s="84">
        <f>SUM(J9:J27)</f>
        <v>6613801429</v>
      </c>
      <c r="K28" s="85">
        <f>SUM(K9:K27)</f>
        <v>461630256</v>
      </c>
      <c r="L28" s="85">
        <f t="shared" si="2"/>
        <v>7075431685</v>
      </c>
      <c r="M28" s="44">
        <f t="shared" si="3"/>
        <v>0.18758168150264876</v>
      </c>
      <c r="N28" s="111">
        <f>SUM(N9:N27)</f>
        <v>7166662282</v>
      </c>
      <c r="O28" s="112">
        <f>SUM(O9:O27)</f>
        <v>880597619</v>
      </c>
      <c r="P28" s="113">
        <f t="shared" si="4"/>
        <v>8047259901</v>
      </c>
      <c r="Q28" s="44">
        <f t="shared" si="5"/>
        <v>0.2133464940264516</v>
      </c>
      <c r="R28" s="111">
        <f>SUM(R9:R27)</f>
        <v>6977679720</v>
      </c>
      <c r="S28" s="113">
        <f>SUM(S9:S27)</f>
        <v>847582685</v>
      </c>
      <c r="T28" s="113">
        <f t="shared" si="6"/>
        <v>7825262405</v>
      </c>
      <c r="U28" s="44">
        <f t="shared" si="7"/>
        <v>0.20078827418589745</v>
      </c>
      <c r="V28" s="111">
        <f>SUM(V9:V27)</f>
        <v>7293403342</v>
      </c>
      <c r="W28" s="113">
        <f>SUM(W9:W27)</f>
        <v>1945281848</v>
      </c>
      <c r="X28" s="113">
        <f t="shared" si="8"/>
        <v>9238685190</v>
      </c>
      <c r="Y28" s="44">
        <f t="shared" si="9"/>
        <v>0.23705526524728857</v>
      </c>
      <c r="Z28" s="84">
        <f t="shared" si="10"/>
        <v>28051546773</v>
      </c>
      <c r="AA28" s="85">
        <f t="shared" si="11"/>
        <v>4135092408</v>
      </c>
      <c r="AB28" s="85">
        <f t="shared" si="12"/>
        <v>32186639181</v>
      </c>
      <c r="AC28" s="44">
        <f t="shared" si="13"/>
        <v>0.8258764241398213</v>
      </c>
      <c r="AD28" s="84">
        <f>SUM(AD9:AD27)</f>
        <v>6582840744</v>
      </c>
      <c r="AE28" s="85">
        <f>SUM(AE9:AE27)</f>
        <v>1401781090</v>
      </c>
      <c r="AF28" s="85">
        <f t="shared" si="14"/>
        <v>7984621834</v>
      </c>
      <c r="AG28" s="44">
        <f t="shared" si="15"/>
        <v>0.9113356569729282</v>
      </c>
      <c r="AH28" s="44">
        <f t="shared" si="16"/>
        <v>0.15705983101916798</v>
      </c>
      <c r="AI28" s="12">
        <f>SUM(AI9:AI27)</f>
        <v>33233271849</v>
      </c>
      <c r="AJ28" s="12">
        <f>SUM(AJ9:AJ27)</f>
        <v>31502676303</v>
      </c>
      <c r="AK28" s="12">
        <f>SUM(AK9:AK27)</f>
        <v>28709512205</v>
      </c>
      <c r="AL28" s="12"/>
    </row>
    <row r="29" spans="1:38" s="13" customFormat="1" ht="12.75" customHeight="1">
      <c r="A29" s="45"/>
      <c r="B29" s="46"/>
      <c r="C29" s="47"/>
      <c r="D29" s="87"/>
      <c r="E29" s="88"/>
      <c r="F29" s="89"/>
      <c r="G29" s="87"/>
      <c r="H29" s="88"/>
      <c r="I29" s="89"/>
      <c r="J29" s="90"/>
      <c r="K29" s="88"/>
      <c r="L29" s="89"/>
      <c r="M29" s="48"/>
      <c r="N29" s="90"/>
      <c r="O29" s="89"/>
      <c r="P29" s="88"/>
      <c r="Q29" s="48"/>
      <c r="R29" s="90"/>
      <c r="S29" s="88"/>
      <c r="T29" s="88"/>
      <c r="U29" s="48"/>
      <c r="V29" s="90"/>
      <c r="W29" s="88"/>
      <c r="X29" s="88"/>
      <c r="Y29" s="48"/>
      <c r="Z29" s="90"/>
      <c r="AA29" s="88"/>
      <c r="AB29" s="89"/>
      <c r="AC29" s="48"/>
      <c r="AD29" s="90"/>
      <c r="AE29" s="88"/>
      <c r="AF29" s="88"/>
      <c r="AG29" s="48"/>
      <c r="AH29" s="48"/>
      <c r="AI29" s="12"/>
      <c r="AJ29" s="12"/>
      <c r="AK29" s="12"/>
      <c r="AL29" s="12"/>
    </row>
    <row r="30" spans="1:38" s="13" customFormat="1" ht="12.75">
      <c r="A30" s="12"/>
      <c r="B30" s="49"/>
      <c r="C30" s="12"/>
      <c r="D30" s="91"/>
      <c r="E30" s="91"/>
      <c r="F30" s="91"/>
      <c r="G30" s="91"/>
      <c r="H30" s="91"/>
      <c r="I30" s="91"/>
      <c r="J30" s="91"/>
      <c r="K30" s="91"/>
      <c r="L30" s="91"/>
      <c r="M30" s="12"/>
      <c r="N30" s="91"/>
      <c r="O30" s="91"/>
      <c r="P30" s="91"/>
      <c r="Q30" s="12"/>
      <c r="R30" s="91"/>
      <c r="S30" s="91"/>
      <c r="T30" s="91"/>
      <c r="U30" s="12"/>
      <c r="V30" s="91"/>
      <c r="W30" s="91"/>
      <c r="X30" s="91"/>
      <c r="Y30" s="12"/>
      <c r="Z30" s="91"/>
      <c r="AA30" s="91"/>
      <c r="AB30" s="91"/>
      <c r="AC30" s="12"/>
      <c r="AD30" s="91"/>
      <c r="AE30" s="91"/>
      <c r="AF30" s="91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40</v>
      </c>
      <c r="C9" s="39" t="s">
        <v>41</v>
      </c>
      <c r="D9" s="80">
        <v>3992221749</v>
      </c>
      <c r="E9" s="81">
        <v>749097271</v>
      </c>
      <c r="F9" s="82">
        <f>$D9+$E9</f>
        <v>4741319020</v>
      </c>
      <c r="G9" s="80">
        <v>4031665887</v>
      </c>
      <c r="H9" s="81">
        <v>978103348</v>
      </c>
      <c r="I9" s="83">
        <f>$G9+$H9</f>
        <v>5009769235</v>
      </c>
      <c r="J9" s="80">
        <v>718688792</v>
      </c>
      <c r="K9" s="81">
        <v>38430807</v>
      </c>
      <c r="L9" s="81">
        <f>$J9+$K9</f>
        <v>757119599</v>
      </c>
      <c r="M9" s="40">
        <f>IF($F9=0,0,$L9/$F9)</f>
        <v>0.15968543685972011</v>
      </c>
      <c r="N9" s="108">
        <v>891790248</v>
      </c>
      <c r="O9" s="109">
        <v>110911932</v>
      </c>
      <c r="P9" s="110">
        <f>$N9+$O9</f>
        <v>1002702180</v>
      </c>
      <c r="Q9" s="40">
        <f>IF($F9=0,0,$P9/$F9)</f>
        <v>0.21148169439144807</v>
      </c>
      <c r="R9" s="108">
        <v>776493887</v>
      </c>
      <c r="S9" s="110">
        <v>82770468</v>
      </c>
      <c r="T9" s="110">
        <f>$R9+$S9</f>
        <v>859264355</v>
      </c>
      <c r="U9" s="40">
        <f>IF($I9=0,0,$T9/$I9)</f>
        <v>0.1715177515556762</v>
      </c>
      <c r="V9" s="108">
        <v>960377271</v>
      </c>
      <c r="W9" s="110">
        <v>267635731</v>
      </c>
      <c r="X9" s="110">
        <f>$V9+$W9</f>
        <v>1228013002</v>
      </c>
      <c r="Y9" s="40">
        <f>IF($I9=0,0,$X9/$I9)</f>
        <v>0.2451236662600488</v>
      </c>
      <c r="Z9" s="80">
        <f>$J9+$N9+$R9+$V9</f>
        <v>3347350198</v>
      </c>
      <c r="AA9" s="81">
        <f>$K9+$O9+$S9+$W9</f>
        <v>499748938</v>
      </c>
      <c r="AB9" s="81">
        <f>$Z9+$AA9</f>
        <v>3847099136</v>
      </c>
      <c r="AC9" s="40">
        <f>IF($I9=0,0,$AB9/$I9)</f>
        <v>0.7679194301252081</v>
      </c>
      <c r="AD9" s="80">
        <v>802783973</v>
      </c>
      <c r="AE9" s="81">
        <v>101125824</v>
      </c>
      <c r="AF9" s="81">
        <f>$AD9+$AE9</f>
        <v>903909797</v>
      </c>
      <c r="AG9" s="40">
        <f>IF($AJ9=0,0,$AK9/$AJ9)</f>
        <v>0.7484845386904995</v>
      </c>
      <c r="AH9" s="40">
        <f>IF($AF9=0,0,(($X9/$AF9)-1))</f>
        <v>0.3585570220343568</v>
      </c>
      <c r="AI9" s="12">
        <v>4380918676</v>
      </c>
      <c r="AJ9" s="12">
        <v>4449461994</v>
      </c>
      <c r="AK9" s="12">
        <v>3330353508</v>
      </c>
      <c r="AL9" s="12"/>
    </row>
    <row r="10" spans="1:38" s="13" customFormat="1" ht="12.75">
      <c r="A10" s="29" t="s">
        <v>95</v>
      </c>
      <c r="B10" s="63" t="s">
        <v>52</v>
      </c>
      <c r="C10" s="39" t="s">
        <v>53</v>
      </c>
      <c r="D10" s="80">
        <v>7316096070</v>
      </c>
      <c r="E10" s="81">
        <v>1079076000</v>
      </c>
      <c r="F10" s="82">
        <f aca="true" t="shared" si="0" ref="F10:F41">$D10+$E10</f>
        <v>8395172070</v>
      </c>
      <c r="G10" s="80">
        <v>7518798012</v>
      </c>
      <c r="H10" s="81">
        <v>1500403710</v>
      </c>
      <c r="I10" s="83">
        <f aca="true" t="shared" si="1" ref="I10:I41">$G10+$H10</f>
        <v>9019201722</v>
      </c>
      <c r="J10" s="80">
        <v>1567584371</v>
      </c>
      <c r="K10" s="81">
        <v>145738522</v>
      </c>
      <c r="L10" s="81">
        <f aca="true" t="shared" si="2" ref="L10:L41">$J10+$K10</f>
        <v>1713322893</v>
      </c>
      <c r="M10" s="40">
        <f aca="true" t="shared" si="3" ref="M10:M41">IF($F10=0,0,$L10/$F10)</f>
        <v>0.2040843092570466</v>
      </c>
      <c r="N10" s="108">
        <v>1577098650</v>
      </c>
      <c r="O10" s="109">
        <v>318935653</v>
      </c>
      <c r="P10" s="110">
        <f aca="true" t="shared" si="4" ref="P10:P41">$N10+$O10</f>
        <v>1896034303</v>
      </c>
      <c r="Q10" s="40">
        <f aca="true" t="shared" si="5" ref="Q10:Q41">IF($F10=0,0,$P10/$F10)</f>
        <v>0.22584817645077762</v>
      </c>
      <c r="R10" s="108">
        <v>1587820803</v>
      </c>
      <c r="S10" s="110">
        <v>191821536</v>
      </c>
      <c r="T10" s="110">
        <f aca="true" t="shared" si="6" ref="T10:T41">$R10+$S10</f>
        <v>1779642339</v>
      </c>
      <c r="U10" s="40">
        <f aca="true" t="shared" si="7" ref="U10:U41">IF($I10=0,0,$T10/$I10)</f>
        <v>0.19731705685870454</v>
      </c>
      <c r="V10" s="108">
        <v>2656945321</v>
      </c>
      <c r="W10" s="110">
        <v>621848746</v>
      </c>
      <c r="X10" s="110">
        <f aca="true" t="shared" si="8" ref="X10:X41">$V10+$W10</f>
        <v>3278794067</v>
      </c>
      <c r="Y10" s="40">
        <f aca="true" t="shared" si="9" ref="Y10:Y41">IF($I10=0,0,$X10/$I10)</f>
        <v>0.36353484133770214</v>
      </c>
      <c r="Z10" s="80">
        <f aca="true" t="shared" si="10" ref="Z10:Z41">$J10+$N10+$R10+$V10</f>
        <v>7389449145</v>
      </c>
      <c r="AA10" s="81">
        <f aca="true" t="shared" si="11" ref="AA10:AA41">$K10+$O10+$S10+$W10</f>
        <v>1278344457</v>
      </c>
      <c r="AB10" s="81">
        <f aca="true" t="shared" si="12" ref="AB10:AB41">$Z10+$AA10</f>
        <v>8667793602</v>
      </c>
      <c r="AC10" s="40">
        <f aca="true" t="shared" si="13" ref="AC10:AC41">IF($I10=0,0,$AB10/$I10)</f>
        <v>0.9610377801903652</v>
      </c>
      <c r="AD10" s="80">
        <v>2059857519</v>
      </c>
      <c r="AE10" s="81">
        <v>577553482</v>
      </c>
      <c r="AF10" s="81">
        <f aca="true" t="shared" si="14" ref="AF10:AF41">$AD10+$AE10</f>
        <v>2637411001</v>
      </c>
      <c r="AG10" s="40">
        <f aca="true" t="shared" si="15" ref="AG10:AG41">IF($AJ10=0,0,$AK10/$AJ10)</f>
        <v>0.9735533452241153</v>
      </c>
      <c r="AH10" s="40">
        <f aca="true" t="shared" si="16" ref="AH10:AH41">IF($AF10=0,0,(($X10/$AF10)-1))</f>
        <v>0.24318661966482025</v>
      </c>
      <c r="AI10" s="12">
        <v>8027850860</v>
      </c>
      <c r="AJ10" s="12">
        <v>7855720497</v>
      </c>
      <c r="AK10" s="12">
        <v>7647962969</v>
      </c>
      <c r="AL10" s="12"/>
    </row>
    <row r="11" spans="1:38" s="59" customFormat="1" ht="12.75">
      <c r="A11" s="64"/>
      <c r="B11" s="65" t="s">
        <v>96</v>
      </c>
      <c r="C11" s="32"/>
      <c r="D11" s="84">
        <f>SUM(D9:D10)</f>
        <v>11308317819</v>
      </c>
      <c r="E11" s="85">
        <f>SUM(E9:E10)</f>
        <v>1828173271</v>
      </c>
      <c r="F11" s="86">
        <f t="shared" si="0"/>
        <v>13136491090</v>
      </c>
      <c r="G11" s="84">
        <f>SUM(G9:G10)</f>
        <v>11550463899</v>
      </c>
      <c r="H11" s="85">
        <f>SUM(H9:H10)</f>
        <v>2478507058</v>
      </c>
      <c r="I11" s="86">
        <f t="shared" si="1"/>
        <v>14028970957</v>
      </c>
      <c r="J11" s="84">
        <f>SUM(J9:J10)</f>
        <v>2286273163</v>
      </c>
      <c r="K11" s="85">
        <f>SUM(K9:K10)</f>
        <v>184169329</v>
      </c>
      <c r="L11" s="85">
        <f t="shared" si="2"/>
        <v>2470442492</v>
      </c>
      <c r="M11" s="44">
        <f t="shared" si="3"/>
        <v>0.18805954155296428</v>
      </c>
      <c r="N11" s="114">
        <f>SUM(N9:N10)</f>
        <v>2468888898</v>
      </c>
      <c r="O11" s="115">
        <f>SUM(O9:O10)</f>
        <v>429847585</v>
      </c>
      <c r="P11" s="116">
        <f t="shared" si="4"/>
        <v>2898736483</v>
      </c>
      <c r="Q11" s="44">
        <f t="shared" si="5"/>
        <v>0.2206629200400881</v>
      </c>
      <c r="R11" s="114">
        <f>SUM(R9:R10)</f>
        <v>2364314690</v>
      </c>
      <c r="S11" s="116">
        <f>SUM(S9:S10)</f>
        <v>274592004</v>
      </c>
      <c r="T11" s="116">
        <f t="shared" si="6"/>
        <v>2638906694</v>
      </c>
      <c r="U11" s="44">
        <f t="shared" si="7"/>
        <v>0.1881040813391428</v>
      </c>
      <c r="V11" s="114">
        <f>SUM(V9:V10)</f>
        <v>3617322592</v>
      </c>
      <c r="W11" s="116">
        <f>SUM(W9:W10)</f>
        <v>889484477</v>
      </c>
      <c r="X11" s="116">
        <f t="shared" si="8"/>
        <v>4506807069</v>
      </c>
      <c r="Y11" s="44">
        <f t="shared" si="9"/>
        <v>0.32125001062542297</v>
      </c>
      <c r="Z11" s="84">
        <f t="shared" si="10"/>
        <v>10736799343</v>
      </c>
      <c r="AA11" s="85">
        <f t="shared" si="11"/>
        <v>1778093395</v>
      </c>
      <c r="AB11" s="85">
        <f t="shared" si="12"/>
        <v>12514892738</v>
      </c>
      <c r="AC11" s="44">
        <f t="shared" si="13"/>
        <v>0.8920748910493307</v>
      </c>
      <c r="AD11" s="84">
        <f>SUM(AD9:AD10)</f>
        <v>2862641492</v>
      </c>
      <c r="AE11" s="85">
        <f>SUM(AE9:AE10)</f>
        <v>678679306</v>
      </c>
      <c r="AF11" s="85">
        <f t="shared" si="14"/>
        <v>3541320798</v>
      </c>
      <c r="AG11" s="44">
        <f t="shared" si="15"/>
        <v>0.8921701474179299</v>
      </c>
      <c r="AH11" s="44">
        <f t="shared" si="16"/>
        <v>0.2726345129606076</v>
      </c>
      <c r="AI11" s="66">
        <f>SUM(AI9:AI10)</f>
        <v>12408769536</v>
      </c>
      <c r="AJ11" s="66">
        <f>SUM(AJ9:AJ10)</f>
        <v>12305182491</v>
      </c>
      <c r="AK11" s="66">
        <f>SUM(AK9:AK10)</f>
        <v>10978316477</v>
      </c>
      <c r="AL11" s="66"/>
    </row>
    <row r="12" spans="1:38" s="13" customFormat="1" ht="12.75">
      <c r="A12" s="29" t="s">
        <v>97</v>
      </c>
      <c r="B12" s="63" t="s">
        <v>98</v>
      </c>
      <c r="C12" s="39" t="s">
        <v>99</v>
      </c>
      <c r="D12" s="80">
        <v>158861357</v>
      </c>
      <c r="E12" s="81">
        <v>48355500</v>
      </c>
      <c r="F12" s="82">
        <f t="shared" si="0"/>
        <v>207216857</v>
      </c>
      <c r="G12" s="80">
        <v>170594300</v>
      </c>
      <c r="H12" s="81">
        <v>29701542</v>
      </c>
      <c r="I12" s="83">
        <f t="shared" si="1"/>
        <v>200295842</v>
      </c>
      <c r="J12" s="80">
        <v>38788307</v>
      </c>
      <c r="K12" s="81">
        <v>1296269</v>
      </c>
      <c r="L12" s="81">
        <f t="shared" si="2"/>
        <v>40084576</v>
      </c>
      <c r="M12" s="40">
        <f t="shared" si="3"/>
        <v>0.19344264062455113</v>
      </c>
      <c r="N12" s="108">
        <v>35525764</v>
      </c>
      <c r="O12" s="109">
        <v>3483641</v>
      </c>
      <c r="P12" s="110">
        <f t="shared" si="4"/>
        <v>39009405</v>
      </c>
      <c r="Q12" s="40">
        <f t="shared" si="5"/>
        <v>0.18825401352361984</v>
      </c>
      <c r="R12" s="108">
        <v>37168473</v>
      </c>
      <c r="S12" s="110">
        <v>2200136</v>
      </c>
      <c r="T12" s="110">
        <f t="shared" si="6"/>
        <v>39368609</v>
      </c>
      <c r="U12" s="40">
        <f t="shared" si="7"/>
        <v>0.1965523028680745</v>
      </c>
      <c r="V12" s="108">
        <v>29768310</v>
      </c>
      <c r="W12" s="110">
        <v>13900074</v>
      </c>
      <c r="X12" s="110">
        <f t="shared" si="8"/>
        <v>43668384</v>
      </c>
      <c r="Y12" s="40">
        <f t="shared" si="9"/>
        <v>0.21801942348858144</v>
      </c>
      <c r="Z12" s="80">
        <f t="shared" si="10"/>
        <v>141250854</v>
      </c>
      <c r="AA12" s="81">
        <f t="shared" si="11"/>
        <v>20880120</v>
      </c>
      <c r="AB12" s="81">
        <f t="shared" si="12"/>
        <v>162130974</v>
      </c>
      <c r="AC12" s="40">
        <f t="shared" si="13"/>
        <v>0.8094575123531521</v>
      </c>
      <c r="AD12" s="80">
        <v>32383947</v>
      </c>
      <c r="AE12" s="81">
        <v>7164305</v>
      </c>
      <c r="AF12" s="81">
        <f t="shared" si="14"/>
        <v>39548252</v>
      </c>
      <c r="AG12" s="40">
        <f t="shared" si="15"/>
        <v>0.9583783953928007</v>
      </c>
      <c r="AH12" s="40">
        <f t="shared" si="16"/>
        <v>0.1041798762686148</v>
      </c>
      <c r="AI12" s="12">
        <v>144297296</v>
      </c>
      <c r="AJ12" s="12">
        <v>144297296</v>
      </c>
      <c r="AK12" s="12">
        <v>138291411</v>
      </c>
      <c r="AL12" s="12"/>
    </row>
    <row r="13" spans="1:38" s="13" customFormat="1" ht="12.75">
      <c r="A13" s="29" t="s">
        <v>97</v>
      </c>
      <c r="B13" s="63" t="s">
        <v>100</v>
      </c>
      <c r="C13" s="39" t="s">
        <v>101</v>
      </c>
      <c r="D13" s="80">
        <v>148244750</v>
      </c>
      <c r="E13" s="81">
        <v>31932250</v>
      </c>
      <c r="F13" s="82">
        <f t="shared" si="0"/>
        <v>180177000</v>
      </c>
      <c r="G13" s="80">
        <v>148244750</v>
      </c>
      <c r="H13" s="81">
        <v>31932250</v>
      </c>
      <c r="I13" s="83">
        <f t="shared" si="1"/>
        <v>180177000</v>
      </c>
      <c r="J13" s="80">
        <v>39240228</v>
      </c>
      <c r="K13" s="81">
        <v>1030028</v>
      </c>
      <c r="L13" s="81">
        <f t="shared" si="2"/>
        <v>40270256</v>
      </c>
      <c r="M13" s="40">
        <f t="shared" si="3"/>
        <v>0.2235038656432286</v>
      </c>
      <c r="N13" s="108">
        <v>37855959</v>
      </c>
      <c r="O13" s="109">
        <v>2831473</v>
      </c>
      <c r="P13" s="110">
        <f t="shared" si="4"/>
        <v>40687432</v>
      </c>
      <c r="Q13" s="40">
        <f t="shared" si="5"/>
        <v>0.2258192333094679</v>
      </c>
      <c r="R13" s="108">
        <v>58342356</v>
      </c>
      <c r="S13" s="110">
        <v>9208141</v>
      </c>
      <c r="T13" s="110">
        <f t="shared" si="6"/>
        <v>67550497</v>
      </c>
      <c r="U13" s="40">
        <f t="shared" si="7"/>
        <v>0.37491187554460337</v>
      </c>
      <c r="V13" s="108">
        <v>41071945</v>
      </c>
      <c r="W13" s="110">
        <v>10204142</v>
      </c>
      <c r="X13" s="110">
        <f t="shared" si="8"/>
        <v>51276087</v>
      </c>
      <c r="Y13" s="40">
        <f t="shared" si="9"/>
        <v>0.28458730581594766</v>
      </c>
      <c r="Z13" s="80">
        <f t="shared" si="10"/>
        <v>176510488</v>
      </c>
      <c r="AA13" s="81">
        <f t="shared" si="11"/>
        <v>23273784</v>
      </c>
      <c r="AB13" s="81">
        <f t="shared" si="12"/>
        <v>199784272</v>
      </c>
      <c r="AC13" s="40">
        <f t="shared" si="13"/>
        <v>1.1088222803132475</v>
      </c>
      <c r="AD13" s="80">
        <v>56605340</v>
      </c>
      <c r="AE13" s="81">
        <v>9137667</v>
      </c>
      <c r="AF13" s="81">
        <f t="shared" si="14"/>
        <v>65743007</v>
      </c>
      <c r="AG13" s="40">
        <f t="shared" si="15"/>
        <v>1.0112664261538307</v>
      </c>
      <c r="AH13" s="40">
        <f t="shared" si="16"/>
        <v>-0.2200526057471025</v>
      </c>
      <c r="AI13" s="12">
        <v>160670034</v>
      </c>
      <c r="AJ13" s="12">
        <v>166523614</v>
      </c>
      <c r="AK13" s="12">
        <v>168399740</v>
      </c>
      <c r="AL13" s="12"/>
    </row>
    <row r="14" spans="1:38" s="13" customFormat="1" ht="12.75">
      <c r="A14" s="29" t="s">
        <v>97</v>
      </c>
      <c r="B14" s="63" t="s">
        <v>102</v>
      </c>
      <c r="C14" s="39" t="s">
        <v>103</v>
      </c>
      <c r="D14" s="80">
        <v>44356696</v>
      </c>
      <c r="E14" s="81">
        <v>22356980</v>
      </c>
      <c r="F14" s="82">
        <f t="shared" si="0"/>
        <v>66713676</v>
      </c>
      <c r="G14" s="80">
        <v>44356696</v>
      </c>
      <c r="H14" s="81">
        <v>22356980</v>
      </c>
      <c r="I14" s="83">
        <f t="shared" si="1"/>
        <v>66713676</v>
      </c>
      <c r="J14" s="80">
        <v>8320673</v>
      </c>
      <c r="K14" s="81">
        <v>338815</v>
      </c>
      <c r="L14" s="81">
        <f t="shared" si="2"/>
        <v>8659488</v>
      </c>
      <c r="M14" s="40">
        <f t="shared" si="3"/>
        <v>0.1298007922693392</v>
      </c>
      <c r="N14" s="108">
        <v>7120955</v>
      </c>
      <c r="O14" s="109">
        <v>1556046</v>
      </c>
      <c r="P14" s="110">
        <f t="shared" si="4"/>
        <v>8677001</v>
      </c>
      <c r="Q14" s="40">
        <f t="shared" si="5"/>
        <v>0.1300633021631127</v>
      </c>
      <c r="R14" s="108">
        <v>7714725</v>
      </c>
      <c r="S14" s="110">
        <v>2099913</v>
      </c>
      <c r="T14" s="110">
        <f t="shared" si="6"/>
        <v>9814638</v>
      </c>
      <c r="U14" s="40">
        <f t="shared" si="7"/>
        <v>0.1471158327417005</v>
      </c>
      <c r="V14" s="108">
        <v>7973045</v>
      </c>
      <c r="W14" s="110">
        <v>4805776</v>
      </c>
      <c r="X14" s="110">
        <f t="shared" si="8"/>
        <v>12778821</v>
      </c>
      <c r="Y14" s="40">
        <f t="shared" si="9"/>
        <v>0.1915472473739867</v>
      </c>
      <c r="Z14" s="80">
        <f t="shared" si="10"/>
        <v>31129398</v>
      </c>
      <c r="AA14" s="81">
        <f t="shared" si="11"/>
        <v>8800550</v>
      </c>
      <c r="AB14" s="81">
        <f t="shared" si="12"/>
        <v>39929948</v>
      </c>
      <c r="AC14" s="40">
        <f t="shared" si="13"/>
        <v>0.5985271745481391</v>
      </c>
      <c r="AD14" s="80">
        <v>6553070</v>
      </c>
      <c r="AE14" s="81">
        <v>2524124</v>
      </c>
      <c r="AF14" s="81">
        <f t="shared" si="14"/>
        <v>9077194</v>
      </c>
      <c r="AG14" s="40">
        <f t="shared" si="15"/>
        <v>0.7811884141547282</v>
      </c>
      <c r="AH14" s="40">
        <f t="shared" si="16"/>
        <v>0.4077941927868898</v>
      </c>
      <c r="AI14" s="12">
        <v>42377331</v>
      </c>
      <c r="AJ14" s="12">
        <v>42377331</v>
      </c>
      <c r="AK14" s="12">
        <v>33104680</v>
      </c>
      <c r="AL14" s="12"/>
    </row>
    <row r="15" spans="1:38" s="13" customFormat="1" ht="12.75">
      <c r="A15" s="29" t="s">
        <v>97</v>
      </c>
      <c r="B15" s="63" t="s">
        <v>104</v>
      </c>
      <c r="C15" s="39" t="s">
        <v>105</v>
      </c>
      <c r="D15" s="80">
        <v>305092361</v>
      </c>
      <c r="E15" s="81">
        <v>124736110</v>
      </c>
      <c r="F15" s="82">
        <f t="shared" si="0"/>
        <v>429828471</v>
      </c>
      <c r="G15" s="80">
        <v>305092361</v>
      </c>
      <c r="H15" s="81">
        <v>124736110</v>
      </c>
      <c r="I15" s="83">
        <f t="shared" si="1"/>
        <v>429828471</v>
      </c>
      <c r="J15" s="80">
        <v>80649214</v>
      </c>
      <c r="K15" s="81">
        <v>12038328</v>
      </c>
      <c r="L15" s="81">
        <f t="shared" si="2"/>
        <v>92687542</v>
      </c>
      <c r="M15" s="40">
        <f t="shared" si="3"/>
        <v>0.21563844243347016</v>
      </c>
      <c r="N15" s="108">
        <v>75242422</v>
      </c>
      <c r="O15" s="109">
        <v>12909374</v>
      </c>
      <c r="P15" s="110">
        <f t="shared" si="4"/>
        <v>88151796</v>
      </c>
      <c r="Q15" s="40">
        <f t="shared" si="5"/>
        <v>0.20508598649808843</v>
      </c>
      <c r="R15" s="108">
        <v>80568298</v>
      </c>
      <c r="S15" s="110">
        <v>11409504</v>
      </c>
      <c r="T15" s="110">
        <f t="shared" si="6"/>
        <v>91977802</v>
      </c>
      <c r="U15" s="40">
        <f t="shared" si="7"/>
        <v>0.21398722561586667</v>
      </c>
      <c r="V15" s="108">
        <v>202033608</v>
      </c>
      <c r="W15" s="110">
        <v>107206932</v>
      </c>
      <c r="X15" s="110">
        <f t="shared" si="8"/>
        <v>309240540</v>
      </c>
      <c r="Y15" s="40">
        <f t="shared" si="9"/>
        <v>0.71945103887732</v>
      </c>
      <c r="Z15" s="80">
        <f t="shared" si="10"/>
        <v>438493542</v>
      </c>
      <c r="AA15" s="81">
        <f t="shared" si="11"/>
        <v>143564138</v>
      </c>
      <c r="AB15" s="81">
        <f t="shared" si="12"/>
        <v>582057680</v>
      </c>
      <c r="AC15" s="40">
        <f t="shared" si="13"/>
        <v>1.3541626934247453</v>
      </c>
      <c r="AD15" s="80">
        <v>81181436</v>
      </c>
      <c r="AE15" s="81">
        <v>20269336</v>
      </c>
      <c r="AF15" s="81">
        <f t="shared" si="14"/>
        <v>101450772</v>
      </c>
      <c r="AG15" s="40">
        <f t="shared" si="15"/>
        <v>1.7269387539722107</v>
      </c>
      <c r="AH15" s="40">
        <f t="shared" si="16"/>
        <v>2.0481832114594454</v>
      </c>
      <c r="AI15" s="12">
        <v>423630274</v>
      </c>
      <c r="AJ15" s="12">
        <v>182307170</v>
      </c>
      <c r="AK15" s="12">
        <v>314833317</v>
      </c>
      <c r="AL15" s="12"/>
    </row>
    <row r="16" spans="1:38" s="13" customFormat="1" ht="12.75">
      <c r="A16" s="29" t="s">
        <v>97</v>
      </c>
      <c r="B16" s="63" t="s">
        <v>106</v>
      </c>
      <c r="C16" s="39" t="s">
        <v>107</v>
      </c>
      <c r="D16" s="80">
        <v>266190305</v>
      </c>
      <c r="E16" s="81">
        <v>37544200</v>
      </c>
      <c r="F16" s="82">
        <f t="shared" si="0"/>
        <v>303734505</v>
      </c>
      <c r="G16" s="80">
        <v>266190305</v>
      </c>
      <c r="H16" s="81">
        <v>37544200</v>
      </c>
      <c r="I16" s="83">
        <f t="shared" si="1"/>
        <v>303734505</v>
      </c>
      <c r="J16" s="80">
        <v>54244648</v>
      </c>
      <c r="K16" s="81">
        <v>4998664</v>
      </c>
      <c r="L16" s="81">
        <f t="shared" si="2"/>
        <v>59243312</v>
      </c>
      <c r="M16" s="40">
        <f t="shared" si="3"/>
        <v>0.195049660228758</v>
      </c>
      <c r="N16" s="108">
        <v>56525842</v>
      </c>
      <c r="O16" s="109">
        <v>6367259</v>
      </c>
      <c r="P16" s="110">
        <f t="shared" si="4"/>
        <v>62893101</v>
      </c>
      <c r="Q16" s="40">
        <f t="shared" si="5"/>
        <v>0.20706603946759358</v>
      </c>
      <c r="R16" s="108">
        <v>58268060</v>
      </c>
      <c r="S16" s="110">
        <v>12813681</v>
      </c>
      <c r="T16" s="110">
        <f t="shared" si="6"/>
        <v>71081741</v>
      </c>
      <c r="U16" s="40">
        <f t="shared" si="7"/>
        <v>0.2340259003500442</v>
      </c>
      <c r="V16" s="108">
        <v>58502912</v>
      </c>
      <c r="W16" s="110">
        <v>20709134</v>
      </c>
      <c r="X16" s="110">
        <f t="shared" si="8"/>
        <v>79212046</v>
      </c>
      <c r="Y16" s="40">
        <f t="shared" si="9"/>
        <v>0.2607937020523895</v>
      </c>
      <c r="Z16" s="80">
        <f t="shared" si="10"/>
        <v>227541462</v>
      </c>
      <c r="AA16" s="81">
        <f t="shared" si="11"/>
        <v>44888738</v>
      </c>
      <c r="AB16" s="81">
        <f t="shared" si="12"/>
        <v>272430200</v>
      </c>
      <c r="AC16" s="40">
        <f t="shared" si="13"/>
        <v>0.8969353020987852</v>
      </c>
      <c r="AD16" s="80">
        <v>51589591</v>
      </c>
      <c r="AE16" s="81">
        <v>8809851</v>
      </c>
      <c r="AF16" s="81">
        <f t="shared" si="14"/>
        <v>60399442</v>
      </c>
      <c r="AG16" s="40">
        <f t="shared" si="15"/>
        <v>1.2509497704927275</v>
      </c>
      <c r="AH16" s="40">
        <f t="shared" si="16"/>
        <v>0.3114698311285724</v>
      </c>
      <c r="AI16" s="12">
        <v>183889162</v>
      </c>
      <c r="AJ16" s="12">
        <v>183889162</v>
      </c>
      <c r="AK16" s="12">
        <v>230036105</v>
      </c>
      <c r="AL16" s="12"/>
    </row>
    <row r="17" spans="1:38" s="13" customFormat="1" ht="12.75">
      <c r="A17" s="29" t="s">
        <v>97</v>
      </c>
      <c r="B17" s="63" t="s">
        <v>108</v>
      </c>
      <c r="C17" s="39" t="s">
        <v>109</v>
      </c>
      <c r="D17" s="80">
        <v>110301939</v>
      </c>
      <c r="E17" s="81">
        <v>42186059</v>
      </c>
      <c r="F17" s="82">
        <f t="shared" si="0"/>
        <v>152487998</v>
      </c>
      <c r="G17" s="80">
        <v>114997589</v>
      </c>
      <c r="H17" s="81">
        <v>26400530</v>
      </c>
      <c r="I17" s="83">
        <f t="shared" si="1"/>
        <v>141398119</v>
      </c>
      <c r="J17" s="80">
        <v>19186640</v>
      </c>
      <c r="K17" s="81">
        <v>1721622</v>
      </c>
      <c r="L17" s="81">
        <f t="shared" si="2"/>
        <v>20908262</v>
      </c>
      <c r="M17" s="40">
        <f t="shared" si="3"/>
        <v>0.13711414848531225</v>
      </c>
      <c r="N17" s="108">
        <v>19092186</v>
      </c>
      <c r="O17" s="109">
        <v>5321974</v>
      </c>
      <c r="P17" s="110">
        <f t="shared" si="4"/>
        <v>24414160</v>
      </c>
      <c r="Q17" s="40">
        <f t="shared" si="5"/>
        <v>0.16010545302063708</v>
      </c>
      <c r="R17" s="108">
        <v>19690182</v>
      </c>
      <c r="S17" s="110">
        <v>5465560</v>
      </c>
      <c r="T17" s="110">
        <f t="shared" si="6"/>
        <v>25155742</v>
      </c>
      <c r="U17" s="40">
        <f t="shared" si="7"/>
        <v>0.1779071898403401</v>
      </c>
      <c r="V17" s="108">
        <v>5307514</v>
      </c>
      <c r="W17" s="110">
        <v>8788347</v>
      </c>
      <c r="X17" s="110">
        <f t="shared" si="8"/>
        <v>14095861</v>
      </c>
      <c r="Y17" s="40">
        <f t="shared" si="9"/>
        <v>0.09968916913244086</v>
      </c>
      <c r="Z17" s="80">
        <f t="shared" si="10"/>
        <v>63276522</v>
      </c>
      <c r="AA17" s="81">
        <f t="shared" si="11"/>
        <v>21297503</v>
      </c>
      <c r="AB17" s="81">
        <f t="shared" si="12"/>
        <v>84574025</v>
      </c>
      <c r="AC17" s="40">
        <f t="shared" si="13"/>
        <v>0.5981269453803696</v>
      </c>
      <c r="AD17" s="80">
        <v>17623566</v>
      </c>
      <c r="AE17" s="81">
        <v>6426263</v>
      </c>
      <c r="AF17" s="81">
        <f t="shared" si="14"/>
        <v>24049829</v>
      </c>
      <c r="AG17" s="40">
        <f t="shared" si="15"/>
        <v>0.7180694667863436</v>
      </c>
      <c r="AH17" s="40">
        <f t="shared" si="16"/>
        <v>-0.4138893461570974</v>
      </c>
      <c r="AI17" s="12">
        <v>113917750</v>
      </c>
      <c r="AJ17" s="12">
        <v>113917750</v>
      </c>
      <c r="AK17" s="12">
        <v>81800858</v>
      </c>
      <c r="AL17" s="12"/>
    </row>
    <row r="18" spans="1:38" s="13" customFormat="1" ht="12.75">
      <c r="A18" s="29" t="s">
        <v>97</v>
      </c>
      <c r="B18" s="63" t="s">
        <v>110</v>
      </c>
      <c r="C18" s="39" t="s">
        <v>111</v>
      </c>
      <c r="D18" s="80">
        <v>43232563</v>
      </c>
      <c r="E18" s="81">
        <v>61521874</v>
      </c>
      <c r="F18" s="82">
        <f t="shared" si="0"/>
        <v>104754437</v>
      </c>
      <c r="G18" s="80">
        <v>43232563</v>
      </c>
      <c r="H18" s="81">
        <v>61521874</v>
      </c>
      <c r="I18" s="83">
        <f t="shared" si="1"/>
        <v>104754437</v>
      </c>
      <c r="J18" s="80">
        <v>10634561</v>
      </c>
      <c r="K18" s="81">
        <v>1796624</v>
      </c>
      <c r="L18" s="81">
        <f t="shared" si="2"/>
        <v>12431185</v>
      </c>
      <c r="M18" s="40">
        <f t="shared" si="3"/>
        <v>0.11866977052246484</v>
      </c>
      <c r="N18" s="108">
        <v>12350043</v>
      </c>
      <c r="O18" s="109">
        <v>3991251</v>
      </c>
      <c r="P18" s="110">
        <f t="shared" si="4"/>
        <v>16341294</v>
      </c>
      <c r="Q18" s="40">
        <f t="shared" si="5"/>
        <v>0.15599619899632508</v>
      </c>
      <c r="R18" s="108">
        <v>7402615</v>
      </c>
      <c r="S18" s="110">
        <v>5563288</v>
      </c>
      <c r="T18" s="110">
        <f t="shared" si="6"/>
        <v>12965903</v>
      </c>
      <c r="U18" s="40">
        <f t="shared" si="7"/>
        <v>0.1237742607504062</v>
      </c>
      <c r="V18" s="108">
        <v>11383977</v>
      </c>
      <c r="W18" s="110">
        <v>4998452</v>
      </c>
      <c r="X18" s="110">
        <f t="shared" si="8"/>
        <v>16382429</v>
      </c>
      <c r="Y18" s="40">
        <f t="shared" si="9"/>
        <v>0.15638887926055103</v>
      </c>
      <c r="Z18" s="80">
        <f t="shared" si="10"/>
        <v>41771196</v>
      </c>
      <c r="AA18" s="81">
        <f t="shared" si="11"/>
        <v>16349615</v>
      </c>
      <c r="AB18" s="81">
        <f t="shared" si="12"/>
        <v>58120811</v>
      </c>
      <c r="AC18" s="40">
        <f t="shared" si="13"/>
        <v>0.5548291095297472</v>
      </c>
      <c r="AD18" s="80">
        <v>7069151</v>
      </c>
      <c r="AE18" s="81">
        <v>2289958</v>
      </c>
      <c r="AF18" s="81">
        <f t="shared" si="14"/>
        <v>9359109</v>
      </c>
      <c r="AG18" s="40">
        <f t="shared" si="15"/>
        <v>0.8849131315631781</v>
      </c>
      <c r="AH18" s="40">
        <f t="shared" si="16"/>
        <v>0.7504261356503061</v>
      </c>
      <c r="AI18" s="12">
        <v>44468453</v>
      </c>
      <c r="AJ18" s="12">
        <v>44468453</v>
      </c>
      <c r="AK18" s="12">
        <v>39350718</v>
      </c>
      <c r="AL18" s="12"/>
    </row>
    <row r="19" spans="1:38" s="13" customFormat="1" ht="12.75">
      <c r="A19" s="29" t="s">
        <v>97</v>
      </c>
      <c r="B19" s="63" t="s">
        <v>112</v>
      </c>
      <c r="C19" s="39" t="s">
        <v>113</v>
      </c>
      <c r="D19" s="80">
        <v>521397720</v>
      </c>
      <c r="E19" s="81">
        <v>35006900</v>
      </c>
      <c r="F19" s="82">
        <f t="shared" si="0"/>
        <v>556404620</v>
      </c>
      <c r="G19" s="80">
        <v>521397720</v>
      </c>
      <c r="H19" s="81">
        <v>35006900</v>
      </c>
      <c r="I19" s="83">
        <f t="shared" si="1"/>
        <v>556404620</v>
      </c>
      <c r="J19" s="80">
        <v>112583276</v>
      </c>
      <c r="K19" s="81">
        <v>5616744</v>
      </c>
      <c r="L19" s="81">
        <f t="shared" si="2"/>
        <v>118200020</v>
      </c>
      <c r="M19" s="40">
        <f t="shared" si="3"/>
        <v>0.2124353676286872</v>
      </c>
      <c r="N19" s="108">
        <v>117805567</v>
      </c>
      <c r="O19" s="109">
        <v>8443869</v>
      </c>
      <c r="P19" s="110">
        <f t="shared" si="4"/>
        <v>126249436</v>
      </c>
      <c r="Q19" s="40">
        <f t="shared" si="5"/>
        <v>0.22690220652732898</v>
      </c>
      <c r="R19" s="108">
        <v>108457405</v>
      </c>
      <c r="S19" s="110">
        <v>4497940</v>
      </c>
      <c r="T19" s="110">
        <f t="shared" si="6"/>
        <v>112955345</v>
      </c>
      <c r="U19" s="40">
        <f t="shared" si="7"/>
        <v>0.20300935854917956</v>
      </c>
      <c r="V19" s="108">
        <v>128381704</v>
      </c>
      <c r="W19" s="110">
        <v>14047510</v>
      </c>
      <c r="X19" s="110">
        <f t="shared" si="8"/>
        <v>142429214</v>
      </c>
      <c r="Y19" s="40">
        <f t="shared" si="9"/>
        <v>0.255981364784498</v>
      </c>
      <c r="Z19" s="80">
        <f t="shared" si="10"/>
        <v>467227952</v>
      </c>
      <c r="AA19" s="81">
        <f t="shared" si="11"/>
        <v>32606063</v>
      </c>
      <c r="AB19" s="81">
        <f t="shared" si="12"/>
        <v>499834015</v>
      </c>
      <c r="AC19" s="40">
        <f t="shared" si="13"/>
        <v>0.8983282974896938</v>
      </c>
      <c r="AD19" s="80">
        <v>102343694</v>
      </c>
      <c r="AE19" s="81">
        <v>9022689</v>
      </c>
      <c r="AF19" s="81">
        <f t="shared" si="14"/>
        <v>111366383</v>
      </c>
      <c r="AG19" s="40">
        <f t="shared" si="15"/>
        <v>0.7817395095775095</v>
      </c>
      <c r="AH19" s="40">
        <f t="shared" si="16"/>
        <v>0.278924664366625</v>
      </c>
      <c r="AI19" s="12">
        <v>521253373</v>
      </c>
      <c r="AJ19" s="12">
        <v>497043518</v>
      </c>
      <c r="AK19" s="12">
        <v>388558556</v>
      </c>
      <c r="AL19" s="12"/>
    </row>
    <row r="20" spans="1:38" s="13" customFormat="1" ht="12.75">
      <c r="A20" s="29" t="s">
        <v>97</v>
      </c>
      <c r="B20" s="63" t="s">
        <v>114</v>
      </c>
      <c r="C20" s="39" t="s">
        <v>115</v>
      </c>
      <c r="D20" s="80">
        <v>81777746</v>
      </c>
      <c r="E20" s="81">
        <v>17911850</v>
      </c>
      <c r="F20" s="82">
        <f t="shared" si="0"/>
        <v>99689596</v>
      </c>
      <c r="G20" s="80">
        <v>166262098</v>
      </c>
      <c r="H20" s="81">
        <v>17911850</v>
      </c>
      <c r="I20" s="83">
        <f t="shared" si="1"/>
        <v>184173948</v>
      </c>
      <c r="J20" s="80">
        <v>27615111</v>
      </c>
      <c r="K20" s="81">
        <v>2379998</v>
      </c>
      <c r="L20" s="81">
        <f t="shared" si="2"/>
        <v>29995109</v>
      </c>
      <c r="M20" s="40">
        <f t="shared" si="3"/>
        <v>0.3008850492282063</v>
      </c>
      <c r="N20" s="108">
        <v>15503569</v>
      </c>
      <c r="O20" s="109">
        <v>4424257</v>
      </c>
      <c r="P20" s="110">
        <f t="shared" si="4"/>
        <v>19927826</v>
      </c>
      <c r="Q20" s="40">
        <f t="shared" si="5"/>
        <v>0.19989875372752036</v>
      </c>
      <c r="R20" s="108">
        <v>22996517</v>
      </c>
      <c r="S20" s="110">
        <v>1901235</v>
      </c>
      <c r="T20" s="110">
        <f t="shared" si="6"/>
        <v>24897752</v>
      </c>
      <c r="U20" s="40">
        <f t="shared" si="7"/>
        <v>0.1351860687701607</v>
      </c>
      <c r="V20" s="108">
        <v>25661711</v>
      </c>
      <c r="W20" s="110">
        <v>2164411</v>
      </c>
      <c r="X20" s="110">
        <f t="shared" si="8"/>
        <v>27826122</v>
      </c>
      <c r="Y20" s="40">
        <f t="shared" si="9"/>
        <v>0.15108609172020354</v>
      </c>
      <c r="Z20" s="80">
        <f t="shared" si="10"/>
        <v>91776908</v>
      </c>
      <c r="AA20" s="81">
        <f t="shared" si="11"/>
        <v>10869901</v>
      </c>
      <c r="AB20" s="81">
        <f t="shared" si="12"/>
        <v>102646809</v>
      </c>
      <c r="AC20" s="40">
        <f t="shared" si="13"/>
        <v>0.5573362037067262</v>
      </c>
      <c r="AD20" s="80">
        <v>27453891</v>
      </c>
      <c r="AE20" s="81">
        <v>1430992</v>
      </c>
      <c r="AF20" s="81">
        <f t="shared" si="14"/>
        <v>28884883</v>
      </c>
      <c r="AG20" s="40">
        <f t="shared" si="15"/>
        <v>0.6302991169388348</v>
      </c>
      <c r="AH20" s="40">
        <f t="shared" si="16"/>
        <v>-0.03665450194137887</v>
      </c>
      <c r="AI20" s="12">
        <v>20245086</v>
      </c>
      <c r="AJ20" s="12">
        <v>140576559</v>
      </c>
      <c r="AK20" s="12">
        <v>88605281</v>
      </c>
      <c r="AL20" s="12"/>
    </row>
    <row r="21" spans="1:38" s="13" customFormat="1" ht="12.75">
      <c r="A21" s="29" t="s">
        <v>116</v>
      </c>
      <c r="B21" s="63" t="s">
        <v>117</v>
      </c>
      <c r="C21" s="39" t="s">
        <v>118</v>
      </c>
      <c r="D21" s="80">
        <v>153299666</v>
      </c>
      <c r="E21" s="81">
        <v>16110000</v>
      </c>
      <c r="F21" s="82">
        <f t="shared" si="0"/>
        <v>169409666</v>
      </c>
      <c r="G21" s="80">
        <v>153299666</v>
      </c>
      <c r="H21" s="81">
        <v>16110000</v>
      </c>
      <c r="I21" s="83">
        <f t="shared" si="1"/>
        <v>169409666</v>
      </c>
      <c r="J21" s="80">
        <v>20135403</v>
      </c>
      <c r="K21" s="81">
        <v>1201969</v>
      </c>
      <c r="L21" s="81">
        <f t="shared" si="2"/>
        <v>21337372</v>
      </c>
      <c r="M21" s="40">
        <f t="shared" si="3"/>
        <v>0.1259513255872897</v>
      </c>
      <c r="N21" s="108">
        <v>26166900</v>
      </c>
      <c r="O21" s="109">
        <v>276334</v>
      </c>
      <c r="P21" s="110">
        <f t="shared" si="4"/>
        <v>26443234</v>
      </c>
      <c r="Q21" s="40">
        <f t="shared" si="5"/>
        <v>0.15609046770684265</v>
      </c>
      <c r="R21" s="108">
        <v>30273733</v>
      </c>
      <c r="S21" s="110">
        <v>411822</v>
      </c>
      <c r="T21" s="110">
        <f t="shared" si="6"/>
        <v>30685555</v>
      </c>
      <c r="U21" s="40">
        <f t="shared" si="7"/>
        <v>0.18113225605438593</v>
      </c>
      <c r="V21" s="108">
        <v>30642367</v>
      </c>
      <c r="W21" s="110">
        <v>2133188</v>
      </c>
      <c r="X21" s="110">
        <f t="shared" si="8"/>
        <v>32775555</v>
      </c>
      <c r="Y21" s="40">
        <f t="shared" si="9"/>
        <v>0.19346921444258086</v>
      </c>
      <c r="Z21" s="80">
        <f t="shared" si="10"/>
        <v>107218403</v>
      </c>
      <c r="AA21" s="81">
        <f t="shared" si="11"/>
        <v>4023313</v>
      </c>
      <c r="AB21" s="81">
        <f t="shared" si="12"/>
        <v>111241716</v>
      </c>
      <c r="AC21" s="40">
        <f t="shared" si="13"/>
        <v>0.6566432637910992</v>
      </c>
      <c r="AD21" s="80">
        <v>40578429</v>
      </c>
      <c r="AE21" s="81">
        <v>680882</v>
      </c>
      <c r="AF21" s="81">
        <f t="shared" si="14"/>
        <v>41259311</v>
      </c>
      <c r="AG21" s="40">
        <f t="shared" si="15"/>
        <v>0.6345278914183559</v>
      </c>
      <c r="AH21" s="40">
        <f t="shared" si="16"/>
        <v>-0.20562039923545983</v>
      </c>
      <c r="AI21" s="12">
        <v>198329934</v>
      </c>
      <c r="AJ21" s="12">
        <v>197276217</v>
      </c>
      <c r="AK21" s="12">
        <v>125177262</v>
      </c>
      <c r="AL21" s="12"/>
    </row>
    <row r="22" spans="1:38" s="59" customFormat="1" ht="12.75">
      <c r="A22" s="64"/>
      <c r="B22" s="65" t="s">
        <v>119</v>
      </c>
      <c r="C22" s="32"/>
      <c r="D22" s="84">
        <f>SUM(D12:D21)</f>
        <v>1832755103</v>
      </c>
      <c r="E22" s="85">
        <f>SUM(E12:E21)</f>
        <v>437661723</v>
      </c>
      <c r="F22" s="86">
        <f t="shared" si="0"/>
        <v>2270416826</v>
      </c>
      <c r="G22" s="84">
        <f>SUM(G12:G21)</f>
        <v>1933668048</v>
      </c>
      <c r="H22" s="85">
        <f>SUM(H12:H21)</f>
        <v>403222236</v>
      </c>
      <c r="I22" s="86">
        <f t="shared" si="1"/>
        <v>2336890284</v>
      </c>
      <c r="J22" s="84">
        <f>SUM(J12:J21)</f>
        <v>411398061</v>
      </c>
      <c r="K22" s="85">
        <f>SUM(K12:K21)</f>
        <v>32419061</v>
      </c>
      <c r="L22" s="85">
        <f t="shared" si="2"/>
        <v>443817122</v>
      </c>
      <c r="M22" s="44">
        <f t="shared" si="3"/>
        <v>0.19547825620281056</v>
      </c>
      <c r="N22" s="114">
        <f>SUM(N12:N21)</f>
        <v>403189207</v>
      </c>
      <c r="O22" s="115">
        <f>SUM(O12:O21)</f>
        <v>49605478</v>
      </c>
      <c r="P22" s="116">
        <f t="shared" si="4"/>
        <v>452794685</v>
      </c>
      <c r="Q22" s="44">
        <f t="shared" si="5"/>
        <v>0.19943240369554943</v>
      </c>
      <c r="R22" s="114">
        <f>SUM(R12:R21)</f>
        <v>430882364</v>
      </c>
      <c r="S22" s="116">
        <f>SUM(S12:S21)</f>
        <v>55571220</v>
      </c>
      <c r="T22" s="116">
        <f t="shared" si="6"/>
        <v>486453584</v>
      </c>
      <c r="U22" s="44">
        <f t="shared" si="7"/>
        <v>0.20816278253652065</v>
      </c>
      <c r="V22" s="114">
        <f>SUM(V12:V21)</f>
        <v>540727093</v>
      </c>
      <c r="W22" s="116">
        <f>SUM(W12:W21)</f>
        <v>188957966</v>
      </c>
      <c r="X22" s="116">
        <f t="shared" si="8"/>
        <v>729685059</v>
      </c>
      <c r="Y22" s="44">
        <f t="shared" si="9"/>
        <v>0.31224617774995206</v>
      </c>
      <c r="Z22" s="84">
        <f t="shared" si="10"/>
        <v>1786196725</v>
      </c>
      <c r="AA22" s="85">
        <f t="shared" si="11"/>
        <v>326553725</v>
      </c>
      <c r="AB22" s="85">
        <f t="shared" si="12"/>
        <v>2112750450</v>
      </c>
      <c r="AC22" s="44">
        <f t="shared" si="13"/>
        <v>0.9040862827259716</v>
      </c>
      <c r="AD22" s="84">
        <f>SUM(AD12:AD21)</f>
        <v>423382115</v>
      </c>
      <c r="AE22" s="85">
        <f>SUM(AE12:AE21)</f>
        <v>67756067</v>
      </c>
      <c r="AF22" s="85">
        <f t="shared" si="14"/>
        <v>491138182</v>
      </c>
      <c r="AG22" s="44">
        <f t="shared" si="15"/>
        <v>0.9389732344580289</v>
      </c>
      <c r="AH22" s="44">
        <f t="shared" si="16"/>
        <v>0.48570216232954166</v>
      </c>
      <c r="AI22" s="66">
        <f>SUM(AI12:AI21)</f>
        <v>1853078693</v>
      </c>
      <c r="AJ22" s="66">
        <f>SUM(AJ12:AJ21)</f>
        <v>1712677070</v>
      </c>
      <c r="AK22" s="66">
        <f>SUM(AK12:AK21)</f>
        <v>1608157928</v>
      </c>
      <c r="AL22" s="66"/>
    </row>
    <row r="23" spans="1:38" s="13" customFormat="1" ht="12.75">
      <c r="A23" s="29" t="s">
        <v>97</v>
      </c>
      <c r="B23" s="63" t="s">
        <v>120</v>
      </c>
      <c r="C23" s="39" t="s">
        <v>121</v>
      </c>
      <c r="D23" s="80">
        <v>136468074</v>
      </c>
      <c r="E23" s="81">
        <v>61326374</v>
      </c>
      <c r="F23" s="82">
        <f t="shared" si="0"/>
        <v>197794448</v>
      </c>
      <c r="G23" s="80">
        <v>136468074</v>
      </c>
      <c r="H23" s="81">
        <v>61326374</v>
      </c>
      <c r="I23" s="83">
        <f t="shared" si="1"/>
        <v>197794448</v>
      </c>
      <c r="J23" s="80">
        <v>24421375</v>
      </c>
      <c r="K23" s="81">
        <v>5503425</v>
      </c>
      <c r="L23" s="81">
        <f t="shared" si="2"/>
        <v>29924800</v>
      </c>
      <c r="M23" s="40">
        <f t="shared" si="3"/>
        <v>0.15129241645852465</v>
      </c>
      <c r="N23" s="108">
        <v>27451533</v>
      </c>
      <c r="O23" s="109">
        <v>0</v>
      </c>
      <c r="P23" s="110">
        <f t="shared" si="4"/>
        <v>27451533</v>
      </c>
      <c r="Q23" s="40">
        <f t="shared" si="5"/>
        <v>0.13878818782618205</v>
      </c>
      <c r="R23" s="108">
        <v>25007543</v>
      </c>
      <c r="S23" s="110">
        <v>0</v>
      </c>
      <c r="T23" s="110">
        <f t="shared" si="6"/>
        <v>25007543</v>
      </c>
      <c r="U23" s="40">
        <f t="shared" si="7"/>
        <v>0.12643197649309146</v>
      </c>
      <c r="V23" s="108">
        <v>25142308</v>
      </c>
      <c r="W23" s="110">
        <v>17877021</v>
      </c>
      <c r="X23" s="110">
        <f t="shared" si="8"/>
        <v>43019329</v>
      </c>
      <c r="Y23" s="40">
        <f t="shared" si="9"/>
        <v>0.21749512908471527</v>
      </c>
      <c r="Z23" s="80">
        <f t="shared" si="10"/>
        <v>102022759</v>
      </c>
      <c r="AA23" s="81">
        <f t="shared" si="11"/>
        <v>23380446</v>
      </c>
      <c r="AB23" s="81">
        <f t="shared" si="12"/>
        <v>125403205</v>
      </c>
      <c r="AC23" s="40">
        <f t="shared" si="13"/>
        <v>0.6340077098625134</v>
      </c>
      <c r="AD23" s="80">
        <v>27494327</v>
      </c>
      <c r="AE23" s="81">
        <v>3036302</v>
      </c>
      <c r="AF23" s="81">
        <f t="shared" si="14"/>
        <v>30530629</v>
      </c>
      <c r="AG23" s="40">
        <f t="shared" si="15"/>
        <v>0.6283240407196048</v>
      </c>
      <c r="AH23" s="40">
        <f t="shared" si="16"/>
        <v>0.4090547888810283</v>
      </c>
      <c r="AI23" s="12">
        <v>176018113</v>
      </c>
      <c r="AJ23" s="12">
        <v>176018113</v>
      </c>
      <c r="AK23" s="12">
        <v>110596412</v>
      </c>
      <c r="AL23" s="12"/>
    </row>
    <row r="24" spans="1:38" s="13" customFormat="1" ht="12.75">
      <c r="A24" s="29" t="s">
        <v>97</v>
      </c>
      <c r="B24" s="63" t="s">
        <v>122</v>
      </c>
      <c r="C24" s="39" t="s">
        <v>123</v>
      </c>
      <c r="D24" s="80">
        <v>187264387</v>
      </c>
      <c r="E24" s="81">
        <v>78412929</v>
      </c>
      <c r="F24" s="82">
        <f t="shared" si="0"/>
        <v>265677316</v>
      </c>
      <c r="G24" s="80">
        <v>200185804</v>
      </c>
      <c r="H24" s="81">
        <v>108825379</v>
      </c>
      <c r="I24" s="83">
        <f t="shared" si="1"/>
        <v>309011183</v>
      </c>
      <c r="J24" s="80">
        <v>39174870</v>
      </c>
      <c r="K24" s="81">
        <v>2632545</v>
      </c>
      <c r="L24" s="81">
        <f t="shared" si="2"/>
        <v>41807415</v>
      </c>
      <c r="M24" s="40">
        <f t="shared" si="3"/>
        <v>0.15736162811882667</v>
      </c>
      <c r="N24" s="108">
        <v>39172910</v>
      </c>
      <c r="O24" s="109">
        <v>268227</v>
      </c>
      <c r="P24" s="110">
        <f t="shared" si="4"/>
        <v>39441137</v>
      </c>
      <c r="Q24" s="40">
        <f t="shared" si="5"/>
        <v>0.14845504160392828</v>
      </c>
      <c r="R24" s="108">
        <v>33076451</v>
      </c>
      <c r="S24" s="110">
        <v>691454</v>
      </c>
      <c r="T24" s="110">
        <f t="shared" si="6"/>
        <v>33767905</v>
      </c>
      <c r="U24" s="40">
        <f t="shared" si="7"/>
        <v>0.10927729110696942</v>
      </c>
      <c r="V24" s="108">
        <v>51117870</v>
      </c>
      <c r="W24" s="110">
        <v>2352202</v>
      </c>
      <c r="X24" s="110">
        <f t="shared" si="8"/>
        <v>53470072</v>
      </c>
      <c r="Y24" s="40">
        <f t="shared" si="9"/>
        <v>0.17303604187036817</v>
      </c>
      <c r="Z24" s="80">
        <f t="shared" si="10"/>
        <v>162542101</v>
      </c>
      <c r="AA24" s="81">
        <f t="shared" si="11"/>
        <v>5944428</v>
      </c>
      <c r="AB24" s="81">
        <f t="shared" si="12"/>
        <v>168486529</v>
      </c>
      <c r="AC24" s="40">
        <f t="shared" si="13"/>
        <v>0.5452441150002005</v>
      </c>
      <c r="AD24" s="80">
        <v>38617293</v>
      </c>
      <c r="AE24" s="81">
        <v>3512978</v>
      </c>
      <c r="AF24" s="81">
        <f t="shared" si="14"/>
        <v>42130271</v>
      </c>
      <c r="AG24" s="40">
        <f t="shared" si="15"/>
        <v>0.8108818886189901</v>
      </c>
      <c r="AH24" s="40">
        <f t="shared" si="16"/>
        <v>0.26916040962565857</v>
      </c>
      <c r="AI24" s="12">
        <v>216960359</v>
      </c>
      <c r="AJ24" s="12">
        <v>247626611</v>
      </c>
      <c r="AK24" s="12">
        <v>200795934</v>
      </c>
      <c r="AL24" s="12"/>
    </row>
    <row r="25" spans="1:38" s="13" customFormat="1" ht="12.75">
      <c r="A25" s="29" t="s">
        <v>97</v>
      </c>
      <c r="B25" s="63" t="s">
        <v>124</v>
      </c>
      <c r="C25" s="39" t="s">
        <v>125</v>
      </c>
      <c r="D25" s="80">
        <v>69259851</v>
      </c>
      <c r="E25" s="81">
        <v>15786733</v>
      </c>
      <c r="F25" s="82">
        <f t="shared" si="0"/>
        <v>85046584</v>
      </c>
      <c r="G25" s="80">
        <v>92072524</v>
      </c>
      <c r="H25" s="81">
        <v>36361171</v>
      </c>
      <c r="I25" s="83">
        <f t="shared" si="1"/>
        <v>128433695</v>
      </c>
      <c r="J25" s="80">
        <v>10512153</v>
      </c>
      <c r="K25" s="81">
        <v>3114980</v>
      </c>
      <c r="L25" s="81">
        <f t="shared" si="2"/>
        <v>13627133</v>
      </c>
      <c r="M25" s="40">
        <f t="shared" si="3"/>
        <v>0.16023139741861941</v>
      </c>
      <c r="N25" s="108">
        <v>13209231</v>
      </c>
      <c r="O25" s="109">
        <v>5208201</v>
      </c>
      <c r="P25" s="110">
        <f t="shared" si="4"/>
        <v>18417432</v>
      </c>
      <c r="Q25" s="40">
        <f t="shared" si="5"/>
        <v>0.21655698716835</v>
      </c>
      <c r="R25" s="108">
        <v>14684170</v>
      </c>
      <c r="S25" s="110">
        <v>2555805</v>
      </c>
      <c r="T25" s="110">
        <f t="shared" si="6"/>
        <v>17239975</v>
      </c>
      <c r="U25" s="40">
        <f t="shared" si="7"/>
        <v>0.13423249249350025</v>
      </c>
      <c r="V25" s="108">
        <v>19531377</v>
      </c>
      <c r="W25" s="110">
        <v>5330888</v>
      </c>
      <c r="X25" s="110">
        <f t="shared" si="8"/>
        <v>24862265</v>
      </c>
      <c r="Y25" s="40">
        <f t="shared" si="9"/>
        <v>0.1935805475346637</v>
      </c>
      <c r="Z25" s="80">
        <f t="shared" si="10"/>
        <v>57936931</v>
      </c>
      <c r="AA25" s="81">
        <f t="shared" si="11"/>
        <v>16209874</v>
      </c>
      <c r="AB25" s="81">
        <f t="shared" si="12"/>
        <v>74146805</v>
      </c>
      <c r="AC25" s="40">
        <f t="shared" si="13"/>
        <v>0.5773158282178209</v>
      </c>
      <c r="AD25" s="80">
        <v>8607771</v>
      </c>
      <c r="AE25" s="81">
        <v>748436</v>
      </c>
      <c r="AF25" s="81">
        <f t="shared" si="14"/>
        <v>9356207</v>
      </c>
      <c r="AG25" s="40">
        <f t="shared" si="15"/>
        <v>0.56324419497775</v>
      </c>
      <c r="AH25" s="40">
        <f t="shared" si="16"/>
        <v>1.6573017249404591</v>
      </c>
      <c r="AI25" s="12">
        <v>43647198</v>
      </c>
      <c r="AJ25" s="12">
        <v>78419553</v>
      </c>
      <c r="AK25" s="12">
        <v>44169358</v>
      </c>
      <c r="AL25" s="12"/>
    </row>
    <row r="26" spans="1:38" s="13" customFormat="1" ht="12.75">
      <c r="A26" s="29" t="s">
        <v>97</v>
      </c>
      <c r="B26" s="63" t="s">
        <v>126</v>
      </c>
      <c r="C26" s="39" t="s">
        <v>127</v>
      </c>
      <c r="D26" s="80">
        <v>154220116</v>
      </c>
      <c r="E26" s="81">
        <v>92892050</v>
      </c>
      <c r="F26" s="82">
        <f t="shared" si="0"/>
        <v>247112166</v>
      </c>
      <c r="G26" s="80">
        <v>154220116</v>
      </c>
      <c r="H26" s="81">
        <v>92892050</v>
      </c>
      <c r="I26" s="83">
        <f t="shared" si="1"/>
        <v>247112166</v>
      </c>
      <c r="J26" s="80">
        <v>26063922</v>
      </c>
      <c r="K26" s="81">
        <v>6576754</v>
      </c>
      <c r="L26" s="81">
        <f t="shared" si="2"/>
        <v>32640676</v>
      </c>
      <c r="M26" s="40">
        <f t="shared" si="3"/>
        <v>0.1320885026761491</v>
      </c>
      <c r="N26" s="108">
        <v>35467927</v>
      </c>
      <c r="O26" s="109">
        <v>12490732</v>
      </c>
      <c r="P26" s="110">
        <f t="shared" si="4"/>
        <v>47958659</v>
      </c>
      <c r="Q26" s="40">
        <f t="shared" si="5"/>
        <v>0.19407647861416907</v>
      </c>
      <c r="R26" s="108">
        <v>23877494</v>
      </c>
      <c r="S26" s="110">
        <v>8402671</v>
      </c>
      <c r="T26" s="110">
        <f t="shared" si="6"/>
        <v>32280165</v>
      </c>
      <c r="U26" s="40">
        <f t="shared" si="7"/>
        <v>0.13062960647595148</v>
      </c>
      <c r="V26" s="108">
        <v>27100084</v>
      </c>
      <c r="W26" s="110">
        <v>12019923</v>
      </c>
      <c r="X26" s="110">
        <f t="shared" si="8"/>
        <v>39120007</v>
      </c>
      <c r="Y26" s="40">
        <f t="shared" si="9"/>
        <v>0.1583087050436845</v>
      </c>
      <c r="Z26" s="80">
        <f t="shared" si="10"/>
        <v>112509427</v>
      </c>
      <c r="AA26" s="81">
        <f t="shared" si="11"/>
        <v>39490080</v>
      </c>
      <c r="AB26" s="81">
        <f t="shared" si="12"/>
        <v>151999507</v>
      </c>
      <c r="AC26" s="40">
        <f t="shared" si="13"/>
        <v>0.6151032928099541</v>
      </c>
      <c r="AD26" s="80">
        <v>29348200</v>
      </c>
      <c r="AE26" s="81">
        <v>8446751</v>
      </c>
      <c r="AF26" s="81">
        <f t="shared" si="14"/>
        <v>37794951</v>
      </c>
      <c r="AG26" s="40">
        <f t="shared" si="15"/>
        <v>0</v>
      </c>
      <c r="AH26" s="40">
        <f t="shared" si="16"/>
        <v>0.035059074425046965</v>
      </c>
      <c r="AI26" s="12">
        <v>0</v>
      </c>
      <c r="AJ26" s="12">
        <v>0</v>
      </c>
      <c r="AK26" s="12">
        <v>117239833</v>
      </c>
      <c r="AL26" s="12"/>
    </row>
    <row r="27" spans="1:38" s="13" customFormat="1" ht="12.75">
      <c r="A27" s="29" t="s">
        <v>97</v>
      </c>
      <c r="B27" s="63" t="s">
        <v>128</v>
      </c>
      <c r="C27" s="39" t="s">
        <v>129</v>
      </c>
      <c r="D27" s="80">
        <v>67176280</v>
      </c>
      <c r="E27" s="81">
        <v>40132774</v>
      </c>
      <c r="F27" s="82">
        <f t="shared" si="0"/>
        <v>107309054</v>
      </c>
      <c r="G27" s="80">
        <v>67176280</v>
      </c>
      <c r="H27" s="81">
        <v>40132774</v>
      </c>
      <c r="I27" s="83">
        <f t="shared" si="1"/>
        <v>107309054</v>
      </c>
      <c r="J27" s="80">
        <v>12391077</v>
      </c>
      <c r="K27" s="81">
        <v>103895</v>
      </c>
      <c r="L27" s="81">
        <f t="shared" si="2"/>
        <v>12494972</v>
      </c>
      <c r="M27" s="40">
        <f t="shared" si="3"/>
        <v>0.11643912171660743</v>
      </c>
      <c r="N27" s="108">
        <v>13683720</v>
      </c>
      <c r="O27" s="109">
        <v>2605660</v>
      </c>
      <c r="P27" s="110">
        <f t="shared" si="4"/>
        <v>16289380</v>
      </c>
      <c r="Q27" s="40">
        <f t="shared" si="5"/>
        <v>0.15179874756886777</v>
      </c>
      <c r="R27" s="108">
        <v>13675794</v>
      </c>
      <c r="S27" s="110">
        <v>2120114</v>
      </c>
      <c r="T27" s="110">
        <f t="shared" si="6"/>
        <v>15795908</v>
      </c>
      <c r="U27" s="40">
        <f t="shared" si="7"/>
        <v>0.14720014212407465</v>
      </c>
      <c r="V27" s="108">
        <v>16234328</v>
      </c>
      <c r="W27" s="110">
        <v>6414649</v>
      </c>
      <c r="X27" s="110">
        <f t="shared" si="8"/>
        <v>22648977</v>
      </c>
      <c r="Y27" s="40">
        <f t="shared" si="9"/>
        <v>0.21106305717689022</v>
      </c>
      <c r="Z27" s="80">
        <f t="shared" si="10"/>
        <v>55984919</v>
      </c>
      <c r="AA27" s="81">
        <f t="shared" si="11"/>
        <v>11244318</v>
      </c>
      <c r="AB27" s="81">
        <f t="shared" si="12"/>
        <v>67229237</v>
      </c>
      <c r="AC27" s="40">
        <f t="shared" si="13"/>
        <v>0.6265010685864401</v>
      </c>
      <c r="AD27" s="80">
        <v>14406562</v>
      </c>
      <c r="AE27" s="81">
        <v>2274819</v>
      </c>
      <c r="AF27" s="81">
        <f t="shared" si="14"/>
        <v>16681381</v>
      </c>
      <c r="AG27" s="40">
        <f t="shared" si="15"/>
        <v>3.5235733056907597</v>
      </c>
      <c r="AH27" s="40">
        <f t="shared" si="16"/>
        <v>0.3577399257291707</v>
      </c>
      <c r="AI27" s="12">
        <v>23961107</v>
      </c>
      <c r="AJ27" s="12">
        <v>23961107</v>
      </c>
      <c r="AK27" s="12">
        <v>84428717</v>
      </c>
      <c r="AL27" s="12"/>
    </row>
    <row r="28" spans="1:38" s="13" customFormat="1" ht="12.75">
      <c r="A28" s="29" t="s">
        <v>97</v>
      </c>
      <c r="B28" s="63" t="s">
        <v>130</v>
      </c>
      <c r="C28" s="39" t="s">
        <v>131</v>
      </c>
      <c r="D28" s="80">
        <v>151757914</v>
      </c>
      <c r="E28" s="81">
        <v>45149250</v>
      </c>
      <c r="F28" s="82">
        <f t="shared" si="0"/>
        <v>196907164</v>
      </c>
      <c r="G28" s="80">
        <v>151757914</v>
      </c>
      <c r="H28" s="81">
        <v>45149250</v>
      </c>
      <c r="I28" s="83">
        <f t="shared" si="1"/>
        <v>196907164</v>
      </c>
      <c r="J28" s="80">
        <v>37927441</v>
      </c>
      <c r="K28" s="81">
        <v>9823246</v>
      </c>
      <c r="L28" s="81">
        <f t="shared" si="2"/>
        <v>47750687</v>
      </c>
      <c r="M28" s="40">
        <f t="shared" si="3"/>
        <v>0.24250355360356518</v>
      </c>
      <c r="N28" s="108">
        <v>34519585</v>
      </c>
      <c r="O28" s="109">
        <v>5419099</v>
      </c>
      <c r="P28" s="110">
        <f t="shared" si="4"/>
        <v>39938684</v>
      </c>
      <c r="Q28" s="40">
        <f t="shared" si="5"/>
        <v>0.20283001993772048</v>
      </c>
      <c r="R28" s="108">
        <v>15878203</v>
      </c>
      <c r="S28" s="110">
        <v>9300352</v>
      </c>
      <c r="T28" s="110">
        <f t="shared" si="6"/>
        <v>25178555</v>
      </c>
      <c r="U28" s="40">
        <f t="shared" si="7"/>
        <v>0.12787018251910834</v>
      </c>
      <c r="V28" s="108">
        <v>30677016</v>
      </c>
      <c r="W28" s="110">
        <v>17344272</v>
      </c>
      <c r="X28" s="110">
        <f t="shared" si="8"/>
        <v>48021288</v>
      </c>
      <c r="Y28" s="40">
        <f t="shared" si="9"/>
        <v>0.24387781035737227</v>
      </c>
      <c r="Z28" s="80">
        <f t="shared" si="10"/>
        <v>119002245</v>
      </c>
      <c r="AA28" s="81">
        <f t="shared" si="11"/>
        <v>41886969</v>
      </c>
      <c r="AB28" s="81">
        <f t="shared" si="12"/>
        <v>160889214</v>
      </c>
      <c r="AC28" s="40">
        <f t="shared" si="13"/>
        <v>0.8170815664177663</v>
      </c>
      <c r="AD28" s="80">
        <v>24332366</v>
      </c>
      <c r="AE28" s="81">
        <v>16086991</v>
      </c>
      <c r="AF28" s="81">
        <f t="shared" si="14"/>
        <v>40419357</v>
      </c>
      <c r="AG28" s="40">
        <f t="shared" si="15"/>
        <v>0.8387590124773254</v>
      </c>
      <c r="AH28" s="40">
        <f t="shared" si="16"/>
        <v>0.18807649513078606</v>
      </c>
      <c r="AI28" s="12">
        <v>165565049</v>
      </c>
      <c r="AJ28" s="12">
        <v>165565049</v>
      </c>
      <c r="AK28" s="12">
        <v>138869177</v>
      </c>
      <c r="AL28" s="12"/>
    </row>
    <row r="29" spans="1:38" s="13" customFormat="1" ht="12.75">
      <c r="A29" s="29" t="s">
        <v>97</v>
      </c>
      <c r="B29" s="63" t="s">
        <v>132</v>
      </c>
      <c r="C29" s="39" t="s">
        <v>133</v>
      </c>
      <c r="D29" s="80">
        <v>56343312</v>
      </c>
      <c r="E29" s="81">
        <v>11142550</v>
      </c>
      <c r="F29" s="82">
        <f t="shared" si="0"/>
        <v>67485862</v>
      </c>
      <c r="G29" s="80">
        <v>56343312</v>
      </c>
      <c r="H29" s="81">
        <v>11142550</v>
      </c>
      <c r="I29" s="83">
        <f t="shared" si="1"/>
        <v>67485862</v>
      </c>
      <c r="J29" s="80">
        <v>14079561</v>
      </c>
      <c r="K29" s="81">
        <v>0</v>
      </c>
      <c r="L29" s="81">
        <f t="shared" si="2"/>
        <v>14079561</v>
      </c>
      <c r="M29" s="40">
        <f t="shared" si="3"/>
        <v>0.20862978678408228</v>
      </c>
      <c r="N29" s="108">
        <v>18341499</v>
      </c>
      <c r="O29" s="109">
        <v>3669861</v>
      </c>
      <c r="P29" s="110">
        <f t="shared" si="4"/>
        <v>22011360</v>
      </c>
      <c r="Q29" s="40">
        <f t="shared" si="5"/>
        <v>0.3261625375697209</v>
      </c>
      <c r="R29" s="108">
        <v>12506797</v>
      </c>
      <c r="S29" s="110">
        <v>1811098</v>
      </c>
      <c r="T29" s="110">
        <f t="shared" si="6"/>
        <v>14317895</v>
      </c>
      <c r="U29" s="40">
        <f t="shared" si="7"/>
        <v>0.212161400561202</v>
      </c>
      <c r="V29" s="108">
        <v>18355427</v>
      </c>
      <c r="W29" s="110">
        <v>4281403</v>
      </c>
      <c r="X29" s="110">
        <f t="shared" si="8"/>
        <v>22636830</v>
      </c>
      <c r="Y29" s="40">
        <f t="shared" si="9"/>
        <v>0.3354307010259423</v>
      </c>
      <c r="Z29" s="80">
        <f t="shared" si="10"/>
        <v>63283284</v>
      </c>
      <c r="AA29" s="81">
        <f t="shared" si="11"/>
        <v>9762362</v>
      </c>
      <c r="AB29" s="81">
        <f t="shared" si="12"/>
        <v>73045646</v>
      </c>
      <c r="AC29" s="40">
        <f t="shared" si="13"/>
        <v>1.0823844259409474</v>
      </c>
      <c r="AD29" s="80">
        <v>11599208</v>
      </c>
      <c r="AE29" s="81">
        <v>747853</v>
      </c>
      <c r="AF29" s="81">
        <f t="shared" si="14"/>
        <v>12347061</v>
      </c>
      <c r="AG29" s="40">
        <f t="shared" si="15"/>
        <v>0.7240575522260577</v>
      </c>
      <c r="AH29" s="40">
        <f t="shared" si="16"/>
        <v>0.8333779998333206</v>
      </c>
      <c r="AI29" s="12">
        <v>62117076</v>
      </c>
      <c r="AJ29" s="12">
        <v>62117076</v>
      </c>
      <c r="AK29" s="12">
        <v>44976338</v>
      </c>
      <c r="AL29" s="12"/>
    </row>
    <row r="30" spans="1:38" s="13" customFormat="1" ht="12.75">
      <c r="A30" s="29" t="s">
        <v>116</v>
      </c>
      <c r="B30" s="63" t="s">
        <v>134</v>
      </c>
      <c r="C30" s="39" t="s">
        <v>135</v>
      </c>
      <c r="D30" s="80">
        <v>1012900165</v>
      </c>
      <c r="E30" s="81">
        <v>511841061</v>
      </c>
      <c r="F30" s="82">
        <f t="shared" si="0"/>
        <v>1524741226</v>
      </c>
      <c r="G30" s="80">
        <v>1012900165</v>
      </c>
      <c r="H30" s="81">
        <v>511841061</v>
      </c>
      <c r="I30" s="83">
        <f t="shared" si="1"/>
        <v>1524741226</v>
      </c>
      <c r="J30" s="80">
        <v>168841368</v>
      </c>
      <c r="K30" s="81">
        <v>44642691</v>
      </c>
      <c r="L30" s="81">
        <f t="shared" si="2"/>
        <v>213484059</v>
      </c>
      <c r="M30" s="40">
        <f t="shared" si="3"/>
        <v>0.1400133054446578</v>
      </c>
      <c r="N30" s="108">
        <v>209373503</v>
      </c>
      <c r="O30" s="109">
        <v>-427088</v>
      </c>
      <c r="P30" s="110">
        <f t="shared" si="4"/>
        <v>208946415</v>
      </c>
      <c r="Q30" s="40">
        <f t="shared" si="5"/>
        <v>0.13703729618969454</v>
      </c>
      <c r="R30" s="108">
        <v>219651786</v>
      </c>
      <c r="S30" s="110">
        <v>55122872</v>
      </c>
      <c r="T30" s="110">
        <f t="shared" si="6"/>
        <v>274774658</v>
      </c>
      <c r="U30" s="40">
        <f t="shared" si="7"/>
        <v>0.1802106831733295</v>
      </c>
      <c r="V30" s="108">
        <v>304280449</v>
      </c>
      <c r="W30" s="110">
        <v>195378433</v>
      </c>
      <c r="X30" s="110">
        <f t="shared" si="8"/>
        <v>499658882</v>
      </c>
      <c r="Y30" s="40">
        <f t="shared" si="9"/>
        <v>0.3277007753707841</v>
      </c>
      <c r="Z30" s="80">
        <f t="shared" si="10"/>
        <v>902147106</v>
      </c>
      <c r="AA30" s="81">
        <f t="shared" si="11"/>
        <v>294716908</v>
      </c>
      <c r="AB30" s="81">
        <f t="shared" si="12"/>
        <v>1196864014</v>
      </c>
      <c r="AC30" s="40">
        <f t="shared" si="13"/>
        <v>0.784962060178466</v>
      </c>
      <c r="AD30" s="80">
        <v>202504399</v>
      </c>
      <c r="AE30" s="81">
        <v>66878094</v>
      </c>
      <c r="AF30" s="81">
        <f t="shared" si="14"/>
        <v>269382493</v>
      </c>
      <c r="AG30" s="40">
        <f t="shared" si="15"/>
        <v>0.7432232700567262</v>
      </c>
      <c r="AH30" s="40">
        <f t="shared" si="16"/>
        <v>0.8548305661422475</v>
      </c>
      <c r="AI30" s="12">
        <v>1304842612</v>
      </c>
      <c r="AJ30" s="12">
        <v>1304842612</v>
      </c>
      <c r="AK30" s="12">
        <v>969789393</v>
      </c>
      <c r="AL30" s="12"/>
    </row>
    <row r="31" spans="1:38" s="59" customFormat="1" ht="12.75">
      <c r="A31" s="64"/>
      <c r="B31" s="65" t="s">
        <v>136</v>
      </c>
      <c r="C31" s="32"/>
      <c r="D31" s="84">
        <f>SUM(D23:D30)</f>
        <v>1835390099</v>
      </c>
      <c r="E31" s="85">
        <f>SUM(E23:E30)</f>
        <v>856683721</v>
      </c>
      <c r="F31" s="86">
        <f t="shared" si="0"/>
        <v>2692073820</v>
      </c>
      <c r="G31" s="84">
        <f>SUM(G23:G30)</f>
        <v>1871124189</v>
      </c>
      <c r="H31" s="85">
        <f>SUM(H23:H30)</f>
        <v>907670609</v>
      </c>
      <c r="I31" s="86">
        <f t="shared" si="1"/>
        <v>2778794798</v>
      </c>
      <c r="J31" s="84">
        <f>SUM(J23:J30)</f>
        <v>333411767</v>
      </c>
      <c r="K31" s="85">
        <f>SUM(K23:K30)</f>
        <v>72397536</v>
      </c>
      <c r="L31" s="85">
        <f t="shared" si="2"/>
        <v>405809303</v>
      </c>
      <c r="M31" s="44">
        <f t="shared" si="3"/>
        <v>0.15074226419244327</v>
      </c>
      <c r="N31" s="114">
        <f>SUM(N23:N30)</f>
        <v>391219908</v>
      </c>
      <c r="O31" s="115">
        <f>SUM(O23:O30)</f>
        <v>29234692</v>
      </c>
      <c r="P31" s="116">
        <f t="shared" si="4"/>
        <v>420454600</v>
      </c>
      <c r="Q31" s="44">
        <f t="shared" si="5"/>
        <v>0.15618241850440787</v>
      </c>
      <c r="R31" s="114">
        <f>SUM(R23:R30)</f>
        <v>358358238</v>
      </c>
      <c r="S31" s="116">
        <f>SUM(S23:S30)</f>
        <v>80004366</v>
      </c>
      <c r="T31" s="116">
        <f t="shared" si="6"/>
        <v>438362604</v>
      </c>
      <c r="U31" s="44">
        <f t="shared" si="7"/>
        <v>0.15775277984380334</v>
      </c>
      <c r="V31" s="114">
        <f>SUM(V23:V30)</f>
        <v>492438859</v>
      </c>
      <c r="W31" s="116">
        <f>SUM(W23:W30)</f>
        <v>260998791</v>
      </c>
      <c r="X31" s="116">
        <f t="shared" si="8"/>
        <v>753437650</v>
      </c>
      <c r="Y31" s="44">
        <f t="shared" si="9"/>
        <v>0.271138282877986</v>
      </c>
      <c r="Z31" s="84">
        <f t="shared" si="10"/>
        <v>1575428772</v>
      </c>
      <c r="AA31" s="85">
        <f t="shared" si="11"/>
        <v>442635385</v>
      </c>
      <c r="AB31" s="85">
        <f t="shared" si="12"/>
        <v>2018064157</v>
      </c>
      <c r="AC31" s="44">
        <f t="shared" si="13"/>
        <v>0.7262372012688646</v>
      </c>
      <c r="AD31" s="84">
        <f>SUM(AD23:AD30)</f>
        <v>356910126</v>
      </c>
      <c r="AE31" s="85">
        <f>SUM(AE23:AE30)</f>
        <v>101732224</v>
      </c>
      <c r="AF31" s="85">
        <f t="shared" si="14"/>
        <v>458642350</v>
      </c>
      <c r="AG31" s="44">
        <f t="shared" si="15"/>
        <v>0.8311020191089143</v>
      </c>
      <c r="AH31" s="44">
        <f t="shared" si="16"/>
        <v>0.6427563874116726</v>
      </c>
      <c r="AI31" s="66">
        <f>SUM(AI23:AI30)</f>
        <v>1993111514</v>
      </c>
      <c r="AJ31" s="66">
        <f>SUM(AJ23:AJ30)</f>
        <v>2058550121</v>
      </c>
      <c r="AK31" s="66">
        <f>SUM(AK23:AK30)</f>
        <v>1710865162</v>
      </c>
      <c r="AL31" s="66"/>
    </row>
    <row r="32" spans="1:38" s="13" customFormat="1" ht="12.75">
      <c r="A32" s="29" t="s">
        <v>97</v>
      </c>
      <c r="B32" s="63" t="s">
        <v>137</v>
      </c>
      <c r="C32" s="39" t="s">
        <v>138</v>
      </c>
      <c r="D32" s="80">
        <v>180715475</v>
      </c>
      <c r="E32" s="81">
        <v>25728000</v>
      </c>
      <c r="F32" s="82">
        <f t="shared" si="0"/>
        <v>206443475</v>
      </c>
      <c r="G32" s="80">
        <v>274492116</v>
      </c>
      <c r="H32" s="81">
        <v>29958890</v>
      </c>
      <c r="I32" s="83">
        <f t="shared" si="1"/>
        <v>304451006</v>
      </c>
      <c r="J32" s="80">
        <v>44595862</v>
      </c>
      <c r="K32" s="81">
        <v>1664108</v>
      </c>
      <c r="L32" s="81">
        <f t="shared" si="2"/>
        <v>46259970</v>
      </c>
      <c r="M32" s="40">
        <f t="shared" si="3"/>
        <v>0.22408056248810965</v>
      </c>
      <c r="N32" s="108">
        <v>42473342</v>
      </c>
      <c r="O32" s="109">
        <v>986198</v>
      </c>
      <c r="P32" s="110">
        <f t="shared" si="4"/>
        <v>43459540</v>
      </c>
      <c r="Q32" s="40">
        <f t="shared" si="5"/>
        <v>0.21051544496623106</v>
      </c>
      <c r="R32" s="108">
        <v>36728722</v>
      </c>
      <c r="S32" s="110">
        <v>0</v>
      </c>
      <c r="T32" s="110">
        <f t="shared" si="6"/>
        <v>36728722</v>
      </c>
      <c r="U32" s="40">
        <f t="shared" si="7"/>
        <v>0.12063918750854777</v>
      </c>
      <c r="V32" s="108">
        <v>26827240</v>
      </c>
      <c r="W32" s="110">
        <v>2536014</v>
      </c>
      <c r="X32" s="110">
        <f t="shared" si="8"/>
        <v>29363254</v>
      </c>
      <c r="Y32" s="40">
        <f t="shared" si="9"/>
        <v>0.09644656585565692</v>
      </c>
      <c r="Z32" s="80">
        <f t="shared" si="10"/>
        <v>150625166</v>
      </c>
      <c r="AA32" s="81">
        <f t="shared" si="11"/>
        <v>5186320</v>
      </c>
      <c r="AB32" s="81">
        <f t="shared" si="12"/>
        <v>155811486</v>
      </c>
      <c r="AC32" s="40">
        <f t="shared" si="13"/>
        <v>0.511778522420123</v>
      </c>
      <c r="AD32" s="80">
        <v>31570875</v>
      </c>
      <c r="AE32" s="81">
        <v>11740284</v>
      </c>
      <c r="AF32" s="81">
        <f t="shared" si="14"/>
        <v>43311159</v>
      </c>
      <c r="AG32" s="40">
        <f t="shared" si="15"/>
        <v>2.8608984476128656</v>
      </c>
      <c r="AH32" s="40">
        <f t="shared" si="16"/>
        <v>-0.3220395233477821</v>
      </c>
      <c r="AI32" s="12">
        <v>36247144</v>
      </c>
      <c r="AJ32" s="12">
        <v>36247144</v>
      </c>
      <c r="AK32" s="12">
        <v>103699398</v>
      </c>
      <c r="AL32" s="12"/>
    </row>
    <row r="33" spans="1:38" s="13" customFormat="1" ht="12.75">
      <c r="A33" s="29" t="s">
        <v>97</v>
      </c>
      <c r="B33" s="63" t="s">
        <v>139</v>
      </c>
      <c r="C33" s="39" t="s">
        <v>140</v>
      </c>
      <c r="D33" s="80">
        <v>55677074</v>
      </c>
      <c r="E33" s="81">
        <v>20034050</v>
      </c>
      <c r="F33" s="82">
        <f t="shared" si="0"/>
        <v>75711124</v>
      </c>
      <c r="G33" s="80">
        <v>55677074</v>
      </c>
      <c r="H33" s="81">
        <v>20034050</v>
      </c>
      <c r="I33" s="83">
        <f t="shared" si="1"/>
        <v>75711124</v>
      </c>
      <c r="J33" s="80">
        <v>18468854</v>
      </c>
      <c r="K33" s="81">
        <v>1559348</v>
      </c>
      <c r="L33" s="81">
        <f t="shared" si="2"/>
        <v>20028202</v>
      </c>
      <c r="M33" s="40">
        <f t="shared" si="3"/>
        <v>0.26453446920164597</v>
      </c>
      <c r="N33" s="108">
        <v>10188447</v>
      </c>
      <c r="O33" s="109">
        <v>1087086</v>
      </c>
      <c r="P33" s="110">
        <f t="shared" si="4"/>
        <v>11275533</v>
      </c>
      <c r="Q33" s="40">
        <f t="shared" si="5"/>
        <v>0.14892835298548732</v>
      </c>
      <c r="R33" s="108">
        <v>12277448</v>
      </c>
      <c r="S33" s="110">
        <v>2109915</v>
      </c>
      <c r="T33" s="110">
        <f t="shared" si="6"/>
        <v>14387363</v>
      </c>
      <c r="U33" s="40">
        <f t="shared" si="7"/>
        <v>0.1900297108255849</v>
      </c>
      <c r="V33" s="108">
        <v>54569503</v>
      </c>
      <c r="W33" s="110">
        <v>2322538</v>
      </c>
      <c r="X33" s="110">
        <f t="shared" si="8"/>
        <v>56892041</v>
      </c>
      <c r="Y33" s="40">
        <f t="shared" si="9"/>
        <v>0.7514356939146749</v>
      </c>
      <c r="Z33" s="80">
        <f t="shared" si="10"/>
        <v>95504252</v>
      </c>
      <c r="AA33" s="81">
        <f t="shared" si="11"/>
        <v>7078887</v>
      </c>
      <c r="AB33" s="81">
        <f t="shared" si="12"/>
        <v>102583139</v>
      </c>
      <c r="AC33" s="40">
        <f t="shared" si="13"/>
        <v>1.3549282269273932</v>
      </c>
      <c r="AD33" s="80">
        <v>9900263</v>
      </c>
      <c r="AE33" s="81">
        <v>876285</v>
      </c>
      <c r="AF33" s="81">
        <f t="shared" si="14"/>
        <v>10776548</v>
      </c>
      <c r="AG33" s="40">
        <f t="shared" si="15"/>
        <v>0.62588411136532</v>
      </c>
      <c r="AH33" s="40">
        <f t="shared" si="16"/>
        <v>4.279245357604309</v>
      </c>
      <c r="AI33" s="12">
        <v>67371553</v>
      </c>
      <c r="AJ33" s="12">
        <v>68644350</v>
      </c>
      <c r="AK33" s="12">
        <v>42963408</v>
      </c>
      <c r="AL33" s="12"/>
    </row>
    <row r="34" spans="1:38" s="13" customFormat="1" ht="12.75">
      <c r="A34" s="29" t="s">
        <v>97</v>
      </c>
      <c r="B34" s="63" t="s">
        <v>141</v>
      </c>
      <c r="C34" s="39" t="s">
        <v>142</v>
      </c>
      <c r="D34" s="80">
        <v>47990983</v>
      </c>
      <c r="E34" s="81">
        <v>11278000</v>
      </c>
      <c r="F34" s="82">
        <f t="shared" si="0"/>
        <v>59268983</v>
      </c>
      <c r="G34" s="80">
        <v>50750818</v>
      </c>
      <c r="H34" s="81">
        <v>11442500</v>
      </c>
      <c r="I34" s="83">
        <f t="shared" si="1"/>
        <v>62193318</v>
      </c>
      <c r="J34" s="80">
        <v>10048853</v>
      </c>
      <c r="K34" s="81">
        <v>1285317</v>
      </c>
      <c r="L34" s="81">
        <f t="shared" si="2"/>
        <v>11334170</v>
      </c>
      <c r="M34" s="40">
        <f t="shared" si="3"/>
        <v>0.19123273972829938</v>
      </c>
      <c r="N34" s="108">
        <v>10052326</v>
      </c>
      <c r="O34" s="109">
        <v>3774106</v>
      </c>
      <c r="P34" s="110">
        <f t="shared" si="4"/>
        <v>13826432</v>
      </c>
      <c r="Q34" s="40">
        <f t="shared" si="5"/>
        <v>0.23328276106914134</v>
      </c>
      <c r="R34" s="108">
        <v>9830476</v>
      </c>
      <c r="S34" s="110">
        <v>4564578</v>
      </c>
      <c r="T34" s="110">
        <f t="shared" si="6"/>
        <v>14395054</v>
      </c>
      <c r="U34" s="40">
        <f t="shared" si="7"/>
        <v>0.23145660117377884</v>
      </c>
      <c r="V34" s="108">
        <v>5795609</v>
      </c>
      <c r="W34" s="110">
        <v>1030535</v>
      </c>
      <c r="X34" s="110">
        <f t="shared" si="8"/>
        <v>6826144</v>
      </c>
      <c r="Y34" s="40">
        <f t="shared" si="9"/>
        <v>0.10975687130890814</v>
      </c>
      <c r="Z34" s="80">
        <f t="shared" si="10"/>
        <v>35727264</v>
      </c>
      <c r="AA34" s="81">
        <f t="shared" si="11"/>
        <v>10654536</v>
      </c>
      <c r="AB34" s="81">
        <f t="shared" si="12"/>
        <v>46381800</v>
      </c>
      <c r="AC34" s="40">
        <f t="shared" si="13"/>
        <v>0.7457682190231433</v>
      </c>
      <c r="AD34" s="80">
        <v>37899666</v>
      </c>
      <c r="AE34" s="81">
        <v>1267847</v>
      </c>
      <c r="AF34" s="81">
        <f t="shared" si="14"/>
        <v>39167513</v>
      </c>
      <c r="AG34" s="40">
        <f t="shared" si="15"/>
        <v>1.612872046695929</v>
      </c>
      <c r="AH34" s="40">
        <f t="shared" si="16"/>
        <v>-0.825719238288119</v>
      </c>
      <c r="AI34" s="12">
        <v>47244204</v>
      </c>
      <c r="AJ34" s="12">
        <v>47244204</v>
      </c>
      <c r="AK34" s="12">
        <v>76198856</v>
      </c>
      <c r="AL34" s="12"/>
    </row>
    <row r="35" spans="1:38" s="13" customFormat="1" ht="12.75">
      <c r="A35" s="29" t="s">
        <v>97</v>
      </c>
      <c r="B35" s="63" t="s">
        <v>143</v>
      </c>
      <c r="C35" s="39" t="s">
        <v>144</v>
      </c>
      <c r="D35" s="80">
        <v>484927878</v>
      </c>
      <c r="E35" s="81">
        <v>105151382</v>
      </c>
      <c r="F35" s="82">
        <f t="shared" si="0"/>
        <v>590079260</v>
      </c>
      <c r="G35" s="80">
        <v>505723221</v>
      </c>
      <c r="H35" s="81">
        <v>84684688</v>
      </c>
      <c r="I35" s="83">
        <f t="shared" si="1"/>
        <v>590407909</v>
      </c>
      <c r="J35" s="80">
        <v>119425361</v>
      </c>
      <c r="K35" s="81">
        <v>4666931</v>
      </c>
      <c r="L35" s="81">
        <f t="shared" si="2"/>
        <v>124092292</v>
      </c>
      <c r="M35" s="40">
        <f t="shared" si="3"/>
        <v>0.210297667469282</v>
      </c>
      <c r="N35" s="108">
        <v>118100829</v>
      </c>
      <c r="O35" s="109">
        <v>15425018</v>
      </c>
      <c r="P35" s="110">
        <f t="shared" si="4"/>
        <v>133525847</v>
      </c>
      <c r="Q35" s="40">
        <f t="shared" si="5"/>
        <v>0.22628459607273776</v>
      </c>
      <c r="R35" s="108">
        <v>92219617</v>
      </c>
      <c r="S35" s="110">
        <v>12181401</v>
      </c>
      <c r="T35" s="110">
        <f t="shared" si="6"/>
        <v>104401018</v>
      </c>
      <c r="U35" s="40">
        <f t="shared" si="7"/>
        <v>0.1768286237507025</v>
      </c>
      <c r="V35" s="108">
        <v>109605753</v>
      </c>
      <c r="W35" s="110">
        <v>20480620</v>
      </c>
      <c r="X35" s="110">
        <f t="shared" si="8"/>
        <v>130086373</v>
      </c>
      <c r="Y35" s="40">
        <f t="shared" si="9"/>
        <v>0.22033304604664433</v>
      </c>
      <c r="Z35" s="80">
        <f t="shared" si="10"/>
        <v>439351560</v>
      </c>
      <c r="AA35" s="81">
        <f t="shared" si="11"/>
        <v>52753970</v>
      </c>
      <c r="AB35" s="81">
        <f t="shared" si="12"/>
        <v>492105530</v>
      </c>
      <c r="AC35" s="40">
        <f t="shared" si="13"/>
        <v>0.8335009109778033</v>
      </c>
      <c r="AD35" s="80">
        <v>156738881</v>
      </c>
      <c r="AE35" s="81">
        <v>8806539</v>
      </c>
      <c r="AF35" s="81">
        <f t="shared" si="14"/>
        <v>165545420</v>
      </c>
      <c r="AG35" s="40">
        <f t="shared" si="15"/>
        <v>0.8822129440937366</v>
      </c>
      <c r="AH35" s="40">
        <f t="shared" si="16"/>
        <v>-0.21419527643833336</v>
      </c>
      <c r="AI35" s="12">
        <v>481147529</v>
      </c>
      <c r="AJ35" s="12">
        <v>470711069</v>
      </c>
      <c r="AK35" s="12">
        <v>415267398</v>
      </c>
      <c r="AL35" s="12"/>
    </row>
    <row r="36" spans="1:38" s="13" customFormat="1" ht="12.75">
      <c r="A36" s="29" t="s">
        <v>97</v>
      </c>
      <c r="B36" s="63" t="s">
        <v>145</v>
      </c>
      <c r="C36" s="39" t="s">
        <v>146</v>
      </c>
      <c r="D36" s="80">
        <v>123556789</v>
      </c>
      <c r="E36" s="81">
        <v>42925711</v>
      </c>
      <c r="F36" s="82">
        <f t="shared" si="0"/>
        <v>166482500</v>
      </c>
      <c r="G36" s="80">
        <v>123556789</v>
      </c>
      <c r="H36" s="81">
        <v>42925711</v>
      </c>
      <c r="I36" s="83">
        <f t="shared" si="1"/>
        <v>166482500</v>
      </c>
      <c r="J36" s="80">
        <v>51427263</v>
      </c>
      <c r="K36" s="81">
        <v>10598487</v>
      </c>
      <c r="L36" s="81">
        <f t="shared" si="2"/>
        <v>62025750</v>
      </c>
      <c r="M36" s="40">
        <f t="shared" si="3"/>
        <v>0.37256618563512683</v>
      </c>
      <c r="N36" s="108">
        <v>29685975</v>
      </c>
      <c r="O36" s="109">
        <v>0</v>
      </c>
      <c r="P36" s="110">
        <f t="shared" si="4"/>
        <v>29685975</v>
      </c>
      <c r="Q36" s="40">
        <f t="shared" si="5"/>
        <v>0.17831288573874132</v>
      </c>
      <c r="R36" s="108">
        <v>58582197</v>
      </c>
      <c r="S36" s="110">
        <v>0</v>
      </c>
      <c r="T36" s="110">
        <f t="shared" si="6"/>
        <v>58582197</v>
      </c>
      <c r="U36" s="40">
        <f t="shared" si="7"/>
        <v>0.3518820116228432</v>
      </c>
      <c r="V36" s="108">
        <v>64095831</v>
      </c>
      <c r="W36" s="110">
        <v>0</v>
      </c>
      <c r="X36" s="110">
        <f t="shared" si="8"/>
        <v>64095831</v>
      </c>
      <c r="Y36" s="40">
        <f t="shared" si="9"/>
        <v>0.3850004114546574</v>
      </c>
      <c r="Z36" s="80">
        <f t="shared" si="10"/>
        <v>203791266</v>
      </c>
      <c r="AA36" s="81">
        <f t="shared" si="11"/>
        <v>10598487</v>
      </c>
      <c r="AB36" s="81">
        <f t="shared" si="12"/>
        <v>214389753</v>
      </c>
      <c r="AC36" s="40">
        <f t="shared" si="13"/>
        <v>1.2877614944513687</v>
      </c>
      <c r="AD36" s="80">
        <v>11272022</v>
      </c>
      <c r="AE36" s="81">
        <v>1884921</v>
      </c>
      <c r="AF36" s="81">
        <f t="shared" si="14"/>
        <v>13156943</v>
      </c>
      <c r="AG36" s="40">
        <f t="shared" si="15"/>
        <v>7.797590401789802</v>
      </c>
      <c r="AH36" s="40">
        <f t="shared" si="16"/>
        <v>3.871635531141239</v>
      </c>
      <c r="AI36" s="12">
        <v>0</v>
      </c>
      <c r="AJ36" s="12">
        <v>9556365</v>
      </c>
      <c r="AK36" s="12">
        <v>74516620</v>
      </c>
      <c r="AL36" s="12"/>
    </row>
    <row r="37" spans="1:38" s="13" customFormat="1" ht="12.75">
      <c r="A37" s="29" t="s">
        <v>97</v>
      </c>
      <c r="B37" s="63" t="s">
        <v>147</v>
      </c>
      <c r="C37" s="39" t="s">
        <v>148</v>
      </c>
      <c r="D37" s="80">
        <v>120504189</v>
      </c>
      <c r="E37" s="81">
        <v>23950450</v>
      </c>
      <c r="F37" s="82">
        <f t="shared" si="0"/>
        <v>144454639</v>
      </c>
      <c r="G37" s="80">
        <v>164627374</v>
      </c>
      <c r="H37" s="81">
        <v>25539000</v>
      </c>
      <c r="I37" s="83">
        <f t="shared" si="1"/>
        <v>190166374</v>
      </c>
      <c r="J37" s="80">
        <v>24845738</v>
      </c>
      <c r="K37" s="81">
        <v>978395</v>
      </c>
      <c r="L37" s="81">
        <f t="shared" si="2"/>
        <v>25824133</v>
      </c>
      <c r="M37" s="40">
        <f t="shared" si="3"/>
        <v>0.17876984206786187</v>
      </c>
      <c r="N37" s="108">
        <v>32664325</v>
      </c>
      <c r="O37" s="109">
        <v>1034785</v>
      </c>
      <c r="P37" s="110">
        <f t="shared" si="4"/>
        <v>33699110</v>
      </c>
      <c r="Q37" s="40">
        <f t="shared" si="5"/>
        <v>0.23328506604761928</v>
      </c>
      <c r="R37" s="108">
        <v>24823668</v>
      </c>
      <c r="S37" s="110">
        <v>3092422</v>
      </c>
      <c r="T37" s="110">
        <f t="shared" si="6"/>
        <v>27916090</v>
      </c>
      <c r="U37" s="40">
        <f t="shared" si="7"/>
        <v>0.1467982452039602</v>
      </c>
      <c r="V37" s="108">
        <v>32275970</v>
      </c>
      <c r="W37" s="110">
        <v>12432844</v>
      </c>
      <c r="X37" s="110">
        <f t="shared" si="8"/>
        <v>44708814</v>
      </c>
      <c r="Y37" s="40">
        <f t="shared" si="9"/>
        <v>0.23510367821389916</v>
      </c>
      <c r="Z37" s="80">
        <f t="shared" si="10"/>
        <v>114609701</v>
      </c>
      <c r="AA37" s="81">
        <f t="shared" si="11"/>
        <v>17538446</v>
      </c>
      <c r="AB37" s="81">
        <f t="shared" si="12"/>
        <v>132148147</v>
      </c>
      <c r="AC37" s="40">
        <f t="shared" si="13"/>
        <v>0.6949080650820002</v>
      </c>
      <c r="AD37" s="80">
        <v>25659392</v>
      </c>
      <c r="AE37" s="81">
        <v>2084907</v>
      </c>
      <c r="AF37" s="81">
        <f t="shared" si="14"/>
        <v>27744299</v>
      </c>
      <c r="AG37" s="40">
        <f t="shared" si="15"/>
        <v>0.6059481530401459</v>
      </c>
      <c r="AH37" s="40">
        <f t="shared" si="16"/>
        <v>0.6114594929934976</v>
      </c>
      <c r="AI37" s="12">
        <v>181914620</v>
      </c>
      <c r="AJ37" s="12">
        <v>181914620</v>
      </c>
      <c r="AK37" s="12">
        <v>110230828</v>
      </c>
      <c r="AL37" s="12"/>
    </row>
    <row r="38" spans="1:38" s="13" customFormat="1" ht="12.75">
      <c r="A38" s="29" t="s">
        <v>97</v>
      </c>
      <c r="B38" s="63" t="s">
        <v>149</v>
      </c>
      <c r="C38" s="39" t="s">
        <v>150</v>
      </c>
      <c r="D38" s="80">
        <v>122024709</v>
      </c>
      <c r="E38" s="81">
        <v>67491548</v>
      </c>
      <c r="F38" s="82">
        <f t="shared" si="0"/>
        <v>189516257</v>
      </c>
      <c r="G38" s="80">
        <v>106169998</v>
      </c>
      <c r="H38" s="81">
        <v>67491548</v>
      </c>
      <c r="I38" s="83">
        <f t="shared" si="1"/>
        <v>173661546</v>
      </c>
      <c r="J38" s="80">
        <v>30169230</v>
      </c>
      <c r="K38" s="81">
        <v>5029458</v>
      </c>
      <c r="L38" s="81">
        <f t="shared" si="2"/>
        <v>35198688</v>
      </c>
      <c r="M38" s="40">
        <f t="shared" si="3"/>
        <v>0.18572912190852314</v>
      </c>
      <c r="N38" s="108">
        <v>33811265</v>
      </c>
      <c r="O38" s="109">
        <v>0</v>
      </c>
      <c r="P38" s="110">
        <f t="shared" si="4"/>
        <v>33811265</v>
      </c>
      <c r="Q38" s="40">
        <f t="shared" si="5"/>
        <v>0.1784082565539483</v>
      </c>
      <c r="R38" s="108">
        <v>27949941</v>
      </c>
      <c r="S38" s="110">
        <v>8810878</v>
      </c>
      <c r="T38" s="110">
        <f t="shared" si="6"/>
        <v>36760819</v>
      </c>
      <c r="U38" s="40">
        <f t="shared" si="7"/>
        <v>0.21168082311094938</v>
      </c>
      <c r="V38" s="108">
        <v>28441752</v>
      </c>
      <c r="W38" s="110">
        <v>10555936</v>
      </c>
      <c r="X38" s="110">
        <f t="shared" si="8"/>
        <v>38997688</v>
      </c>
      <c r="Y38" s="40">
        <f t="shared" si="9"/>
        <v>0.22456144666591876</v>
      </c>
      <c r="Z38" s="80">
        <f t="shared" si="10"/>
        <v>120372188</v>
      </c>
      <c r="AA38" s="81">
        <f t="shared" si="11"/>
        <v>24396272</v>
      </c>
      <c r="AB38" s="81">
        <f t="shared" si="12"/>
        <v>144768460</v>
      </c>
      <c r="AC38" s="40">
        <f t="shared" si="13"/>
        <v>0.8336241576474276</v>
      </c>
      <c r="AD38" s="80">
        <v>26245138</v>
      </c>
      <c r="AE38" s="81">
        <v>8441025</v>
      </c>
      <c r="AF38" s="81">
        <f t="shared" si="14"/>
        <v>34686163</v>
      </c>
      <c r="AG38" s="40">
        <f t="shared" si="15"/>
        <v>1.3861902597246376</v>
      </c>
      <c r="AH38" s="40">
        <f t="shared" si="16"/>
        <v>0.12430100729215865</v>
      </c>
      <c r="AI38" s="12">
        <v>103084560</v>
      </c>
      <c r="AJ38" s="12">
        <v>103084560</v>
      </c>
      <c r="AK38" s="12">
        <v>142894813</v>
      </c>
      <c r="AL38" s="12"/>
    </row>
    <row r="39" spans="1:38" s="13" customFormat="1" ht="12.75">
      <c r="A39" s="29" t="s">
        <v>97</v>
      </c>
      <c r="B39" s="63" t="s">
        <v>151</v>
      </c>
      <c r="C39" s="39" t="s">
        <v>152</v>
      </c>
      <c r="D39" s="80">
        <v>0</v>
      </c>
      <c r="E39" s="81">
        <v>20283596</v>
      </c>
      <c r="F39" s="82">
        <f t="shared" si="0"/>
        <v>20283596</v>
      </c>
      <c r="G39" s="80">
        <v>86452547</v>
      </c>
      <c r="H39" s="81">
        <v>20283596</v>
      </c>
      <c r="I39" s="83">
        <f t="shared" si="1"/>
        <v>106736143</v>
      </c>
      <c r="J39" s="80">
        <v>28056424</v>
      </c>
      <c r="K39" s="81">
        <v>43383</v>
      </c>
      <c r="L39" s="81">
        <f t="shared" si="2"/>
        <v>28099807</v>
      </c>
      <c r="M39" s="40">
        <f t="shared" si="3"/>
        <v>1.3853464149059171</v>
      </c>
      <c r="N39" s="108">
        <v>15784553</v>
      </c>
      <c r="O39" s="109">
        <v>7066967</v>
      </c>
      <c r="P39" s="110">
        <f t="shared" si="4"/>
        <v>22851520</v>
      </c>
      <c r="Q39" s="40">
        <f t="shared" si="5"/>
        <v>1.1266010228166643</v>
      </c>
      <c r="R39" s="108">
        <v>15284875</v>
      </c>
      <c r="S39" s="110">
        <v>2110327</v>
      </c>
      <c r="T39" s="110">
        <f t="shared" si="6"/>
        <v>17395202</v>
      </c>
      <c r="U39" s="40">
        <f t="shared" si="7"/>
        <v>0.16297386724944707</v>
      </c>
      <c r="V39" s="108">
        <v>12465576</v>
      </c>
      <c r="W39" s="110">
        <v>217243</v>
      </c>
      <c r="X39" s="110">
        <f t="shared" si="8"/>
        <v>12682819</v>
      </c>
      <c r="Y39" s="40">
        <f t="shared" si="9"/>
        <v>0.11882403320494726</v>
      </c>
      <c r="Z39" s="80">
        <f t="shared" si="10"/>
        <v>71591428</v>
      </c>
      <c r="AA39" s="81">
        <f t="shared" si="11"/>
        <v>9437920</v>
      </c>
      <c r="AB39" s="81">
        <f t="shared" si="12"/>
        <v>81029348</v>
      </c>
      <c r="AC39" s="40">
        <f t="shared" si="13"/>
        <v>0.7591556685723598</v>
      </c>
      <c r="AD39" s="80">
        <v>19682336</v>
      </c>
      <c r="AE39" s="81">
        <v>21714</v>
      </c>
      <c r="AF39" s="81">
        <f t="shared" si="14"/>
        <v>19704050</v>
      </c>
      <c r="AG39" s="40">
        <f t="shared" si="15"/>
        <v>0.9918500982696261</v>
      </c>
      <c r="AH39" s="40">
        <f t="shared" si="16"/>
        <v>-0.3563344084084237</v>
      </c>
      <c r="AI39" s="12">
        <v>68223522</v>
      </c>
      <c r="AJ39" s="12">
        <v>68223522</v>
      </c>
      <c r="AK39" s="12">
        <v>67667507</v>
      </c>
      <c r="AL39" s="12"/>
    </row>
    <row r="40" spans="1:38" s="13" customFormat="1" ht="12.75">
      <c r="A40" s="29" t="s">
        <v>116</v>
      </c>
      <c r="B40" s="63" t="s">
        <v>153</v>
      </c>
      <c r="C40" s="39" t="s">
        <v>154</v>
      </c>
      <c r="D40" s="80">
        <v>425341136</v>
      </c>
      <c r="E40" s="81">
        <v>544479000</v>
      </c>
      <c r="F40" s="82">
        <f t="shared" si="0"/>
        <v>969820136</v>
      </c>
      <c r="G40" s="80">
        <v>690209042</v>
      </c>
      <c r="H40" s="81">
        <v>522050274</v>
      </c>
      <c r="I40" s="83">
        <f t="shared" si="1"/>
        <v>1212259316</v>
      </c>
      <c r="J40" s="80">
        <v>83573274</v>
      </c>
      <c r="K40" s="81">
        <v>141795924</v>
      </c>
      <c r="L40" s="81">
        <f t="shared" si="2"/>
        <v>225369198</v>
      </c>
      <c r="M40" s="40">
        <f t="shared" si="3"/>
        <v>0.2323824693200637</v>
      </c>
      <c r="N40" s="108">
        <v>103975118</v>
      </c>
      <c r="O40" s="109">
        <v>177471375</v>
      </c>
      <c r="P40" s="110">
        <f t="shared" si="4"/>
        <v>281446493</v>
      </c>
      <c r="Q40" s="40">
        <f t="shared" si="5"/>
        <v>0.29020483546652204</v>
      </c>
      <c r="R40" s="108">
        <v>108868535</v>
      </c>
      <c r="S40" s="110">
        <v>205101125</v>
      </c>
      <c r="T40" s="110">
        <f t="shared" si="6"/>
        <v>313969660</v>
      </c>
      <c r="U40" s="40">
        <f t="shared" si="7"/>
        <v>0.25899546067089163</v>
      </c>
      <c r="V40" s="108">
        <v>141538390</v>
      </c>
      <c r="W40" s="110">
        <v>127856830</v>
      </c>
      <c r="X40" s="110">
        <f t="shared" si="8"/>
        <v>269395220</v>
      </c>
      <c r="Y40" s="40">
        <f t="shared" si="9"/>
        <v>0.2222257370550906</v>
      </c>
      <c r="Z40" s="80">
        <f t="shared" si="10"/>
        <v>437955317</v>
      </c>
      <c r="AA40" s="81">
        <f t="shared" si="11"/>
        <v>652225254</v>
      </c>
      <c r="AB40" s="81">
        <f t="shared" si="12"/>
        <v>1090180571</v>
      </c>
      <c r="AC40" s="40">
        <f t="shared" si="13"/>
        <v>0.8992965090977284</v>
      </c>
      <c r="AD40" s="80">
        <v>58566752</v>
      </c>
      <c r="AE40" s="81">
        <v>74126536</v>
      </c>
      <c r="AF40" s="81">
        <f t="shared" si="14"/>
        <v>132693288</v>
      </c>
      <c r="AG40" s="40">
        <f t="shared" si="15"/>
        <v>0.8429833171498508</v>
      </c>
      <c r="AH40" s="40">
        <f t="shared" si="16"/>
        <v>1.0302098475395378</v>
      </c>
      <c r="AI40" s="12">
        <v>870812773</v>
      </c>
      <c r="AJ40" s="12">
        <v>870812773</v>
      </c>
      <c r="AK40" s="12">
        <v>734080640</v>
      </c>
      <c r="AL40" s="12"/>
    </row>
    <row r="41" spans="1:38" s="59" customFormat="1" ht="12.75">
      <c r="A41" s="64"/>
      <c r="B41" s="65" t="s">
        <v>155</v>
      </c>
      <c r="C41" s="32"/>
      <c r="D41" s="84">
        <f>SUM(D32:D40)</f>
        <v>1560738233</v>
      </c>
      <c r="E41" s="85">
        <f>SUM(E32:E40)</f>
        <v>861321737</v>
      </c>
      <c r="F41" s="86">
        <f t="shared" si="0"/>
        <v>2422059970</v>
      </c>
      <c r="G41" s="84">
        <f>SUM(G32:G40)</f>
        <v>2057658979</v>
      </c>
      <c r="H41" s="85">
        <f>SUM(H32:H40)</f>
        <v>824410257</v>
      </c>
      <c r="I41" s="86">
        <f t="shared" si="1"/>
        <v>2882069236</v>
      </c>
      <c r="J41" s="84">
        <f>SUM(J32:J40)</f>
        <v>410610859</v>
      </c>
      <c r="K41" s="85">
        <f>SUM(K32:K40)</f>
        <v>167621351</v>
      </c>
      <c r="L41" s="85">
        <f t="shared" si="2"/>
        <v>578232210</v>
      </c>
      <c r="M41" s="44">
        <f t="shared" si="3"/>
        <v>0.23873571140354546</v>
      </c>
      <c r="N41" s="114">
        <f>SUM(N32:N40)</f>
        <v>396736180</v>
      </c>
      <c r="O41" s="115">
        <f>SUM(O32:O40)</f>
        <v>206845535</v>
      </c>
      <c r="P41" s="116">
        <f t="shared" si="4"/>
        <v>603581715</v>
      </c>
      <c r="Q41" s="44">
        <f t="shared" si="5"/>
        <v>0.24920180444582468</v>
      </c>
      <c r="R41" s="114">
        <f>SUM(R32:R40)</f>
        <v>386565479</v>
      </c>
      <c r="S41" s="116">
        <f>SUM(S32:S40)</f>
        <v>237970646</v>
      </c>
      <c r="T41" s="116">
        <f t="shared" si="6"/>
        <v>624536125</v>
      </c>
      <c r="U41" s="44">
        <f t="shared" si="7"/>
        <v>0.2166971276050219</v>
      </c>
      <c r="V41" s="114">
        <f>SUM(V32:V40)</f>
        <v>475615624</v>
      </c>
      <c r="W41" s="116">
        <f>SUM(W32:W40)</f>
        <v>177432560</v>
      </c>
      <c r="X41" s="116">
        <f t="shared" si="8"/>
        <v>653048184</v>
      </c>
      <c r="Y41" s="44">
        <f t="shared" si="9"/>
        <v>0.2265900401845863</v>
      </c>
      <c r="Z41" s="84">
        <f t="shared" si="10"/>
        <v>1669528142</v>
      </c>
      <c r="AA41" s="85">
        <f t="shared" si="11"/>
        <v>789870092</v>
      </c>
      <c r="AB41" s="85">
        <f t="shared" si="12"/>
        <v>2459398234</v>
      </c>
      <c r="AC41" s="44">
        <f t="shared" si="13"/>
        <v>0.8533446050773501</v>
      </c>
      <c r="AD41" s="84">
        <f>SUM(AD32:AD40)</f>
        <v>377535325</v>
      </c>
      <c r="AE41" s="85">
        <f>SUM(AE32:AE40)</f>
        <v>109250058</v>
      </c>
      <c r="AF41" s="85">
        <f t="shared" si="14"/>
        <v>486785383</v>
      </c>
      <c r="AG41" s="44">
        <f t="shared" si="15"/>
        <v>0.9521023002512897</v>
      </c>
      <c r="AH41" s="44">
        <f t="shared" si="16"/>
        <v>0.3415525749260224</v>
      </c>
      <c r="AI41" s="66">
        <f>SUM(AI32:AI40)</f>
        <v>1856045905</v>
      </c>
      <c r="AJ41" s="66">
        <f>SUM(AJ32:AJ40)</f>
        <v>1856438607</v>
      </c>
      <c r="AK41" s="66">
        <f>SUM(AK32:AK40)</f>
        <v>1767519468</v>
      </c>
      <c r="AL41" s="66"/>
    </row>
    <row r="42" spans="1:38" s="13" customFormat="1" ht="12.75">
      <c r="A42" s="29" t="s">
        <v>97</v>
      </c>
      <c r="B42" s="63" t="s">
        <v>156</v>
      </c>
      <c r="C42" s="39" t="s">
        <v>157</v>
      </c>
      <c r="D42" s="80">
        <v>165485834</v>
      </c>
      <c r="E42" s="81">
        <v>40568350</v>
      </c>
      <c r="F42" s="82">
        <f aca="true" t="shared" si="17" ref="F42:F61">$D42+$E42</f>
        <v>206054184</v>
      </c>
      <c r="G42" s="80">
        <v>151281793</v>
      </c>
      <c r="H42" s="81">
        <v>46416069</v>
      </c>
      <c r="I42" s="83">
        <f aca="true" t="shared" si="18" ref="I42:I61">$G42+$H42</f>
        <v>197697862</v>
      </c>
      <c r="J42" s="80">
        <v>29921361</v>
      </c>
      <c r="K42" s="81">
        <v>6572364</v>
      </c>
      <c r="L42" s="81">
        <f aca="true" t="shared" si="19" ref="L42:L61">$J42+$K42</f>
        <v>36493725</v>
      </c>
      <c r="M42" s="40">
        <f aca="true" t="shared" si="20" ref="M42:M61">IF($F42=0,0,$L42/$F42)</f>
        <v>0.1771074204443235</v>
      </c>
      <c r="N42" s="108">
        <v>28169744</v>
      </c>
      <c r="O42" s="109">
        <v>12091089</v>
      </c>
      <c r="P42" s="110">
        <f aca="true" t="shared" si="21" ref="P42:P61">$N42+$O42</f>
        <v>40260833</v>
      </c>
      <c r="Q42" s="40">
        <f aca="true" t="shared" si="22" ref="Q42:Q61">IF($F42=0,0,$P42/$F42)</f>
        <v>0.19538954375223946</v>
      </c>
      <c r="R42" s="108">
        <v>28116570</v>
      </c>
      <c r="S42" s="110">
        <v>4777339</v>
      </c>
      <c r="T42" s="110">
        <f aca="true" t="shared" si="23" ref="T42:T61">$R42+$S42</f>
        <v>32893909</v>
      </c>
      <c r="U42" s="40">
        <f aca="true" t="shared" si="24" ref="U42:U61">IF($I42=0,0,$T42/$I42)</f>
        <v>0.166384748257925</v>
      </c>
      <c r="V42" s="108">
        <v>32536300</v>
      </c>
      <c r="W42" s="110">
        <v>12328112</v>
      </c>
      <c r="X42" s="110">
        <f aca="true" t="shared" si="25" ref="X42:X61">$V42+$W42</f>
        <v>44864412</v>
      </c>
      <c r="Y42" s="40">
        <f aca="true" t="shared" si="26" ref="Y42:Y61">IF($I42=0,0,$X42/$I42)</f>
        <v>0.22693422956693382</v>
      </c>
      <c r="Z42" s="80">
        <f aca="true" t="shared" si="27" ref="Z42:Z61">$J42+$N42+$R42+$V42</f>
        <v>118743975</v>
      </c>
      <c r="AA42" s="81">
        <f aca="true" t="shared" si="28" ref="AA42:AA61">$K42+$O42+$S42+$W42</f>
        <v>35768904</v>
      </c>
      <c r="AB42" s="81">
        <f aca="true" t="shared" si="29" ref="AB42:AB61">$Z42+$AA42</f>
        <v>154512879</v>
      </c>
      <c r="AC42" s="40">
        <f aca="true" t="shared" si="30" ref="AC42:AC61">IF($I42=0,0,$AB42/$I42)</f>
        <v>0.7815606979098236</v>
      </c>
      <c r="AD42" s="80">
        <v>27804565</v>
      </c>
      <c r="AE42" s="81">
        <v>10544977</v>
      </c>
      <c r="AF42" s="81">
        <f aca="true" t="shared" si="31" ref="AF42:AF61">$AD42+$AE42</f>
        <v>38349542</v>
      </c>
      <c r="AG42" s="40">
        <f aca="true" t="shared" si="32" ref="AG42:AG61">IF($AJ42=0,0,$AK42/$AJ42)</f>
        <v>0.7458421249855473</v>
      </c>
      <c r="AH42" s="40">
        <f aca="true" t="shared" si="33" ref="AH42:AH61">IF($AF42=0,0,(($X42/$AF42)-1))</f>
        <v>0.16988129871277202</v>
      </c>
      <c r="AI42" s="12">
        <v>187658266</v>
      </c>
      <c r="AJ42" s="12">
        <v>197064305</v>
      </c>
      <c r="AK42" s="12">
        <v>146978860</v>
      </c>
      <c r="AL42" s="12"/>
    </row>
    <row r="43" spans="1:38" s="13" customFormat="1" ht="12.75">
      <c r="A43" s="29" t="s">
        <v>97</v>
      </c>
      <c r="B43" s="63" t="s">
        <v>158</v>
      </c>
      <c r="C43" s="39" t="s">
        <v>159</v>
      </c>
      <c r="D43" s="80">
        <v>144207333</v>
      </c>
      <c r="E43" s="81">
        <v>45153750</v>
      </c>
      <c r="F43" s="82">
        <f t="shared" si="17"/>
        <v>189361083</v>
      </c>
      <c r="G43" s="80">
        <v>164942298</v>
      </c>
      <c r="H43" s="81">
        <v>46872908</v>
      </c>
      <c r="I43" s="83">
        <f t="shared" si="18"/>
        <v>211815206</v>
      </c>
      <c r="J43" s="80">
        <v>30461268</v>
      </c>
      <c r="K43" s="81">
        <v>3671609</v>
      </c>
      <c r="L43" s="81">
        <f t="shared" si="19"/>
        <v>34132877</v>
      </c>
      <c r="M43" s="40">
        <f t="shared" si="20"/>
        <v>0.18025286114359623</v>
      </c>
      <c r="N43" s="108">
        <v>25356668</v>
      </c>
      <c r="O43" s="109">
        <v>6159439</v>
      </c>
      <c r="P43" s="110">
        <f t="shared" si="21"/>
        <v>31516107</v>
      </c>
      <c r="Q43" s="40">
        <f t="shared" si="22"/>
        <v>0.1664339182090546</v>
      </c>
      <c r="R43" s="108">
        <v>26864258</v>
      </c>
      <c r="S43" s="110">
        <v>8547313</v>
      </c>
      <c r="T43" s="110">
        <f t="shared" si="23"/>
        <v>35411571</v>
      </c>
      <c r="U43" s="40">
        <f t="shared" si="24"/>
        <v>0.16718143927778253</v>
      </c>
      <c r="V43" s="108">
        <v>48436386</v>
      </c>
      <c r="W43" s="110">
        <v>12341165</v>
      </c>
      <c r="X43" s="110">
        <f t="shared" si="25"/>
        <v>60777551</v>
      </c>
      <c r="Y43" s="40">
        <f t="shared" si="26"/>
        <v>0.2869366753584254</v>
      </c>
      <c r="Z43" s="80">
        <f t="shared" si="27"/>
        <v>131118580</v>
      </c>
      <c r="AA43" s="81">
        <f t="shared" si="28"/>
        <v>30719526</v>
      </c>
      <c r="AB43" s="81">
        <f t="shared" si="29"/>
        <v>161838106</v>
      </c>
      <c r="AC43" s="40">
        <f t="shared" si="30"/>
        <v>0.7640532946440115</v>
      </c>
      <c r="AD43" s="80">
        <v>42242298</v>
      </c>
      <c r="AE43" s="81">
        <v>5740329</v>
      </c>
      <c r="AF43" s="81">
        <f t="shared" si="31"/>
        <v>47982627</v>
      </c>
      <c r="AG43" s="40">
        <f t="shared" si="32"/>
        <v>0.8060643388380978</v>
      </c>
      <c r="AH43" s="40">
        <f t="shared" si="33"/>
        <v>0.2666574299902338</v>
      </c>
      <c r="AI43" s="12">
        <v>161001400</v>
      </c>
      <c r="AJ43" s="12">
        <v>205171781</v>
      </c>
      <c r="AK43" s="12">
        <v>165381656</v>
      </c>
      <c r="AL43" s="12"/>
    </row>
    <row r="44" spans="1:38" s="13" customFormat="1" ht="12.75">
      <c r="A44" s="29" t="s">
        <v>97</v>
      </c>
      <c r="B44" s="63" t="s">
        <v>160</v>
      </c>
      <c r="C44" s="39" t="s">
        <v>161</v>
      </c>
      <c r="D44" s="80">
        <v>126501755</v>
      </c>
      <c r="E44" s="81">
        <v>22307379</v>
      </c>
      <c r="F44" s="82">
        <f t="shared" si="17"/>
        <v>148809134</v>
      </c>
      <c r="G44" s="80">
        <v>130796183</v>
      </c>
      <c r="H44" s="81">
        <v>22036979</v>
      </c>
      <c r="I44" s="83">
        <f t="shared" si="18"/>
        <v>152833162</v>
      </c>
      <c r="J44" s="80">
        <v>33346963</v>
      </c>
      <c r="K44" s="81">
        <v>1858324</v>
      </c>
      <c r="L44" s="81">
        <f t="shared" si="19"/>
        <v>35205287</v>
      </c>
      <c r="M44" s="40">
        <f t="shared" si="20"/>
        <v>0.23658014836643024</v>
      </c>
      <c r="N44" s="108">
        <v>26144455</v>
      </c>
      <c r="O44" s="109">
        <v>752342</v>
      </c>
      <c r="P44" s="110">
        <f t="shared" si="21"/>
        <v>26896797</v>
      </c>
      <c r="Q44" s="40">
        <f t="shared" si="22"/>
        <v>0.18074694931024865</v>
      </c>
      <c r="R44" s="108">
        <v>29121080</v>
      </c>
      <c r="S44" s="110">
        <v>6291740</v>
      </c>
      <c r="T44" s="110">
        <f t="shared" si="23"/>
        <v>35412820</v>
      </c>
      <c r="U44" s="40">
        <f t="shared" si="24"/>
        <v>0.23170900566723862</v>
      </c>
      <c r="V44" s="108">
        <v>26467933</v>
      </c>
      <c r="W44" s="110">
        <v>6261339</v>
      </c>
      <c r="X44" s="110">
        <f t="shared" si="25"/>
        <v>32729272</v>
      </c>
      <c r="Y44" s="40">
        <f t="shared" si="26"/>
        <v>0.21415032949458968</v>
      </c>
      <c r="Z44" s="80">
        <f t="shared" si="27"/>
        <v>115080431</v>
      </c>
      <c r="AA44" s="81">
        <f t="shared" si="28"/>
        <v>15163745</v>
      </c>
      <c r="AB44" s="81">
        <f t="shared" si="29"/>
        <v>130244176</v>
      </c>
      <c r="AC44" s="40">
        <f t="shared" si="30"/>
        <v>0.8521983991929709</v>
      </c>
      <c r="AD44" s="80">
        <v>38087425</v>
      </c>
      <c r="AE44" s="81">
        <v>5596669</v>
      </c>
      <c r="AF44" s="81">
        <f t="shared" si="31"/>
        <v>43684094</v>
      </c>
      <c r="AG44" s="40">
        <f t="shared" si="32"/>
        <v>1.0133477473779362</v>
      </c>
      <c r="AH44" s="40">
        <f t="shared" si="33"/>
        <v>-0.2507737026662382</v>
      </c>
      <c r="AI44" s="12">
        <v>155311395</v>
      </c>
      <c r="AJ44" s="12">
        <v>148232278</v>
      </c>
      <c r="AK44" s="12">
        <v>150210845</v>
      </c>
      <c r="AL44" s="12"/>
    </row>
    <row r="45" spans="1:38" s="13" customFormat="1" ht="12.75">
      <c r="A45" s="29" t="s">
        <v>97</v>
      </c>
      <c r="B45" s="63" t="s">
        <v>162</v>
      </c>
      <c r="C45" s="39" t="s">
        <v>163</v>
      </c>
      <c r="D45" s="80">
        <v>132216341</v>
      </c>
      <c r="E45" s="81">
        <v>15221000</v>
      </c>
      <c r="F45" s="82">
        <f t="shared" si="17"/>
        <v>147437341</v>
      </c>
      <c r="G45" s="80">
        <v>150855345</v>
      </c>
      <c r="H45" s="81">
        <v>18337000</v>
      </c>
      <c r="I45" s="83">
        <f t="shared" si="18"/>
        <v>169192345</v>
      </c>
      <c r="J45" s="80">
        <v>17335002</v>
      </c>
      <c r="K45" s="81">
        <v>0</v>
      </c>
      <c r="L45" s="81">
        <f t="shared" si="19"/>
        <v>17335002</v>
      </c>
      <c r="M45" s="40">
        <f t="shared" si="20"/>
        <v>0.1175753841084261</v>
      </c>
      <c r="N45" s="108">
        <v>14116032</v>
      </c>
      <c r="O45" s="109">
        <v>1247184</v>
      </c>
      <c r="P45" s="110">
        <f t="shared" si="21"/>
        <v>15363216</v>
      </c>
      <c r="Q45" s="40">
        <f t="shared" si="22"/>
        <v>0.10420166218271666</v>
      </c>
      <c r="R45" s="108">
        <v>12782612</v>
      </c>
      <c r="S45" s="110">
        <v>4813216</v>
      </c>
      <c r="T45" s="110">
        <f t="shared" si="23"/>
        <v>17595828</v>
      </c>
      <c r="U45" s="40">
        <f t="shared" si="24"/>
        <v>0.10399896047306395</v>
      </c>
      <c r="V45" s="108">
        <v>23088905</v>
      </c>
      <c r="W45" s="110">
        <v>4590007</v>
      </c>
      <c r="X45" s="110">
        <f t="shared" si="25"/>
        <v>27678912</v>
      </c>
      <c r="Y45" s="40">
        <f t="shared" si="26"/>
        <v>0.16359435174209566</v>
      </c>
      <c r="Z45" s="80">
        <f t="shared" si="27"/>
        <v>67322551</v>
      </c>
      <c r="AA45" s="81">
        <f t="shared" si="28"/>
        <v>10650407</v>
      </c>
      <c r="AB45" s="81">
        <f t="shared" si="29"/>
        <v>77972958</v>
      </c>
      <c r="AC45" s="40">
        <f t="shared" si="30"/>
        <v>0.4608539352061111</v>
      </c>
      <c r="AD45" s="80">
        <v>8634250</v>
      </c>
      <c r="AE45" s="81">
        <v>2427485</v>
      </c>
      <c r="AF45" s="81">
        <f t="shared" si="31"/>
        <v>11061735</v>
      </c>
      <c r="AG45" s="40">
        <f t="shared" si="32"/>
        <v>19941.26828059159</v>
      </c>
      <c r="AH45" s="40">
        <f t="shared" si="33"/>
        <v>1.502221577356536</v>
      </c>
      <c r="AI45" s="12">
        <v>12103</v>
      </c>
      <c r="AJ45" s="12">
        <v>12103</v>
      </c>
      <c r="AK45" s="12">
        <v>241349170</v>
      </c>
      <c r="AL45" s="12"/>
    </row>
    <row r="46" spans="1:38" s="13" customFormat="1" ht="12.75">
      <c r="A46" s="29" t="s">
        <v>116</v>
      </c>
      <c r="B46" s="63" t="s">
        <v>164</v>
      </c>
      <c r="C46" s="39" t="s">
        <v>165</v>
      </c>
      <c r="D46" s="80">
        <v>326452737</v>
      </c>
      <c r="E46" s="81">
        <v>172464500</v>
      </c>
      <c r="F46" s="82">
        <f t="shared" si="17"/>
        <v>498917237</v>
      </c>
      <c r="G46" s="80">
        <v>326452737</v>
      </c>
      <c r="H46" s="81">
        <v>172464500</v>
      </c>
      <c r="I46" s="83">
        <f t="shared" si="18"/>
        <v>498917237</v>
      </c>
      <c r="J46" s="80">
        <v>57190365</v>
      </c>
      <c r="K46" s="81">
        <v>49632251</v>
      </c>
      <c r="L46" s="81">
        <f t="shared" si="19"/>
        <v>106822616</v>
      </c>
      <c r="M46" s="40">
        <f t="shared" si="20"/>
        <v>0.21410889036892505</v>
      </c>
      <c r="N46" s="108">
        <v>104187033</v>
      </c>
      <c r="O46" s="109">
        <v>26304710</v>
      </c>
      <c r="P46" s="110">
        <f t="shared" si="21"/>
        <v>130491743</v>
      </c>
      <c r="Q46" s="40">
        <f t="shared" si="22"/>
        <v>0.26154987906340865</v>
      </c>
      <c r="R46" s="108">
        <v>120689517</v>
      </c>
      <c r="S46" s="110">
        <v>42718876</v>
      </c>
      <c r="T46" s="110">
        <f t="shared" si="23"/>
        <v>163408393</v>
      </c>
      <c r="U46" s="40">
        <f t="shared" si="24"/>
        <v>0.3275260521816768</v>
      </c>
      <c r="V46" s="108">
        <v>76915663</v>
      </c>
      <c r="W46" s="110">
        <v>20779469</v>
      </c>
      <c r="X46" s="110">
        <f t="shared" si="25"/>
        <v>97695132</v>
      </c>
      <c r="Y46" s="40">
        <f t="shared" si="26"/>
        <v>0.1958143049685814</v>
      </c>
      <c r="Z46" s="80">
        <f t="shared" si="27"/>
        <v>358982578</v>
      </c>
      <c r="AA46" s="81">
        <f t="shared" si="28"/>
        <v>139435306</v>
      </c>
      <c r="AB46" s="81">
        <f t="shared" si="29"/>
        <v>498417884</v>
      </c>
      <c r="AC46" s="40">
        <f t="shared" si="30"/>
        <v>0.9989991265825919</v>
      </c>
      <c r="AD46" s="80">
        <v>52930667</v>
      </c>
      <c r="AE46" s="81">
        <v>20683519</v>
      </c>
      <c r="AF46" s="81">
        <f t="shared" si="31"/>
        <v>73614186</v>
      </c>
      <c r="AG46" s="40">
        <f t="shared" si="32"/>
        <v>1.0828471405660076</v>
      </c>
      <c r="AH46" s="40">
        <f t="shared" si="33"/>
        <v>0.3271237149861306</v>
      </c>
      <c r="AI46" s="12">
        <v>327144761</v>
      </c>
      <c r="AJ46" s="12">
        <v>327144761</v>
      </c>
      <c r="AK46" s="12">
        <v>354247769</v>
      </c>
      <c r="AL46" s="12"/>
    </row>
    <row r="47" spans="1:38" s="59" customFormat="1" ht="12.75">
      <c r="A47" s="64"/>
      <c r="B47" s="65" t="s">
        <v>166</v>
      </c>
      <c r="C47" s="32"/>
      <c r="D47" s="84">
        <f>SUM(D42:D46)</f>
        <v>894864000</v>
      </c>
      <c r="E47" s="85">
        <f>SUM(E42:E46)</f>
        <v>295714979</v>
      </c>
      <c r="F47" s="86">
        <f t="shared" si="17"/>
        <v>1190578979</v>
      </c>
      <c r="G47" s="84">
        <f>SUM(G42:G46)</f>
        <v>924328356</v>
      </c>
      <c r="H47" s="85">
        <f>SUM(H42:H46)</f>
        <v>306127456</v>
      </c>
      <c r="I47" s="86">
        <f t="shared" si="18"/>
        <v>1230455812</v>
      </c>
      <c r="J47" s="84">
        <f>SUM(J42:J46)</f>
        <v>168254959</v>
      </c>
      <c r="K47" s="85">
        <f>SUM(K42:K46)</f>
        <v>61734548</v>
      </c>
      <c r="L47" s="85">
        <f t="shared" si="19"/>
        <v>229989507</v>
      </c>
      <c r="M47" s="44">
        <f t="shared" si="20"/>
        <v>0.19317450673719647</v>
      </c>
      <c r="N47" s="114">
        <f>SUM(N42:N46)</f>
        <v>197973932</v>
      </c>
      <c r="O47" s="115">
        <f>SUM(O42:O46)</f>
        <v>46554764</v>
      </c>
      <c r="P47" s="116">
        <f t="shared" si="21"/>
        <v>244528696</v>
      </c>
      <c r="Q47" s="44">
        <f t="shared" si="22"/>
        <v>0.20538637109600774</v>
      </c>
      <c r="R47" s="114">
        <f>SUM(R42:R46)</f>
        <v>217574037</v>
      </c>
      <c r="S47" s="116">
        <f>SUM(S42:S46)</f>
        <v>67148484</v>
      </c>
      <c r="T47" s="116">
        <f t="shared" si="23"/>
        <v>284722521</v>
      </c>
      <c r="U47" s="44">
        <f t="shared" si="24"/>
        <v>0.23139597393360112</v>
      </c>
      <c r="V47" s="114">
        <f>SUM(V42:V46)</f>
        <v>207445187</v>
      </c>
      <c r="W47" s="116">
        <f>SUM(W42:W46)</f>
        <v>56300092</v>
      </c>
      <c r="X47" s="116">
        <f t="shared" si="25"/>
        <v>263745279</v>
      </c>
      <c r="Y47" s="44">
        <f t="shared" si="26"/>
        <v>0.2143476233992546</v>
      </c>
      <c r="Z47" s="84">
        <f t="shared" si="27"/>
        <v>791248115</v>
      </c>
      <c r="AA47" s="85">
        <f t="shared" si="28"/>
        <v>231737888</v>
      </c>
      <c r="AB47" s="85">
        <f t="shared" si="29"/>
        <v>1022986003</v>
      </c>
      <c r="AC47" s="44">
        <f t="shared" si="30"/>
        <v>0.8313878426379443</v>
      </c>
      <c r="AD47" s="84">
        <f>SUM(AD42:AD46)</f>
        <v>169699205</v>
      </c>
      <c r="AE47" s="85">
        <f>SUM(AE42:AE46)</f>
        <v>44992979</v>
      </c>
      <c r="AF47" s="85">
        <f t="shared" si="31"/>
        <v>214692184</v>
      </c>
      <c r="AG47" s="44">
        <f t="shared" si="32"/>
        <v>1.2057177326265283</v>
      </c>
      <c r="AH47" s="44">
        <f t="shared" si="33"/>
        <v>0.2284810470790124</v>
      </c>
      <c r="AI47" s="66">
        <f>SUM(AI42:AI46)</f>
        <v>831127925</v>
      </c>
      <c r="AJ47" s="66">
        <f>SUM(AJ42:AJ46)</f>
        <v>877625228</v>
      </c>
      <c r="AK47" s="66">
        <f>SUM(AK42:AK46)</f>
        <v>1058168300</v>
      </c>
      <c r="AL47" s="66"/>
    </row>
    <row r="48" spans="1:38" s="13" customFormat="1" ht="12.75">
      <c r="A48" s="29" t="s">
        <v>97</v>
      </c>
      <c r="B48" s="63" t="s">
        <v>167</v>
      </c>
      <c r="C48" s="39" t="s">
        <v>168</v>
      </c>
      <c r="D48" s="80">
        <v>129708867</v>
      </c>
      <c r="E48" s="81">
        <v>79468000</v>
      </c>
      <c r="F48" s="82">
        <f t="shared" si="17"/>
        <v>209176867</v>
      </c>
      <c r="G48" s="80">
        <v>129708867</v>
      </c>
      <c r="H48" s="81">
        <v>79468000</v>
      </c>
      <c r="I48" s="83">
        <f t="shared" si="18"/>
        <v>209176867</v>
      </c>
      <c r="J48" s="80">
        <v>24004712</v>
      </c>
      <c r="K48" s="81">
        <v>8931530</v>
      </c>
      <c r="L48" s="81">
        <f t="shared" si="19"/>
        <v>32936242</v>
      </c>
      <c r="M48" s="40">
        <f t="shared" si="20"/>
        <v>0.1574564265751241</v>
      </c>
      <c r="N48" s="108">
        <v>33076892</v>
      </c>
      <c r="O48" s="109">
        <v>28921921</v>
      </c>
      <c r="P48" s="110">
        <f t="shared" si="21"/>
        <v>61998813</v>
      </c>
      <c r="Q48" s="40">
        <f t="shared" si="22"/>
        <v>0.29639421361062834</v>
      </c>
      <c r="R48" s="108">
        <v>277665847</v>
      </c>
      <c r="S48" s="110">
        <v>7099703</v>
      </c>
      <c r="T48" s="110">
        <f t="shared" si="23"/>
        <v>284765550</v>
      </c>
      <c r="U48" s="40">
        <f t="shared" si="24"/>
        <v>1.3613625353706058</v>
      </c>
      <c r="V48" s="108">
        <v>252740724</v>
      </c>
      <c r="W48" s="110">
        <v>12610103</v>
      </c>
      <c r="X48" s="110">
        <f t="shared" si="25"/>
        <v>265350827</v>
      </c>
      <c r="Y48" s="40">
        <f t="shared" si="26"/>
        <v>1.2685476688012542</v>
      </c>
      <c r="Z48" s="80">
        <f t="shared" si="27"/>
        <v>587488175</v>
      </c>
      <c r="AA48" s="81">
        <f t="shared" si="28"/>
        <v>57563257</v>
      </c>
      <c r="AB48" s="81">
        <f t="shared" si="29"/>
        <v>645051432</v>
      </c>
      <c r="AC48" s="40">
        <f t="shared" si="30"/>
        <v>3.0837608443576126</v>
      </c>
      <c r="AD48" s="80">
        <v>6011221</v>
      </c>
      <c r="AE48" s="81">
        <v>14057769</v>
      </c>
      <c r="AF48" s="81">
        <f t="shared" si="31"/>
        <v>20068990</v>
      </c>
      <c r="AG48" s="40">
        <f t="shared" si="32"/>
        <v>1.0310727924527803</v>
      </c>
      <c r="AH48" s="40">
        <f t="shared" si="33"/>
        <v>12.22193229454995</v>
      </c>
      <c r="AI48" s="12">
        <v>102280315</v>
      </c>
      <c r="AJ48" s="12">
        <v>102280315</v>
      </c>
      <c r="AK48" s="12">
        <v>105458450</v>
      </c>
      <c r="AL48" s="12"/>
    </row>
    <row r="49" spans="1:38" s="13" customFormat="1" ht="12.75">
      <c r="A49" s="29" t="s">
        <v>97</v>
      </c>
      <c r="B49" s="63" t="s">
        <v>169</v>
      </c>
      <c r="C49" s="39" t="s">
        <v>170</v>
      </c>
      <c r="D49" s="80">
        <v>100737566</v>
      </c>
      <c r="E49" s="81">
        <v>1545217</v>
      </c>
      <c r="F49" s="82">
        <f t="shared" si="17"/>
        <v>102282783</v>
      </c>
      <c r="G49" s="80">
        <v>109998910</v>
      </c>
      <c r="H49" s="81">
        <v>25019000</v>
      </c>
      <c r="I49" s="83">
        <f t="shared" si="18"/>
        <v>135017910</v>
      </c>
      <c r="J49" s="80">
        <v>15746990</v>
      </c>
      <c r="K49" s="81">
        <v>0</v>
      </c>
      <c r="L49" s="81">
        <f t="shared" si="19"/>
        <v>15746990</v>
      </c>
      <c r="M49" s="40">
        <f t="shared" si="20"/>
        <v>0.15395543158030808</v>
      </c>
      <c r="N49" s="108">
        <v>48422696</v>
      </c>
      <c r="O49" s="109">
        <v>0</v>
      </c>
      <c r="P49" s="110">
        <f t="shared" si="21"/>
        <v>48422696</v>
      </c>
      <c r="Q49" s="40">
        <f t="shared" si="22"/>
        <v>0.47341981299042285</v>
      </c>
      <c r="R49" s="108">
        <v>15913059</v>
      </c>
      <c r="S49" s="110">
        <v>0</v>
      </c>
      <c r="T49" s="110">
        <f t="shared" si="23"/>
        <v>15913059</v>
      </c>
      <c r="U49" s="40">
        <f t="shared" si="24"/>
        <v>0.11785887516700562</v>
      </c>
      <c r="V49" s="108">
        <v>26025417</v>
      </c>
      <c r="W49" s="110">
        <v>0</v>
      </c>
      <c r="X49" s="110">
        <f t="shared" si="25"/>
        <v>26025417</v>
      </c>
      <c r="Y49" s="40">
        <f t="shared" si="26"/>
        <v>0.19275529446426773</v>
      </c>
      <c r="Z49" s="80">
        <f t="shared" si="27"/>
        <v>106108162</v>
      </c>
      <c r="AA49" s="81">
        <f t="shared" si="28"/>
        <v>0</v>
      </c>
      <c r="AB49" s="81">
        <f t="shared" si="29"/>
        <v>106108162</v>
      </c>
      <c r="AC49" s="40">
        <f t="shared" si="30"/>
        <v>0.785882124823292</v>
      </c>
      <c r="AD49" s="80">
        <v>22277415</v>
      </c>
      <c r="AE49" s="81">
        <v>3133410</v>
      </c>
      <c r="AF49" s="81">
        <f t="shared" si="31"/>
        <v>25410825</v>
      </c>
      <c r="AG49" s="40">
        <f t="shared" si="32"/>
        <v>1.4166589158939775</v>
      </c>
      <c r="AH49" s="40">
        <f t="shared" si="33"/>
        <v>0.024186227719879216</v>
      </c>
      <c r="AI49" s="12">
        <v>89507205</v>
      </c>
      <c r="AJ49" s="12">
        <v>89507205</v>
      </c>
      <c r="AK49" s="12">
        <v>126801180</v>
      </c>
      <c r="AL49" s="12"/>
    </row>
    <row r="50" spans="1:38" s="13" customFormat="1" ht="12.75">
      <c r="A50" s="29" t="s">
        <v>97</v>
      </c>
      <c r="B50" s="63" t="s">
        <v>171</v>
      </c>
      <c r="C50" s="39" t="s">
        <v>172</v>
      </c>
      <c r="D50" s="80">
        <v>135071000</v>
      </c>
      <c r="E50" s="81">
        <v>53710000</v>
      </c>
      <c r="F50" s="82">
        <f t="shared" si="17"/>
        <v>188781000</v>
      </c>
      <c r="G50" s="80">
        <v>143146581</v>
      </c>
      <c r="H50" s="81">
        <v>105072840</v>
      </c>
      <c r="I50" s="83">
        <f t="shared" si="18"/>
        <v>248219421</v>
      </c>
      <c r="J50" s="80">
        <v>29528148</v>
      </c>
      <c r="K50" s="81">
        <v>5561599</v>
      </c>
      <c r="L50" s="81">
        <f t="shared" si="19"/>
        <v>35089747</v>
      </c>
      <c r="M50" s="40">
        <f t="shared" si="20"/>
        <v>0.18587541648788808</v>
      </c>
      <c r="N50" s="108">
        <v>38831093</v>
      </c>
      <c r="O50" s="109">
        <v>6925396</v>
      </c>
      <c r="P50" s="110">
        <f t="shared" si="21"/>
        <v>45756489</v>
      </c>
      <c r="Q50" s="40">
        <f t="shared" si="22"/>
        <v>0.24237867687955886</v>
      </c>
      <c r="R50" s="108">
        <v>35990540</v>
      </c>
      <c r="S50" s="110">
        <v>14783341</v>
      </c>
      <c r="T50" s="110">
        <f t="shared" si="23"/>
        <v>50773881</v>
      </c>
      <c r="U50" s="40">
        <f t="shared" si="24"/>
        <v>0.20455241090905615</v>
      </c>
      <c r="V50" s="108">
        <v>49672282</v>
      </c>
      <c r="W50" s="110">
        <v>13237037</v>
      </c>
      <c r="X50" s="110">
        <f t="shared" si="25"/>
        <v>62909319</v>
      </c>
      <c r="Y50" s="40">
        <f t="shared" si="26"/>
        <v>0.2534423726659164</v>
      </c>
      <c r="Z50" s="80">
        <f t="shared" si="27"/>
        <v>154022063</v>
      </c>
      <c r="AA50" s="81">
        <f t="shared" si="28"/>
        <v>40507373</v>
      </c>
      <c r="AB50" s="81">
        <f t="shared" si="29"/>
        <v>194529436</v>
      </c>
      <c r="AC50" s="40">
        <f t="shared" si="30"/>
        <v>0.7836994994843696</v>
      </c>
      <c r="AD50" s="80">
        <v>24040609</v>
      </c>
      <c r="AE50" s="81">
        <v>11774197</v>
      </c>
      <c r="AF50" s="81">
        <f t="shared" si="31"/>
        <v>35814806</v>
      </c>
      <c r="AG50" s="40">
        <f t="shared" si="32"/>
        <v>1.2157945303570672</v>
      </c>
      <c r="AH50" s="40">
        <f t="shared" si="33"/>
        <v>0.7565170951924185</v>
      </c>
      <c r="AI50" s="12">
        <v>124224599</v>
      </c>
      <c r="AJ50" s="12">
        <v>124224599</v>
      </c>
      <c r="AK50" s="12">
        <v>151031588</v>
      </c>
      <c r="AL50" s="12"/>
    </row>
    <row r="51" spans="1:38" s="13" customFormat="1" ht="12.75">
      <c r="A51" s="29" t="s">
        <v>97</v>
      </c>
      <c r="B51" s="63" t="s">
        <v>173</v>
      </c>
      <c r="C51" s="39" t="s">
        <v>174</v>
      </c>
      <c r="D51" s="80">
        <v>128736197</v>
      </c>
      <c r="E51" s="81">
        <v>42217413</v>
      </c>
      <c r="F51" s="82">
        <f t="shared" si="17"/>
        <v>170953610</v>
      </c>
      <c r="G51" s="80">
        <v>128736197</v>
      </c>
      <c r="H51" s="81">
        <v>42217413</v>
      </c>
      <c r="I51" s="83">
        <f t="shared" si="18"/>
        <v>170953610</v>
      </c>
      <c r="J51" s="80">
        <v>31346224</v>
      </c>
      <c r="K51" s="81">
        <v>6116723</v>
      </c>
      <c r="L51" s="81">
        <f t="shared" si="19"/>
        <v>37462947</v>
      </c>
      <c r="M51" s="40">
        <f t="shared" si="20"/>
        <v>0.21914101141239428</v>
      </c>
      <c r="N51" s="108">
        <v>29552640</v>
      </c>
      <c r="O51" s="109">
        <v>3740046</v>
      </c>
      <c r="P51" s="110">
        <f t="shared" si="21"/>
        <v>33292686</v>
      </c>
      <c r="Q51" s="40">
        <f t="shared" si="22"/>
        <v>0.1947469023906544</v>
      </c>
      <c r="R51" s="108">
        <v>29988241</v>
      </c>
      <c r="S51" s="110">
        <v>3785204</v>
      </c>
      <c r="T51" s="110">
        <f t="shared" si="23"/>
        <v>33773445</v>
      </c>
      <c r="U51" s="40">
        <f t="shared" si="24"/>
        <v>0.19755912144821042</v>
      </c>
      <c r="V51" s="108">
        <v>19869432</v>
      </c>
      <c r="W51" s="110">
        <v>5902153</v>
      </c>
      <c r="X51" s="110">
        <f t="shared" si="25"/>
        <v>25771585</v>
      </c>
      <c r="Y51" s="40">
        <f t="shared" si="26"/>
        <v>0.15075192036014917</v>
      </c>
      <c r="Z51" s="80">
        <f t="shared" si="27"/>
        <v>110756537</v>
      </c>
      <c r="AA51" s="81">
        <f t="shared" si="28"/>
        <v>19544126</v>
      </c>
      <c r="AB51" s="81">
        <f t="shared" si="29"/>
        <v>130300663</v>
      </c>
      <c r="AC51" s="40">
        <f t="shared" si="30"/>
        <v>0.7621989556114083</v>
      </c>
      <c r="AD51" s="80">
        <v>26330154</v>
      </c>
      <c r="AE51" s="81">
        <v>12239303</v>
      </c>
      <c r="AF51" s="81">
        <f t="shared" si="31"/>
        <v>38569457</v>
      </c>
      <c r="AG51" s="40">
        <f t="shared" si="32"/>
        <v>0.8013964710843805</v>
      </c>
      <c r="AH51" s="40">
        <f t="shared" si="33"/>
        <v>-0.33181364207434916</v>
      </c>
      <c r="AI51" s="12">
        <v>138303902</v>
      </c>
      <c r="AJ51" s="12">
        <v>138303902</v>
      </c>
      <c r="AK51" s="12">
        <v>110836259</v>
      </c>
      <c r="AL51" s="12"/>
    </row>
    <row r="52" spans="1:38" s="13" customFormat="1" ht="12.75">
      <c r="A52" s="29" t="s">
        <v>97</v>
      </c>
      <c r="B52" s="63" t="s">
        <v>175</v>
      </c>
      <c r="C52" s="39" t="s">
        <v>176</v>
      </c>
      <c r="D52" s="80">
        <v>643057504</v>
      </c>
      <c r="E52" s="81">
        <v>87757205</v>
      </c>
      <c r="F52" s="82">
        <f t="shared" si="17"/>
        <v>730814709</v>
      </c>
      <c r="G52" s="80">
        <v>839763705</v>
      </c>
      <c r="H52" s="81">
        <v>298821824</v>
      </c>
      <c r="I52" s="83">
        <f t="shared" si="18"/>
        <v>1138585529</v>
      </c>
      <c r="J52" s="80">
        <v>160668585</v>
      </c>
      <c r="K52" s="81">
        <v>19438474</v>
      </c>
      <c r="L52" s="81">
        <f t="shared" si="19"/>
        <v>180107059</v>
      </c>
      <c r="M52" s="40">
        <f t="shared" si="20"/>
        <v>0.24644695403907094</v>
      </c>
      <c r="N52" s="108">
        <v>120685785</v>
      </c>
      <c r="O52" s="109">
        <v>33799646</v>
      </c>
      <c r="P52" s="110">
        <f t="shared" si="21"/>
        <v>154485431</v>
      </c>
      <c r="Q52" s="40">
        <f t="shared" si="22"/>
        <v>0.21138796072042387</v>
      </c>
      <c r="R52" s="108">
        <v>129090644</v>
      </c>
      <c r="S52" s="110">
        <v>32620935</v>
      </c>
      <c r="T52" s="110">
        <f t="shared" si="23"/>
        <v>161711579</v>
      </c>
      <c r="U52" s="40">
        <f t="shared" si="24"/>
        <v>0.1420284861182352</v>
      </c>
      <c r="V52" s="108">
        <v>159564385</v>
      </c>
      <c r="W52" s="110">
        <v>27318868</v>
      </c>
      <c r="X52" s="110">
        <f t="shared" si="25"/>
        <v>186883253</v>
      </c>
      <c r="Y52" s="40">
        <f t="shared" si="26"/>
        <v>0.1641363325284279</v>
      </c>
      <c r="Z52" s="80">
        <f t="shared" si="27"/>
        <v>570009399</v>
      </c>
      <c r="AA52" s="81">
        <f t="shared" si="28"/>
        <v>113177923</v>
      </c>
      <c r="AB52" s="81">
        <f t="shared" si="29"/>
        <v>683187322</v>
      </c>
      <c r="AC52" s="40">
        <f t="shared" si="30"/>
        <v>0.6000316222181672</v>
      </c>
      <c r="AD52" s="80">
        <v>154808018</v>
      </c>
      <c r="AE52" s="81">
        <v>26525679</v>
      </c>
      <c r="AF52" s="81">
        <f t="shared" si="31"/>
        <v>181333697</v>
      </c>
      <c r="AG52" s="40">
        <f t="shared" si="32"/>
        <v>0.782953086982861</v>
      </c>
      <c r="AH52" s="40">
        <f t="shared" si="33"/>
        <v>0.030604107740658915</v>
      </c>
      <c r="AI52" s="12">
        <v>739503921</v>
      </c>
      <c r="AJ52" s="12">
        <v>877177562</v>
      </c>
      <c r="AK52" s="12">
        <v>686788880</v>
      </c>
      <c r="AL52" s="12"/>
    </row>
    <row r="53" spans="1:38" s="13" customFormat="1" ht="12.75">
      <c r="A53" s="29" t="s">
        <v>116</v>
      </c>
      <c r="B53" s="63" t="s">
        <v>177</v>
      </c>
      <c r="C53" s="39" t="s">
        <v>178</v>
      </c>
      <c r="D53" s="80">
        <v>823048300</v>
      </c>
      <c r="E53" s="81">
        <v>767585491</v>
      </c>
      <c r="F53" s="82">
        <f t="shared" si="17"/>
        <v>1590633791</v>
      </c>
      <c r="G53" s="80">
        <v>823048300</v>
      </c>
      <c r="H53" s="81">
        <v>767585491</v>
      </c>
      <c r="I53" s="83">
        <f t="shared" si="18"/>
        <v>1590633791</v>
      </c>
      <c r="J53" s="80">
        <v>146987111</v>
      </c>
      <c r="K53" s="81">
        <v>98039593</v>
      </c>
      <c r="L53" s="81">
        <f t="shared" si="19"/>
        <v>245026704</v>
      </c>
      <c r="M53" s="40">
        <f t="shared" si="20"/>
        <v>0.15404344192006417</v>
      </c>
      <c r="N53" s="108">
        <v>172875630</v>
      </c>
      <c r="O53" s="109">
        <v>155086814</v>
      </c>
      <c r="P53" s="110">
        <f t="shared" si="21"/>
        <v>327962444</v>
      </c>
      <c r="Q53" s="40">
        <f t="shared" si="22"/>
        <v>0.2061835011022974</v>
      </c>
      <c r="R53" s="108">
        <v>137110804</v>
      </c>
      <c r="S53" s="110">
        <v>105533957</v>
      </c>
      <c r="T53" s="110">
        <f t="shared" si="23"/>
        <v>242644761</v>
      </c>
      <c r="U53" s="40">
        <f t="shared" si="24"/>
        <v>0.1525459614732905</v>
      </c>
      <c r="V53" s="108">
        <v>176515071</v>
      </c>
      <c r="W53" s="110">
        <v>259205027</v>
      </c>
      <c r="X53" s="110">
        <f t="shared" si="25"/>
        <v>435720098</v>
      </c>
      <c r="Y53" s="40">
        <f t="shared" si="26"/>
        <v>0.27392860661288443</v>
      </c>
      <c r="Z53" s="80">
        <f t="shared" si="27"/>
        <v>633488616</v>
      </c>
      <c r="AA53" s="81">
        <f t="shared" si="28"/>
        <v>617865391</v>
      </c>
      <c r="AB53" s="81">
        <f t="shared" si="29"/>
        <v>1251354007</v>
      </c>
      <c r="AC53" s="40">
        <f t="shared" si="30"/>
        <v>0.7867015111085365</v>
      </c>
      <c r="AD53" s="80">
        <v>216564832</v>
      </c>
      <c r="AE53" s="81">
        <v>40732590</v>
      </c>
      <c r="AF53" s="81">
        <f t="shared" si="31"/>
        <v>257297422</v>
      </c>
      <c r="AG53" s="40">
        <f t="shared" si="32"/>
        <v>0.6173128730255589</v>
      </c>
      <c r="AH53" s="40">
        <f t="shared" si="33"/>
        <v>0.6934491399606795</v>
      </c>
      <c r="AI53" s="12">
        <v>1366074791</v>
      </c>
      <c r="AJ53" s="12">
        <v>1366074791</v>
      </c>
      <c r="AK53" s="12">
        <v>843295554</v>
      </c>
      <c r="AL53" s="12"/>
    </row>
    <row r="54" spans="1:38" s="59" customFormat="1" ht="12.75">
      <c r="A54" s="64"/>
      <c r="B54" s="65" t="s">
        <v>179</v>
      </c>
      <c r="C54" s="32"/>
      <c r="D54" s="84">
        <f>SUM(D48:D53)</f>
        <v>1960359434</v>
      </c>
      <c r="E54" s="85">
        <f>SUM(E48:E53)</f>
        <v>1032283326</v>
      </c>
      <c r="F54" s="86">
        <f t="shared" si="17"/>
        <v>2992642760</v>
      </c>
      <c r="G54" s="84">
        <f>SUM(G48:G53)</f>
        <v>2174402560</v>
      </c>
      <c r="H54" s="85">
        <f>SUM(H48:H53)</f>
        <v>1318184568</v>
      </c>
      <c r="I54" s="86">
        <f t="shared" si="18"/>
        <v>3492587128</v>
      </c>
      <c r="J54" s="84">
        <f>SUM(J48:J53)</f>
        <v>408281770</v>
      </c>
      <c r="K54" s="85">
        <f>SUM(K48:K53)</f>
        <v>138087919</v>
      </c>
      <c r="L54" s="85">
        <f t="shared" si="19"/>
        <v>546369689</v>
      </c>
      <c r="M54" s="44">
        <f t="shared" si="20"/>
        <v>0.1825709691456791</v>
      </c>
      <c r="N54" s="114">
        <f>SUM(N48:N53)</f>
        <v>443444736</v>
      </c>
      <c r="O54" s="115">
        <f>SUM(O48:O53)</f>
        <v>228473823</v>
      </c>
      <c r="P54" s="116">
        <f t="shared" si="21"/>
        <v>671918559</v>
      </c>
      <c r="Q54" s="44">
        <f t="shared" si="22"/>
        <v>0.22452347736954745</v>
      </c>
      <c r="R54" s="114">
        <f>SUM(R48:R53)</f>
        <v>625759135</v>
      </c>
      <c r="S54" s="116">
        <f>SUM(S48:S53)</f>
        <v>163823140</v>
      </c>
      <c r="T54" s="116">
        <f t="shared" si="23"/>
        <v>789582275</v>
      </c>
      <c r="U54" s="44">
        <f t="shared" si="24"/>
        <v>0.22607375165244553</v>
      </c>
      <c r="V54" s="114">
        <f>SUM(V48:V53)</f>
        <v>684387311</v>
      </c>
      <c r="W54" s="116">
        <f>SUM(W48:W53)</f>
        <v>318273188</v>
      </c>
      <c r="X54" s="116">
        <f t="shared" si="25"/>
        <v>1002660499</v>
      </c>
      <c r="Y54" s="44">
        <f t="shared" si="26"/>
        <v>0.28708245843366115</v>
      </c>
      <c r="Z54" s="84">
        <f t="shared" si="27"/>
        <v>2161872952</v>
      </c>
      <c r="AA54" s="85">
        <f t="shared" si="28"/>
        <v>848658070</v>
      </c>
      <c r="AB54" s="85">
        <f t="shared" si="29"/>
        <v>3010531022</v>
      </c>
      <c r="AC54" s="44">
        <f t="shared" si="30"/>
        <v>0.8619773570900019</v>
      </c>
      <c r="AD54" s="84">
        <f>SUM(AD48:AD53)</f>
        <v>450032249</v>
      </c>
      <c r="AE54" s="85">
        <f>SUM(AE48:AE53)</f>
        <v>108462948</v>
      </c>
      <c r="AF54" s="85">
        <f t="shared" si="31"/>
        <v>558495197</v>
      </c>
      <c r="AG54" s="44">
        <f t="shared" si="32"/>
        <v>0.7503839126043965</v>
      </c>
      <c r="AH54" s="44">
        <f t="shared" si="33"/>
        <v>0.7952893854519576</v>
      </c>
      <c r="AI54" s="66">
        <f>SUM(AI48:AI53)</f>
        <v>2559894733</v>
      </c>
      <c r="AJ54" s="66">
        <f>SUM(AJ48:AJ53)</f>
        <v>2697568374</v>
      </c>
      <c r="AK54" s="66">
        <f>SUM(AK48:AK53)</f>
        <v>2024211911</v>
      </c>
      <c r="AL54" s="66"/>
    </row>
    <row r="55" spans="1:38" s="13" customFormat="1" ht="12.75">
      <c r="A55" s="29" t="s">
        <v>97</v>
      </c>
      <c r="B55" s="63" t="s">
        <v>180</v>
      </c>
      <c r="C55" s="39" t="s">
        <v>181</v>
      </c>
      <c r="D55" s="80">
        <v>196621342</v>
      </c>
      <c r="E55" s="81">
        <v>179969283</v>
      </c>
      <c r="F55" s="82">
        <f t="shared" si="17"/>
        <v>376590625</v>
      </c>
      <c r="G55" s="80">
        <v>210447425</v>
      </c>
      <c r="H55" s="81">
        <v>157796535</v>
      </c>
      <c r="I55" s="82">
        <f t="shared" si="18"/>
        <v>368243960</v>
      </c>
      <c r="J55" s="80">
        <v>39909101</v>
      </c>
      <c r="K55" s="94">
        <v>9364461</v>
      </c>
      <c r="L55" s="81">
        <f t="shared" si="19"/>
        <v>49273562</v>
      </c>
      <c r="M55" s="40">
        <f t="shared" si="20"/>
        <v>0.13084118065870598</v>
      </c>
      <c r="N55" s="108">
        <v>45251789</v>
      </c>
      <c r="O55" s="109">
        <v>11158675</v>
      </c>
      <c r="P55" s="110">
        <f t="shared" si="21"/>
        <v>56410464</v>
      </c>
      <c r="Q55" s="40">
        <f t="shared" si="22"/>
        <v>0.14979253400160983</v>
      </c>
      <c r="R55" s="108">
        <v>40409240</v>
      </c>
      <c r="S55" s="110">
        <v>11979260</v>
      </c>
      <c r="T55" s="110">
        <f t="shared" si="23"/>
        <v>52388500</v>
      </c>
      <c r="U55" s="40">
        <f t="shared" si="24"/>
        <v>0.14226574143945225</v>
      </c>
      <c r="V55" s="108">
        <v>47501512</v>
      </c>
      <c r="W55" s="110">
        <v>26915957</v>
      </c>
      <c r="X55" s="110">
        <f t="shared" si="25"/>
        <v>74417469</v>
      </c>
      <c r="Y55" s="40">
        <f t="shared" si="26"/>
        <v>0.20208741237738156</v>
      </c>
      <c r="Z55" s="80">
        <f t="shared" si="27"/>
        <v>173071642</v>
      </c>
      <c r="AA55" s="81">
        <f t="shared" si="28"/>
        <v>59418353</v>
      </c>
      <c r="AB55" s="81">
        <f t="shared" si="29"/>
        <v>232489995</v>
      </c>
      <c r="AC55" s="40">
        <f t="shared" si="30"/>
        <v>0.6313477483785478</v>
      </c>
      <c r="AD55" s="80">
        <v>30085559</v>
      </c>
      <c r="AE55" s="81">
        <v>9521026</v>
      </c>
      <c r="AF55" s="81">
        <f t="shared" si="31"/>
        <v>39606585</v>
      </c>
      <c r="AG55" s="40">
        <f t="shared" si="32"/>
        <v>0.43507274999079326</v>
      </c>
      <c r="AH55" s="40">
        <f t="shared" si="33"/>
        <v>0.8789165740999887</v>
      </c>
      <c r="AI55" s="12">
        <v>123884043</v>
      </c>
      <c r="AJ55" s="12">
        <v>311511792</v>
      </c>
      <c r="AK55" s="12">
        <v>135530292</v>
      </c>
      <c r="AL55" s="12"/>
    </row>
    <row r="56" spans="1:38" s="13" customFormat="1" ht="12.75">
      <c r="A56" s="29" t="s">
        <v>97</v>
      </c>
      <c r="B56" s="63" t="s">
        <v>182</v>
      </c>
      <c r="C56" s="39" t="s">
        <v>183</v>
      </c>
      <c r="D56" s="80">
        <v>164790313</v>
      </c>
      <c r="E56" s="81">
        <v>97474748</v>
      </c>
      <c r="F56" s="82">
        <f t="shared" si="17"/>
        <v>262265061</v>
      </c>
      <c r="G56" s="80">
        <v>164790313</v>
      </c>
      <c r="H56" s="81">
        <v>97474748</v>
      </c>
      <c r="I56" s="83">
        <f t="shared" si="18"/>
        <v>262265061</v>
      </c>
      <c r="J56" s="80">
        <v>18511063</v>
      </c>
      <c r="K56" s="81">
        <v>1210410</v>
      </c>
      <c r="L56" s="81">
        <f t="shared" si="19"/>
        <v>19721473</v>
      </c>
      <c r="M56" s="40">
        <f t="shared" si="20"/>
        <v>0.07519672244866807</v>
      </c>
      <c r="N56" s="108">
        <v>21603438</v>
      </c>
      <c r="O56" s="109">
        <v>0</v>
      </c>
      <c r="P56" s="110">
        <f t="shared" si="21"/>
        <v>21603438</v>
      </c>
      <c r="Q56" s="40">
        <f t="shared" si="22"/>
        <v>0.08237253531838158</v>
      </c>
      <c r="R56" s="108">
        <v>22407491</v>
      </c>
      <c r="S56" s="110">
        <v>56776592</v>
      </c>
      <c r="T56" s="110">
        <f t="shared" si="23"/>
        <v>79184083</v>
      </c>
      <c r="U56" s="40">
        <f t="shared" si="24"/>
        <v>0.3019238731155272</v>
      </c>
      <c r="V56" s="108">
        <v>34117810</v>
      </c>
      <c r="W56" s="110">
        <v>126114722</v>
      </c>
      <c r="X56" s="110">
        <f t="shared" si="25"/>
        <v>160232532</v>
      </c>
      <c r="Y56" s="40">
        <f t="shared" si="26"/>
        <v>0.6109564552328989</v>
      </c>
      <c r="Z56" s="80">
        <f t="shared" si="27"/>
        <v>96639802</v>
      </c>
      <c r="AA56" s="81">
        <f t="shared" si="28"/>
        <v>184101724</v>
      </c>
      <c r="AB56" s="81">
        <f t="shared" si="29"/>
        <v>280741526</v>
      </c>
      <c r="AC56" s="40">
        <f t="shared" si="30"/>
        <v>1.0704495861154757</v>
      </c>
      <c r="AD56" s="80">
        <v>23360753</v>
      </c>
      <c r="AE56" s="81">
        <v>22112361</v>
      </c>
      <c r="AF56" s="81">
        <f t="shared" si="31"/>
        <v>45473114</v>
      </c>
      <c r="AG56" s="40">
        <f t="shared" si="32"/>
        <v>0.9166487885673078</v>
      </c>
      <c r="AH56" s="40">
        <f t="shared" si="33"/>
        <v>2.523676254060806</v>
      </c>
      <c r="AI56" s="12">
        <v>145842774</v>
      </c>
      <c r="AJ56" s="12">
        <v>207418581</v>
      </c>
      <c r="AK56" s="12">
        <v>190129991</v>
      </c>
      <c r="AL56" s="12"/>
    </row>
    <row r="57" spans="1:38" s="13" customFormat="1" ht="12.75">
      <c r="A57" s="29" t="s">
        <v>97</v>
      </c>
      <c r="B57" s="63" t="s">
        <v>184</v>
      </c>
      <c r="C57" s="39" t="s">
        <v>185</v>
      </c>
      <c r="D57" s="80">
        <v>101552724</v>
      </c>
      <c r="E57" s="81">
        <v>88875143</v>
      </c>
      <c r="F57" s="82">
        <f t="shared" si="17"/>
        <v>190427867</v>
      </c>
      <c r="G57" s="80">
        <v>101552724</v>
      </c>
      <c r="H57" s="81">
        <v>88875143</v>
      </c>
      <c r="I57" s="83">
        <f t="shared" si="18"/>
        <v>190427867</v>
      </c>
      <c r="J57" s="80">
        <v>30507809</v>
      </c>
      <c r="K57" s="81">
        <v>9152420</v>
      </c>
      <c r="L57" s="81">
        <f t="shared" si="19"/>
        <v>39660229</v>
      </c>
      <c r="M57" s="40">
        <f t="shared" si="20"/>
        <v>0.20826903974091146</v>
      </c>
      <c r="N57" s="108">
        <v>25346454</v>
      </c>
      <c r="O57" s="109">
        <v>0</v>
      </c>
      <c r="P57" s="110">
        <f t="shared" si="21"/>
        <v>25346454</v>
      </c>
      <c r="Q57" s="40">
        <f t="shared" si="22"/>
        <v>0.133102651409733</v>
      </c>
      <c r="R57" s="108">
        <v>18964207</v>
      </c>
      <c r="S57" s="110">
        <v>13056487</v>
      </c>
      <c r="T57" s="110">
        <f t="shared" si="23"/>
        <v>32020694</v>
      </c>
      <c r="U57" s="40">
        <f t="shared" si="24"/>
        <v>0.16815130319135488</v>
      </c>
      <c r="V57" s="108">
        <v>33545587</v>
      </c>
      <c r="W57" s="110">
        <v>8803832</v>
      </c>
      <c r="X57" s="110">
        <f t="shared" si="25"/>
        <v>42349419</v>
      </c>
      <c r="Y57" s="40">
        <f t="shared" si="26"/>
        <v>0.22239086992451582</v>
      </c>
      <c r="Z57" s="80">
        <f t="shared" si="27"/>
        <v>108364057</v>
      </c>
      <c r="AA57" s="81">
        <f t="shared" si="28"/>
        <v>31012739</v>
      </c>
      <c r="AB57" s="81">
        <f t="shared" si="29"/>
        <v>139376796</v>
      </c>
      <c r="AC57" s="40">
        <f t="shared" si="30"/>
        <v>0.7319138642665152</v>
      </c>
      <c r="AD57" s="80">
        <v>25153416</v>
      </c>
      <c r="AE57" s="81">
        <v>24707789</v>
      </c>
      <c r="AF57" s="81">
        <f t="shared" si="31"/>
        <v>49861205</v>
      </c>
      <c r="AG57" s="40">
        <f t="shared" si="32"/>
        <v>0.5570332521944247</v>
      </c>
      <c r="AH57" s="40">
        <f t="shared" si="33"/>
        <v>-0.15065392021713075</v>
      </c>
      <c r="AI57" s="12">
        <v>251116269</v>
      </c>
      <c r="AJ57" s="12">
        <v>251116269</v>
      </c>
      <c r="AK57" s="12">
        <v>139880112</v>
      </c>
      <c r="AL57" s="12"/>
    </row>
    <row r="58" spans="1:38" s="13" customFormat="1" ht="12.75">
      <c r="A58" s="29" t="s">
        <v>97</v>
      </c>
      <c r="B58" s="63" t="s">
        <v>186</v>
      </c>
      <c r="C58" s="39" t="s">
        <v>187</v>
      </c>
      <c r="D58" s="80">
        <v>69785500</v>
      </c>
      <c r="E58" s="81">
        <v>28963550</v>
      </c>
      <c r="F58" s="82">
        <f t="shared" si="17"/>
        <v>98749050</v>
      </c>
      <c r="G58" s="80">
        <v>69785500</v>
      </c>
      <c r="H58" s="81">
        <v>28963550</v>
      </c>
      <c r="I58" s="82">
        <f t="shared" si="18"/>
        <v>98749050</v>
      </c>
      <c r="J58" s="80">
        <v>14104970</v>
      </c>
      <c r="K58" s="94">
        <v>4169222</v>
      </c>
      <c r="L58" s="81">
        <f t="shared" si="19"/>
        <v>18274192</v>
      </c>
      <c r="M58" s="40">
        <f t="shared" si="20"/>
        <v>0.185056889154883</v>
      </c>
      <c r="N58" s="108">
        <v>18532727</v>
      </c>
      <c r="O58" s="109">
        <v>1508750</v>
      </c>
      <c r="P58" s="110">
        <f t="shared" si="21"/>
        <v>20041477</v>
      </c>
      <c r="Q58" s="40">
        <f t="shared" si="22"/>
        <v>0.2029536182879734</v>
      </c>
      <c r="R58" s="108">
        <v>17087432</v>
      </c>
      <c r="S58" s="110">
        <v>4601115</v>
      </c>
      <c r="T58" s="110">
        <f t="shared" si="23"/>
        <v>21688547</v>
      </c>
      <c r="U58" s="40">
        <f t="shared" si="24"/>
        <v>0.21963296862096396</v>
      </c>
      <c r="V58" s="108">
        <v>17288110</v>
      </c>
      <c r="W58" s="110">
        <v>18140997</v>
      </c>
      <c r="X58" s="110">
        <f t="shared" si="25"/>
        <v>35429107</v>
      </c>
      <c r="Y58" s="40">
        <f t="shared" si="26"/>
        <v>0.35877921863552104</v>
      </c>
      <c r="Z58" s="80">
        <f t="shared" si="27"/>
        <v>67013239</v>
      </c>
      <c r="AA58" s="81">
        <f t="shared" si="28"/>
        <v>28420084</v>
      </c>
      <c r="AB58" s="81">
        <f t="shared" si="29"/>
        <v>95433323</v>
      </c>
      <c r="AC58" s="40">
        <f t="shared" si="30"/>
        <v>0.9664226946993414</v>
      </c>
      <c r="AD58" s="80">
        <v>14148469</v>
      </c>
      <c r="AE58" s="81">
        <v>1644230</v>
      </c>
      <c r="AF58" s="81">
        <f t="shared" si="31"/>
        <v>15792699</v>
      </c>
      <c r="AG58" s="40">
        <f t="shared" si="32"/>
        <v>0.863100573334957</v>
      </c>
      <c r="AH58" s="40">
        <f t="shared" si="33"/>
        <v>1.2433851870411763</v>
      </c>
      <c r="AI58" s="12">
        <v>95220428</v>
      </c>
      <c r="AJ58" s="12">
        <v>95220428</v>
      </c>
      <c r="AK58" s="12">
        <v>82184806</v>
      </c>
      <c r="AL58" s="12"/>
    </row>
    <row r="59" spans="1:38" s="13" customFormat="1" ht="12.75">
      <c r="A59" s="29" t="s">
        <v>116</v>
      </c>
      <c r="B59" s="63" t="s">
        <v>188</v>
      </c>
      <c r="C59" s="39" t="s">
        <v>189</v>
      </c>
      <c r="D59" s="80">
        <v>361461561</v>
      </c>
      <c r="E59" s="81">
        <v>557306879</v>
      </c>
      <c r="F59" s="82">
        <f t="shared" si="17"/>
        <v>918768440</v>
      </c>
      <c r="G59" s="80">
        <v>361461561</v>
      </c>
      <c r="H59" s="81">
        <v>557306879</v>
      </c>
      <c r="I59" s="82">
        <f t="shared" si="18"/>
        <v>918768440</v>
      </c>
      <c r="J59" s="80">
        <v>46448572</v>
      </c>
      <c r="K59" s="94">
        <v>98610103</v>
      </c>
      <c r="L59" s="81">
        <f t="shared" si="19"/>
        <v>145058675</v>
      </c>
      <c r="M59" s="40">
        <f t="shared" si="20"/>
        <v>0.15788382435077983</v>
      </c>
      <c r="N59" s="108">
        <v>70929475</v>
      </c>
      <c r="O59" s="109">
        <v>111370133</v>
      </c>
      <c r="P59" s="110">
        <f t="shared" si="21"/>
        <v>182299608</v>
      </c>
      <c r="Q59" s="40">
        <f t="shared" si="22"/>
        <v>0.19841735965593246</v>
      </c>
      <c r="R59" s="108">
        <v>82022541</v>
      </c>
      <c r="S59" s="110">
        <v>112843287</v>
      </c>
      <c r="T59" s="110">
        <f t="shared" si="23"/>
        <v>194865828</v>
      </c>
      <c r="U59" s="40">
        <f t="shared" si="24"/>
        <v>0.21209460351076057</v>
      </c>
      <c r="V59" s="108">
        <v>84199360</v>
      </c>
      <c r="W59" s="110">
        <v>81040736</v>
      </c>
      <c r="X59" s="110">
        <f t="shared" si="25"/>
        <v>165240096</v>
      </c>
      <c r="Y59" s="40">
        <f t="shared" si="26"/>
        <v>0.1798495559991155</v>
      </c>
      <c r="Z59" s="80">
        <f t="shared" si="27"/>
        <v>283599948</v>
      </c>
      <c r="AA59" s="81">
        <f t="shared" si="28"/>
        <v>403864259</v>
      </c>
      <c r="AB59" s="81">
        <f t="shared" si="29"/>
        <v>687464207</v>
      </c>
      <c r="AC59" s="40">
        <f t="shared" si="30"/>
        <v>0.7482453435165883</v>
      </c>
      <c r="AD59" s="80">
        <v>102782984</v>
      </c>
      <c r="AE59" s="81">
        <v>98374786</v>
      </c>
      <c r="AF59" s="81">
        <f t="shared" si="31"/>
        <v>201157770</v>
      </c>
      <c r="AG59" s="40">
        <f t="shared" si="32"/>
        <v>0.6933062459292995</v>
      </c>
      <c r="AH59" s="40">
        <f t="shared" si="33"/>
        <v>-0.1785547433738205</v>
      </c>
      <c r="AI59" s="12">
        <v>773927901</v>
      </c>
      <c r="AJ59" s="12">
        <v>793877478</v>
      </c>
      <c r="AK59" s="12">
        <v>550400214</v>
      </c>
      <c r="AL59" s="12"/>
    </row>
    <row r="60" spans="1:38" s="59" customFormat="1" ht="12.75">
      <c r="A60" s="64"/>
      <c r="B60" s="65" t="s">
        <v>190</v>
      </c>
      <c r="C60" s="32"/>
      <c r="D60" s="84">
        <f>SUM(D55:D59)</f>
        <v>894211440</v>
      </c>
      <c r="E60" s="85">
        <f>SUM(E55:E59)</f>
        <v>952589603</v>
      </c>
      <c r="F60" s="86">
        <f t="shared" si="17"/>
        <v>1846801043</v>
      </c>
      <c r="G60" s="84">
        <f>SUM(G55:G59)</f>
        <v>908037523</v>
      </c>
      <c r="H60" s="85">
        <f>SUM(H55:H59)</f>
        <v>930416855</v>
      </c>
      <c r="I60" s="93">
        <f t="shared" si="18"/>
        <v>1838454378</v>
      </c>
      <c r="J60" s="84">
        <f>SUM(J55:J59)</f>
        <v>149481515</v>
      </c>
      <c r="K60" s="95">
        <f>SUM(K55:K59)</f>
        <v>122506616</v>
      </c>
      <c r="L60" s="85">
        <f t="shared" si="19"/>
        <v>271988131</v>
      </c>
      <c r="M60" s="44">
        <f t="shared" si="20"/>
        <v>0.14727527474111352</v>
      </c>
      <c r="N60" s="114">
        <f>SUM(N55:N59)</f>
        <v>181663883</v>
      </c>
      <c r="O60" s="115">
        <f>SUM(O55:O59)</f>
        <v>124037558</v>
      </c>
      <c r="P60" s="116">
        <f t="shared" si="21"/>
        <v>305701441</v>
      </c>
      <c r="Q60" s="44">
        <f t="shared" si="22"/>
        <v>0.1655302514359691</v>
      </c>
      <c r="R60" s="114">
        <f>SUM(R55:R59)</f>
        <v>180890911</v>
      </c>
      <c r="S60" s="116">
        <f>SUM(S55:S59)</f>
        <v>199256741</v>
      </c>
      <c r="T60" s="116">
        <f t="shared" si="23"/>
        <v>380147652</v>
      </c>
      <c r="U60" s="44">
        <f t="shared" si="24"/>
        <v>0.20677567882513972</v>
      </c>
      <c r="V60" s="114">
        <f>SUM(V55:V59)</f>
        <v>216652379</v>
      </c>
      <c r="W60" s="116">
        <f>SUM(W55:W59)</f>
        <v>261016244</v>
      </c>
      <c r="X60" s="116">
        <f t="shared" si="25"/>
        <v>477668623</v>
      </c>
      <c r="Y60" s="44">
        <f t="shared" si="26"/>
        <v>0.25982076504919394</v>
      </c>
      <c r="Z60" s="84">
        <f t="shared" si="27"/>
        <v>728688688</v>
      </c>
      <c r="AA60" s="85">
        <f t="shared" si="28"/>
        <v>706817159</v>
      </c>
      <c r="AB60" s="85">
        <f t="shared" si="29"/>
        <v>1435505847</v>
      </c>
      <c r="AC60" s="44">
        <f t="shared" si="30"/>
        <v>0.7808221211133041</v>
      </c>
      <c r="AD60" s="84">
        <f>SUM(AD55:AD59)</f>
        <v>195531181</v>
      </c>
      <c r="AE60" s="85">
        <f>SUM(AE55:AE59)</f>
        <v>156360192</v>
      </c>
      <c r="AF60" s="85">
        <f t="shared" si="31"/>
        <v>351891373</v>
      </c>
      <c r="AG60" s="44">
        <f t="shared" si="32"/>
        <v>0.6618624135695258</v>
      </c>
      <c r="AH60" s="44">
        <f t="shared" si="33"/>
        <v>0.35743203627785447</v>
      </c>
      <c r="AI60" s="66">
        <f>SUM(AI55:AI59)</f>
        <v>1389991415</v>
      </c>
      <c r="AJ60" s="66">
        <f>SUM(AJ55:AJ59)</f>
        <v>1659144548</v>
      </c>
      <c r="AK60" s="66">
        <f>SUM(AK55:AK59)</f>
        <v>1098125415</v>
      </c>
      <c r="AL60" s="66"/>
    </row>
    <row r="61" spans="1:38" s="59" customFormat="1" ht="12.75">
      <c r="A61" s="64"/>
      <c r="B61" s="65" t="s">
        <v>191</v>
      </c>
      <c r="C61" s="32"/>
      <c r="D61" s="84">
        <f>SUM(D9:D10,D12:D21,D23:D30,D32:D40,D42:D46,D48:D53,D55:D59)</f>
        <v>20286636128</v>
      </c>
      <c r="E61" s="85">
        <f>SUM(E9:E10,E12:E21,E23:E30,E32:E40,E42:E46,E48:E53,E55:E59)</f>
        <v>6264428360</v>
      </c>
      <c r="F61" s="86">
        <f t="shared" si="17"/>
        <v>26551064488</v>
      </c>
      <c r="G61" s="84">
        <f>SUM(G9:G10,G12:G21,G23:G30,G32:G40,G42:G46,G48:G53,G55:G59)</f>
        <v>21419683554</v>
      </c>
      <c r="H61" s="85">
        <f>SUM(H9:H10,H12:H21,H23:H30,H32:H40,H42:H46,H48:H53,H55:H59)</f>
        <v>7168539039</v>
      </c>
      <c r="I61" s="93">
        <f t="shared" si="18"/>
        <v>28588222593</v>
      </c>
      <c r="J61" s="84">
        <f>SUM(J9:J10,J12:J21,J23:J30,J32:J40,J42:J46,J48:J53,J55:J59)</f>
        <v>4167712094</v>
      </c>
      <c r="K61" s="95">
        <f>SUM(K9:K10,K12:K21,K23:K30,K32:K40,K42:K46,K48:K53,K55:K59)</f>
        <v>778936360</v>
      </c>
      <c r="L61" s="85">
        <f t="shared" si="19"/>
        <v>4946648454</v>
      </c>
      <c r="M61" s="44">
        <f t="shared" si="20"/>
        <v>0.18630697297412252</v>
      </c>
      <c r="N61" s="114">
        <f>SUM(N9:N10,N12:N21,N23:N30,N32:N40,N42:N46,N48:N53,N55:N59)</f>
        <v>4483116744</v>
      </c>
      <c r="O61" s="115">
        <f>SUM(O9:O10,O12:O21,O23:O30,O32:O40,O42:O46,O48:O53,O55:O59)</f>
        <v>1114599435</v>
      </c>
      <c r="P61" s="116">
        <f t="shared" si="21"/>
        <v>5597716179</v>
      </c>
      <c r="Q61" s="44">
        <f t="shared" si="22"/>
        <v>0.21082831468131683</v>
      </c>
      <c r="R61" s="114">
        <f>SUM(R9:R10,R12:R21,R23:R30,R32:R40,R42:R46,R48:R53,R55:R59)</f>
        <v>4564344854</v>
      </c>
      <c r="S61" s="116">
        <f>SUM(S9:S10,S12:S21,S23:S30,S32:S40,S42:S46,S48:S53,S55:S59)</f>
        <v>1078366601</v>
      </c>
      <c r="T61" s="116">
        <f t="shared" si="23"/>
        <v>5642711455</v>
      </c>
      <c r="U61" s="44">
        <f t="shared" si="24"/>
        <v>0.19737888344208052</v>
      </c>
      <c r="V61" s="114">
        <f>SUM(V9:V10,V12:V21,V23:V30,V32:V40,V42:V46,V48:V53,V55:V59)</f>
        <v>6234589045</v>
      </c>
      <c r="W61" s="116">
        <f>SUM(W9:W10,W12:W21,W23:W30,W32:W40,W42:W46,W48:W53,W55:W59)</f>
        <v>2152463318</v>
      </c>
      <c r="X61" s="116">
        <f t="shared" si="25"/>
        <v>8387052363</v>
      </c>
      <c r="Y61" s="44">
        <f t="shared" si="26"/>
        <v>0.29337438995083315</v>
      </c>
      <c r="Z61" s="84">
        <f t="shared" si="27"/>
        <v>19449762737</v>
      </c>
      <c r="AA61" s="85">
        <f t="shared" si="28"/>
        <v>5124365714</v>
      </c>
      <c r="AB61" s="85">
        <f t="shared" si="29"/>
        <v>24574128451</v>
      </c>
      <c r="AC61" s="44">
        <f t="shared" si="30"/>
        <v>0.8595892371782891</v>
      </c>
      <c r="AD61" s="84">
        <f>SUM(AD9:AD10,AD12:AD21,AD23:AD30,AD32:AD40,AD42:AD46,AD48:AD53,AD55:AD59)</f>
        <v>4835731693</v>
      </c>
      <c r="AE61" s="85">
        <f>SUM(AE9:AE10,AE12:AE21,AE23:AE30,AE32:AE40,AE42:AE46,AE48:AE53,AE55:AE59)</f>
        <v>1267233774</v>
      </c>
      <c r="AF61" s="85">
        <f t="shared" si="31"/>
        <v>6102965467</v>
      </c>
      <c r="AG61" s="44">
        <f t="shared" si="32"/>
        <v>0.8738810262656082</v>
      </c>
      <c r="AH61" s="44">
        <f t="shared" si="33"/>
        <v>0.37425853191379366</v>
      </c>
      <c r="AI61" s="66">
        <f>SUM(AI9:AI10,AI12:AI21,AI23:AI30,AI32:AI40,AI42:AI46,AI48:AI53,AI55:AI59)</f>
        <v>22892019721</v>
      </c>
      <c r="AJ61" s="66">
        <f>SUM(AJ9:AJ10,AJ12:AJ21,AJ23:AJ30,AJ32:AJ40,AJ42:AJ46,AJ48:AJ53,AJ55:AJ59)</f>
        <v>23167186439</v>
      </c>
      <c r="AK61" s="66">
        <f>SUM(AK9:AK10,AK12:AK21,AK23:AK30,AK32:AK40,AK42:AK46,AK48:AK53,AK55:AK59)</f>
        <v>20245364661</v>
      </c>
      <c r="AL61" s="66"/>
    </row>
    <row r="62" spans="1:38" s="13" customFormat="1" ht="12.75">
      <c r="A62" s="67"/>
      <c r="B62" s="68"/>
      <c r="C62" s="69"/>
      <c r="D62" s="96"/>
      <c r="E62" s="96"/>
      <c r="F62" s="97"/>
      <c r="G62" s="98"/>
      <c r="H62" s="96"/>
      <c r="I62" s="99"/>
      <c r="J62" s="98"/>
      <c r="K62" s="100"/>
      <c r="L62" s="96"/>
      <c r="M62" s="73"/>
      <c r="N62" s="98"/>
      <c r="O62" s="100"/>
      <c r="P62" s="96"/>
      <c r="Q62" s="73"/>
      <c r="R62" s="98"/>
      <c r="S62" s="100"/>
      <c r="T62" s="96"/>
      <c r="U62" s="73"/>
      <c r="V62" s="98"/>
      <c r="W62" s="100"/>
      <c r="X62" s="96"/>
      <c r="Y62" s="73"/>
      <c r="Z62" s="98"/>
      <c r="AA62" s="100"/>
      <c r="AB62" s="96"/>
      <c r="AC62" s="73"/>
      <c r="AD62" s="98"/>
      <c r="AE62" s="96"/>
      <c r="AF62" s="96"/>
      <c r="AG62" s="73"/>
      <c r="AH62" s="73"/>
      <c r="AI62" s="12"/>
      <c r="AJ62" s="12"/>
      <c r="AK62" s="12"/>
      <c r="AL62" s="12"/>
    </row>
    <row r="63" spans="1:38" s="13" customFormat="1" ht="12.75" customHeight="1">
      <c r="A63" s="12"/>
      <c r="B63" s="60"/>
      <c r="C63" s="12"/>
      <c r="D63" s="91"/>
      <c r="E63" s="91"/>
      <c r="F63" s="91"/>
      <c r="G63" s="91"/>
      <c r="H63" s="91"/>
      <c r="I63" s="91"/>
      <c r="J63" s="91"/>
      <c r="K63" s="91"/>
      <c r="L63" s="91"/>
      <c r="M63" s="12"/>
      <c r="N63" s="91"/>
      <c r="O63" s="91"/>
      <c r="P63" s="91"/>
      <c r="Q63" s="12"/>
      <c r="R63" s="91"/>
      <c r="S63" s="91"/>
      <c r="T63" s="91"/>
      <c r="U63" s="12"/>
      <c r="V63" s="91"/>
      <c r="W63" s="91"/>
      <c r="X63" s="91"/>
      <c r="Y63" s="12"/>
      <c r="Z63" s="91"/>
      <c r="AA63" s="91"/>
      <c r="AB63" s="91"/>
      <c r="AC63" s="12"/>
      <c r="AD63" s="91"/>
      <c r="AE63" s="91"/>
      <c r="AF63" s="91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61"/>
      <c r="C64" s="61"/>
      <c r="D64" s="103"/>
      <c r="E64" s="103"/>
      <c r="F64" s="103"/>
      <c r="G64" s="103"/>
      <c r="H64" s="103"/>
      <c r="I64" s="103"/>
      <c r="J64" s="103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75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50</v>
      </c>
      <c r="C9" s="39" t="s">
        <v>51</v>
      </c>
      <c r="D9" s="80">
        <v>4176314817</v>
      </c>
      <c r="E9" s="81">
        <v>753667166</v>
      </c>
      <c r="F9" s="82">
        <f>$D9+$E9</f>
        <v>4929981983</v>
      </c>
      <c r="G9" s="80">
        <v>4780620533</v>
      </c>
      <c r="H9" s="81">
        <v>995070077</v>
      </c>
      <c r="I9" s="83">
        <f>$G9+$H9</f>
        <v>5775690610</v>
      </c>
      <c r="J9" s="80">
        <v>799138922</v>
      </c>
      <c r="K9" s="81">
        <v>116277776</v>
      </c>
      <c r="L9" s="81">
        <f>$J9+$K9</f>
        <v>915416698</v>
      </c>
      <c r="M9" s="40">
        <f>IF($F9=0,0,$L9/$F9)</f>
        <v>0.18568357879534264</v>
      </c>
      <c r="N9" s="108">
        <v>811992414</v>
      </c>
      <c r="O9" s="109">
        <v>154865526</v>
      </c>
      <c r="P9" s="110">
        <f>$N9+$O9</f>
        <v>966857940</v>
      </c>
      <c r="Q9" s="40">
        <f>IF($F9=0,0,$P9/$F9)</f>
        <v>0.19611794593448922</v>
      </c>
      <c r="R9" s="108">
        <v>968653326</v>
      </c>
      <c r="S9" s="110">
        <v>142013572</v>
      </c>
      <c r="T9" s="110">
        <f>$R9+$S9</f>
        <v>1110666898</v>
      </c>
      <c r="U9" s="40">
        <f>IF($I9=0,0,$T9/$I9)</f>
        <v>0.19230027593185087</v>
      </c>
      <c r="V9" s="108">
        <v>1111552166</v>
      </c>
      <c r="W9" s="110">
        <v>340796074</v>
      </c>
      <c r="X9" s="110">
        <f>$V9+$W9</f>
        <v>1452348240</v>
      </c>
      <c r="Y9" s="40">
        <f>IF($I9=0,0,$X9/$I9)</f>
        <v>0.25145880173799684</v>
      </c>
      <c r="Z9" s="80">
        <f>$J9+$N9+$R9+$V9</f>
        <v>3691336828</v>
      </c>
      <c r="AA9" s="81">
        <f>$K9+$O9+$S9+$W9</f>
        <v>753952948</v>
      </c>
      <c r="AB9" s="81">
        <f>$Z9+$AA9</f>
        <v>4445289776</v>
      </c>
      <c r="AC9" s="40">
        <f>IF($I9=0,0,$AB9/$I9)</f>
        <v>0.7696551072703668</v>
      </c>
      <c r="AD9" s="80">
        <v>739684111</v>
      </c>
      <c r="AE9" s="81">
        <v>209535975</v>
      </c>
      <c r="AF9" s="81">
        <f>$AD9+$AE9</f>
        <v>949220086</v>
      </c>
      <c r="AG9" s="40">
        <f>IF($AJ9=0,0,$AK9/$AJ9)</f>
        <v>0.7617676691646853</v>
      </c>
      <c r="AH9" s="40">
        <f>IF($AF9=0,0,(($X9/$AF9)-1))</f>
        <v>0.5300437289735143</v>
      </c>
      <c r="AI9" s="12">
        <v>4515676795</v>
      </c>
      <c r="AJ9" s="12">
        <v>4625299283</v>
      </c>
      <c r="AK9" s="12">
        <v>3523403454</v>
      </c>
      <c r="AL9" s="12"/>
    </row>
    <row r="10" spans="1:38" s="59" customFormat="1" ht="12.75">
      <c r="A10" s="64"/>
      <c r="B10" s="65" t="s">
        <v>96</v>
      </c>
      <c r="C10" s="32"/>
      <c r="D10" s="84">
        <f>D9</f>
        <v>4176314817</v>
      </c>
      <c r="E10" s="85">
        <f>E9</f>
        <v>753667166</v>
      </c>
      <c r="F10" s="93">
        <f aca="true" t="shared" si="0" ref="F10:F38">$D10+$E10</f>
        <v>4929981983</v>
      </c>
      <c r="G10" s="84">
        <f>G9</f>
        <v>4780620533</v>
      </c>
      <c r="H10" s="85">
        <f>H9</f>
        <v>995070077</v>
      </c>
      <c r="I10" s="86">
        <f aca="true" t="shared" si="1" ref="I10:I38">$G10+$H10</f>
        <v>5775690610</v>
      </c>
      <c r="J10" s="84">
        <f>J9</f>
        <v>799138922</v>
      </c>
      <c r="K10" s="85">
        <f>K9</f>
        <v>116277776</v>
      </c>
      <c r="L10" s="85">
        <f aca="true" t="shared" si="2" ref="L10:L38">$J10+$K10</f>
        <v>915416698</v>
      </c>
      <c r="M10" s="44">
        <f aca="true" t="shared" si="3" ref="M10:M38">IF($F10=0,0,$L10/$F10)</f>
        <v>0.18568357879534264</v>
      </c>
      <c r="N10" s="114">
        <f>N9</f>
        <v>811992414</v>
      </c>
      <c r="O10" s="115">
        <f>O9</f>
        <v>154865526</v>
      </c>
      <c r="P10" s="116">
        <f aca="true" t="shared" si="4" ref="P10:P38">$N10+$O10</f>
        <v>966857940</v>
      </c>
      <c r="Q10" s="44">
        <f aca="true" t="shared" si="5" ref="Q10:Q38">IF($F10=0,0,$P10/$F10)</f>
        <v>0.19611794593448922</v>
      </c>
      <c r="R10" s="114">
        <f>R9</f>
        <v>968653326</v>
      </c>
      <c r="S10" s="116">
        <f>S9</f>
        <v>142013572</v>
      </c>
      <c r="T10" s="116">
        <f aca="true" t="shared" si="6" ref="T10:T38">$R10+$S10</f>
        <v>1110666898</v>
      </c>
      <c r="U10" s="44">
        <f aca="true" t="shared" si="7" ref="U10:U38">IF($I10=0,0,$T10/$I10)</f>
        <v>0.19230027593185087</v>
      </c>
      <c r="V10" s="114">
        <f>V9</f>
        <v>1111552166</v>
      </c>
      <c r="W10" s="116">
        <f>W9</f>
        <v>340796074</v>
      </c>
      <c r="X10" s="116">
        <f aca="true" t="shared" si="8" ref="X10:X38">$V10+$W10</f>
        <v>1452348240</v>
      </c>
      <c r="Y10" s="44">
        <f aca="true" t="shared" si="9" ref="Y10:Y38">IF($I10=0,0,$X10/$I10)</f>
        <v>0.25145880173799684</v>
      </c>
      <c r="Z10" s="84">
        <f aca="true" t="shared" si="10" ref="Z10:Z38">$J10+$N10+$R10+$V10</f>
        <v>3691336828</v>
      </c>
      <c r="AA10" s="85">
        <f aca="true" t="shared" si="11" ref="AA10:AA38">$K10+$O10+$S10+$W10</f>
        <v>753952948</v>
      </c>
      <c r="AB10" s="85">
        <f aca="true" t="shared" si="12" ref="AB10:AB38">$Z10+$AA10</f>
        <v>4445289776</v>
      </c>
      <c r="AC10" s="44">
        <f aca="true" t="shared" si="13" ref="AC10:AC38">IF($I10=0,0,$AB10/$I10)</f>
        <v>0.7696551072703668</v>
      </c>
      <c r="AD10" s="84">
        <f>AD9</f>
        <v>739684111</v>
      </c>
      <c r="AE10" s="85">
        <f>AE9</f>
        <v>209535975</v>
      </c>
      <c r="AF10" s="85">
        <f aca="true" t="shared" si="14" ref="AF10:AF38">$AD10+$AE10</f>
        <v>949220086</v>
      </c>
      <c r="AG10" s="44">
        <f aca="true" t="shared" si="15" ref="AG10:AG38">IF($AJ10=0,0,$AK10/$AJ10)</f>
        <v>0.7617676691646853</v>
      </c>
      <c r="AH10" s="44">
        <f aca="true" t="shared" si="16" ref="AH10:AH38">IF($AF10=0,0,(($X10/$AF10)-1))</f>
        <v>0.5300437289735143</v>
      </c>
      <c r="AI10" s="66">
        <f>AI9</f>
        <v>4515676795</v>
      </c>
      <c r="AJ10" s="66">
        <f>AJ9</f>
        <v>4625299283</v>
      </c>
      <c r="AK10" s="66">
        <f>AK9</f>
        <v>3523403454</v>
      </c>
      <c r="AL10" s="66"/>
    </row>
    <row r="11" spans="1:38" s="13" customFormat="1" ht="12.75">
      <c r="A11" s="29" t="s">
        <v>97</v>
      </c>
      <c r="B11" s="63" t="s">
        <v>192</v>
      </c>
      <c r="C11" s="39" t="s">
        <v>193</v>
      </c>
      <c r="D11" s="80">
        <v>101756000</v>
      </c>
      <c r="E11" s="81">
        <v>23881450</v>
      </c>
      <c r="F11" s="82">
        <f t="shared" si="0"/>
        <v>125637450</v>
      </c>
      <c r="G11" s="80">
        <v>105507000</v>
      </c>
      <c r="H11" s="81">
        <v>25544600</v>
      </c>
      <c r="I11" s="83">
        <f t="shared" si="1"/>
        <v>131051600</v>
      </c>
      <c r="J11" s="80">
        <v>16799981</v>
      </c>
      <c r="K11" s="81">
        <v>6554924</v>
      </c>
      <c r="L11" s="81">
        <f t="shared" si="2"/>
        <v>23354905</v>
      </c>
      <c r="M11" s="40">
        <f t="shared" si="3"/>
        <v>0.18589126888519306</v>
      </c>
      <c r="N11" s="108">
        <v>17355002</v>
      </c>
      <c r="O11" s="109">
        <v>4861089</v>
      </c>
      <c r="P11" s="110">
        <f t="shared" si="4"/>
        <v>22216091</v>
      </c>
      <c r="Q11" s="40">
        <f t="shared" si="5"/>
        <v>0.17682698112704454</v>
      </c>
      <c r="R11" s="108">
        <v>17181810</v>
      </c>
      <c r="S11" s="110">
        <v>5288180</v>
      </c>
      <c r="T11" s="110">
        <f t="shared" si="6"/>
        <v>22469990</v>
      </c>
      <c r="U11" s="40">
        <f t="shared" si="7"/>
        <v>0.17145910465801256</v>
      </c>
      <c r="V11" s="108">
        <v>20347142</v>
      </c>
      <c r="W11" s="110">
        <v>6892685</v>
      </c>
      <c r="X11" s="110">
        <f t="shared" si="8"/>
        <v>27239827</v>
      </c>
      <c r="Y11" s="40">
        <f t="shared" si="9"/>
        <v>0.20785573773994365</v>
      </c>
      <c r="Z11" s="80">
        <f t="shared" si="10"/>
        <v>71683935</v>
      </c>
      <c r="AA11" s="81">
        <f t="shared" si="11"/>
        <v>23596878</v>
      </c>
      <c r="AB11" s="81">
        <f t="shared" si="12"/>
        <v>95280813</v>
      </c>
      <c r="AC11" s="40">
        <f t="shared" si="13"/>
        <v>0.7270480711414435</v>
      </c>
      <c r="AD11" s="80">
        <v>14467958</v>
      </c>
      <c r="AE11" s="81">
        <v>3601974</v>
      </c>
      <c r="AF11" s="81">
        <f t="shared" si="14"/>
        <v>18069932</v>
      </c>
      <c r="AG11" s="40">
        <f t="shared" si="15"/>
        <v>0.6845093519482203</v>
      </c>
      <c r="AH11" s="40">
        <f t="shared" si="16"/>
        <v>0.507467045255068</v>
      </c>
      <c r="AI11" s="12">
        <v>108103675</v>
      </c>
      <c r="AJ11" s="12">
        <v>113594673</v>
      </c>
      <c r="AK11" s="12">
        <v>77756616</v>
      </c>
      <c r="AL11" s="12"/>
    </row>
    <row r="12" spans="1:38" s="13" customFormat="1" ht="12.75">
      <c r="A12" s="29" t="s">
        <v>97</v>
      </c>
      <c r="B12" s="63" t="s">
        <v>194</v>
      </c>
      <c r="C12" s="39" t="s">
        <v>195</v>
      </c>
      <c r="D12" s="80">
        <v>200354575</v>
      </c>
      <c r="E12" s="81">
        <v>53330000</v>
      </c>
      <c r="F12" s="82">
        <f t="shared" si="0"/>
        <v>253684575</v>
      </c>
      <c r="G12" s="80">
        <v>200354575</v>
      </c>
      <c r="H12" s="81">
        <v>53330000</v>
      </c>
      <c r="I12" s="83">
        <f t="shared" si="1"/>
        <v>253684575</v>
      </c>
      <c r="J12" s="80">
        <v>85479233</v>
      </c>
      <c r="K12" s="81">
        <v>6722765</v>
      </c>
      <c r="L12" s="81">
        <f t="shared" si="2"/>
        <v>92201998</v>
      </c>
      <c r="M12" s="40">
        <f t="shared" si="3"/>
        <v>0.36345133715757055</v>
      </c>
      <c r="N12" s="108">
        <v>69873405</v>
      </c>
      <c r="O12" s="109">
        <v>3995782</v>
      </c>
      <c r="P12" s="110">
        <f t="shared" si="4"/>
        <v>73869187</v>
      </c>
      <c r="Q12" s="40">
        <f t="shared" si="5"/>
        <v>0.2911851735565712</v>
      </c>
      <c r="R12" s="108">
        <v>75327234</v>
      </c>
      <c r="S12" s="110">
        <v>15590309</v>
      </c>
      <c r="T12" s="110">
        <f t="shared" si="6"/>
        <v>90917543</v>
      </c>
      <c r="U12" s="40">
        <f t="shared" si="7"/>
        <v>0.3583881400751307</v>
      </c>
      <c r="V12" s="108">
        <v>53165512</v>
      </c>
      <c r="W12" s="110">
        <v>11782521</v>
      </c>
      <c r="X12" s="110">
        <f t="shared" si="8"/>
        <v>64948033</v>
      </c>
      <c r="Y12" s="40">
        <f t="shared" si="9"/>
        <v>0.2560188493920058</v>
      </c>
      <c r="Z12" s="80">
        <f t="shared" si="10"/>
        <v>283845384</v>
      </c>
      <c r="AA12" s="81">
        <f t="shared" si="11"/>
        <v>38091377</v>
      </c>
      <c r="AB12" s="81">
        <f t="shared" si="12"/>
        <v>321936761</v>
      </c>
      <c r="AC12" s="40">
        <f t="shared" si="13"/>
        <v>1.2690435001812783</v>
      </c>
      <c r="AD12" s="80">
        <v>56901225</v>
      </c>
      <c r="AE12" s="81">
        <v>11118840</v>
      </c>
      <c r="AF12" s="81">
        <f t="shared" si="14"/>
        <v>68020065</v>
      </c>
      <c r="AG12" s="40">
        <f t="shared" si="15"/>
        <v>1.3269688801637456</v>
      </c>
      <c r="AH12" s="40">
        <f t="shared" si="16"/>
        <v>-0.04516361458931273</v>
      </c>
      <c r="AI12" s="12">
        <v>223545217</v>
      </c>
      <c r="AJ12" s="12">
        <v>204812935</v>
      </c>
      <c r="AK12" s="12">
        <v>271780391</v>
      </c>
      <c r="AL12" s="12"/>
    </row>
    <row r="13" spans="1:38" s="13" customFormat="1" ht="12.75">
      <c r="A13" s="29" t="s">
        <v>97</v>
      </c>
      <c r="B13" s="63" t="s">
        <v>196</v>
      </c>
      <c r="C13" s="39" t="s">
        <v>197</v>
      </c>
      <c r="D13" s="80">
        <v>124549018</v>
      </c>
      <c r="E13" s="81">
        <v>33125570</v>
      </c>
      <c r="F13" s="82">
        <f t="shared" si="0"/>
        <v>157674588</v>
      </c>
      <c r="G13" s="80">
        <v>124549018</v>
      </c>
      <c r="H13" s="81">
        <v>33125570</v>
      </c>
      <c r="I13" s="83">
        <f t="shared" si="1"/>
        <v>157674588</v>
      </c>
      <c r="J13" s="80">
        <v>20155453</v>
      </c>
      <c r="K13" s="81">
        <v>4433279</v>
      </c>
      <c r="L13" s="81">
        <f t="shared" si="2"/>
        <v>24588732</v>
      </c>
      <c r="M13" s="40">
        <f t="shared" si="3"/>
        <v>0.15594606785971116</v>
      </c>
      <c r="N13" s="108">
        <v>23188595</v>
      </c>
      <c r="O13" s="109">
        <v>11018603</v>
      </c>
      <c r="P13" s="110">
        <f t="shared" si="4"/>
        <v>34207198</v>
      </c>
      <c r="Q13" s="40">
        <f t="shared" si="5"/>
        <v>0.2169480728245188</v>
      </c>
      <c r="R13" s="108">
        <v>24636551</v>
      </c>
      <c r="S13" s="110">
        <v>12085574</v>
      </c>
      <c r="T13" s="110">
        <f t="shared" si="6"/>
        <v>36722125</v>
      </c>
      <c r="U13" s="40">
        <f t="shared" si="7"/>
        <v>0.23289818267988752</v>
      </c>
      <c r="V13" s="108">
        <v>18664882</v>
      </c>
      <c r="W13" s="110">
        <v>8636048</v>
      </c>
      <c r="X13" s="110">
        <f t="shared" si="8"/>
        <v>27300930</v>
      </c>
      <c r="Y13" s="40">
        <f t="shared" si="9"/>
        <v>0.17314730513201024</v>
      </c>
      <c r="Z13" s="80">
        <f t="shared" si="10"/>
        <v>86645481</v>
      </c>
      <c r="AA13" s="81">
        <f t="shared" si="11"/>
        <v>36173504</v>
      </c>
      <c r="AB13" s="81">
        <f t="shared" si="12"/>
        <v>122818985</v>
      </c>
      <c r="AC13" s="40">
        <f t="shared" si="13"/>
        <v>0.7789396284961277</v>
      </c>
      <c r="AD13" s="80">
        <v>14881673</v>
      </c>
      <c r="AE13" s="81">
        <v>4413611</v>
      </c>
      <c r="AF13" s="81">
        <f t="shared" si="14"/>
        <v>19295284</v>
      </c>
      <c r="AG13" s="40">
        <f t="shared" si="15"/>
        <v>0.6764470796861456</v>
      </c>
      <c r="AH13" s="40">
        <f t="shared" si="16"/>
        <v>0.4149016930769198</v>
      </c>
      <c r="AI13" s="12">
        <v>101964275</v>
      </c>
      <c r="AJ13" s="12">
        <v>127045146</v>
      </c>
      <c r="AK13" s="12">
        <v>85939318</v>
      </c>
      <c r="AL13" s="12"/>
    </row>
    <row r="14" spans="1:38" s="13" customFormat="1" ht="12.75">
      <c r="A14" s="29" t="s">
        <v>97</v>
      </c>
      <c r="B14" s="63" t="s">
        <v>198</v>
      </c>
      <c r="C14" s="39" t="s">
        <v>199</v>
      </c>
      <c r="D14" s="80">
        <v>80813179</v>
      </c>
      <c r="E14" s="81">
        <v>17802850</v>
      </c>
      <c r="F14" s="82">
        <f t="shared" si="0"/>
        <v>98616029</v>
      </c>
      <c r="G14" s="80">
        <v>80813179</v>
      </c>
      <c r="H14" s="81">
        <v>17802850</v>
      </c>
      <c r="I14" s="83">
        <f t="shared" si="1"/>
        <v>98616029</v>
      </c>
      <c r="J14" s="80">
        <v>5108208</v>
      </c>
      <c r="K14" s="81">
        <v>0</v>
      </c>
      <c r="L14" s="81">
        <f t="shared" si="2"/>
        <v>5108208</v>
      </c>
      <c r="M14" s="40">
        <f t="shared" si="3"/>
        <v>0.051798962620975136</v>
      </c>
      <c r="N14" s="108">
        <v>9873671</v>
      </c>
      <c r="O14" s="109">
        <v>60500</v>
      </c>
      <c r="P14" s="110">
        <f t="shared" si="4"/>
        <v>9934171</v>
      </c>
      <c r="Q14" s="40">
        <f t="shared" si="5"/>
        <v>0.10073586516041931</v>
      </c>
      <c r="R14" s="108">
        <v>12616594</v>
      </c>
      <c r="S14" s="110">
        <v>0</v>
      </c>
      <c r="T14" s="110">
        <f t="shared" si="6"/>
        <v>12616594</v>
      </c>
      <c r="U14" s="40">
        <f t="shared" si="7"/>
        <v>0.12793654467672796</v>
      </c>
      <c r="V14" s="108">
        <v>22766107</v>
      </c>
      <c r="W14" s="110">
        <v>0</v>
      </c>
      <c r="X14" s="110">
        <f t="shared" si="8"/>
        <v>22766107</v>
      </c>
      <c r="Y14" s="40">
        <f t="shared" si="9"/>
        <v>0.23085605079474453</v>
      </c>
      <c r="Z14" s="80">
        <f t="shared" si="10"/>
        <v>50364580</v>
      </c>
      <c r="AA14" s="81">
        <f t="shared" si="11"/>
        <v>60500</v>
      </c>
      <c r="AB14" s="81">
        <f t="shared" si="12"/>
        <v>50425080</v>
      </c>
      <c r="AC14" s="40">
        <f t="shared" si="13"/>
        <v>0.511327423252867</v>
      </c>
      <c r="AD14" s="80">
        <v>9289585</v>
      </c>
      <c r="AE14" s="81">
        <v>3777089</v>
      </c>
      <c r="AF14" s="81">
        <f t="shared" si="14"/>
        <v>13066674</v>
      </c>
      <c r="AG14" s="40">
        <f t="shared" si="15"/>
        <v>0.9002681217339519</v>
      </c>
      <c r="AH14" s="40">
        <f t="shared" si="16"/>
        <v>0.7423031293196722</v>
      </c>
      <c r="AI14" s="12">
        <v>64366790</v>
      </c>
      <c r="AJ14" s="12">
        <v>65612361</v>
      </c>
      <c r="AK14" s="12">
        <v>59068717</v>
      </c>
      <c r="AL14" s="12"/>
    </row>
    <row r="15" spans="1:38" s="13" customFormat="1" ht="12.75">
      <c r="A15" s="29" t="s">
        <v>116</v>
      </c>
      <c r="B15" s="63" t="s">
        <v>200</v>
      </c>
      <c r="C15" s="39" t="s">
        <v>201</v>
      </c>
      <c r="D15" s="80">
        <v>59709199</v>
      </c>
      <c r="E15" s="81">
        <v>5120465</v>
      </c>
      <c r="F15" s="82">
        <f t="shared" si="0"/>
        <v>64829664</v>
      </c>
      <c r="G15" s="80">
        <v>65707611</v>
      </c>
      <c r="H15" s="81">
        <v>5561093</v>
      </c>
      <c r="I15" s="83">
        <f t="shared" si="1"/>
        <v>71268704</v>
      </c>
      <c r="J15" s="80">
        <v>17243270</v>
      </c>
      <c r="K15" s="81">
        <v>1725632</v>
      </c>
      <c r="L15" s="81">
        <f t="shared" si="2"/>
        <v>18968902</v>
      </c>
      <c r="M15" s="40">
        <f t="shared" si="3"/>
        <v>0.2925960251776101</v>
      </c>
      <c r="N15" s="108">
        <v>20531304</v>
      </c>
      <c r="O15" s="109">
        <v>430262</v>
      </c>
      <c r="P15" s="110">
        <f t="shared" si="4"/>
        <v>20961566</v>
      </c>
      <c r="Q15" s="40">
        <f t="shared" si="5"/>
        <v>0.3233329421543817</v>
      </c>
      <c r="R15" s="108">
        <v>10983339</v>
      </c>
      <c r="S15" s="110">
        <v>62234</v>
      </c>
      <c r="T15" s="110">
        <f t="shared" si="6"/>
        <v>11045573</v>
      </c>
      <c r="U15" s="40">
        <f t="shared" si="7"/>
        <v>0.15498490052520109</v>
      </c>
      <c r="V15" s="108">
        <v>13915086</v>
      </c>
      <c r="W15" s="110">
        <v>68252</v>
      </c>
      <c r="X15" s="110">
        <f t="shared" si="8"/>
        <v>13983338</v>
      </c>
      <c r="Y15" s="40">
        <f t="shared" si="9"/>
        <v>0.19620586898844128</v>
      </c>
      <c r="Z15" s="80">
        <f t="shared" si="10"/>
        <v>62672999</v>
      </c>
      <c r="AA15" s="81">
        <f t="shared" si="11"/>
        <v>2286380</v>
      </c>
      <c r="AB15" s="81">
        <f t="shared" si="12"/>
        <v>64959379</v>
      </c>
      <c r="AC15" s="40">
        <f t="shared" si="13"/>
        <v>0.9114713100437466</v>
      </c>
      <c r="AD15" s="80">
        <v>18565268</v>
      </c>
      <c r="AE15" s="81">
        <v>1551709</v>
      </c>
      <c r="AF15" s="81">
        <f t="shared" si="14"/>
        <v>20116977</v>
      </c>
      <c r="AG15" s="40">
        <f t="shared" si="15"/>
        <v>0.7589295828181359</v>
      </c>
      <c r="AH15" s="40">
        <f t="shared" si="16"/>
        <v>-0.304898643568564</v>
      </c>
      <c r="AI15" s="12">
        <v>53724322</v>
      </c>
      <c r="AJ15" s="12">
        <v>85790738</v>
      </c>
      <c r="AK15" s="12">
        <v>65109129</v>
      </c>
      <c r="AL15" s="12"/>
    </row>
    <row r="16" spans="1:38" s="59" customFormat="1" ht="12.75">
      <c r="A16" s="64"/>
      <c r="B16" s="65" t="s">
        <v>202</v>
      </c>
      <c r="C16" s="32"/>
      <c r="D16" s="84">
        <f>SUM(D11:D15)</f>
        <v>567181971</v>
      </c>
      <c r="E16" s="85">
        <f>SUM(E11:E15)</f>
        <v>133260335</v>
      </c>
      <c r="F16" s="93">
        <f t="shared" si="0"/>
        <v>700442306</v>
      </c>
      <c r="G16" s="84">
        <f>SUM(G11:G15)</f>
        <v>576931383</v>
      </c>
      <c r="H16" s="85">
        <f>SUM(H11:H15)</f>
        <v>135364113</v>
      </c>
      <c r="I16" s="86">
        <f t="shared" si="1"/>
        <v>712295496</v>
      </c>
      <c r="J16" s="84">
        <f>SUM(J11:J15)</f>
        <v>144786145</v>
      </c>
      <c r="K16" s="85">
        <f>SUM(K11:K15)</f>
        <v>19436600</v>
      </c>
      <c r="L16" s="85">
        <f t="shared" si="2"/>
        <v>164222745</v>
      </c>
      <c r="M16" s="44">
        <f t="shared" si="3"/>
        <v>0.23445577686165633</v>
      </c>
      <c r="N16" s="114">
        <f>SUM(N11:N15)</f>
        <v>140821977</v>
      </c>
      <c r="O16" s="115">
        <f>SUM(O11:O15)</f>
        <v>20366236</v>
      </c>
      <c r="P16" s="116">
        <f t="shared" si="4"/>
        <v>161188213</v>
      </c>
      <c r="Q16" s="44">
        <f t="shared" si="5"/>
        <v>0.2301234685844347</v>
      </c>
      <c r="R16" s="114">
        <f>SUM(R11:R15)</f>
        <v>140745528</v>
      </c>
      <c r="S16" s="116">
        <f>SUM(S11:S15)</f>
        <v>33026297</v>
      </c>
      <c r="T16" s="116">
        <f t="shared" si="6"/>
        <v>173771825</v>
      </c>
      <c r="U16" s="44">
        <f t="shared" si="7"/>
        <v>0.24396030295831045</v>
      </c>
      <c r="V16" s="114">
        <f>SUM(V11:V15)</f>
        <v>128858729</v>
      </c>
      <c r="W16" s="116">
        <f>SUM(W11:W15)</f>
        <v>27379506</v>
      </c>
      <c r="X16" s="116">
        <f t="shared" si="8"/>
        <v>156238235</v>
      </c>
      <c r="Y16" s="44">
        <f t="shared" si="9"/>
        <v>0.21934469033902187</v>
      </c>
      <c r="Z16" s="84">
        <f t="shared" si="10"/>
        <v>555212379</v>
      </c>
      <c r="AA16" s="85">
        <f t="shared" si="11"/>
        <v>100208639</v>
      </c>
      <c r="AB16" s="85">
        <f t="shared" si="12"/>
        <v>655421018</v>
      </c>
      <c r="AC16" s="44">
        <f t="shared" si="13"/>
        <v>0.9201532533627027</v>
      </c>
      <c r="AD16" s="84">
        <f>SUM(AD11:AD15)</f>
        <v>114105709</v>
      </c>
      <c r="AE16" s="85">
        <f>SUM(AE11:AE15)</f>
        <v>24463223</v>
      </c>
      <c r="AF16" s="85">
        <f t="shared" si="14"/>
        <v>138568932</v>
      </c>
      <c r="AG16" s="44">
        <f t="shared" si="15"/>
        <v>0.9376705752100583</v>
      </c>
      <c r="AH16" s="44">
        <f t="shared" si="16"/>
        <v>0.12751273135308572</v>
      </c>
      <c r="AI16" s="66">
        <f>SUM(AI11:AI15)</f>
        <v>551704279</v>
      </c>
      <c r="AJ16" s="66">
        <f>SUM(AJ11:AJ15)</f>
        <v>596855853</v>
      </c>
      <c r="AK16" s="66">
        <f>SUM(AK11:AK15)</f>
        <v>559654171</v>
      </c>
      <c r="AL16" s="66"/>
    </row>
    <row r="17" spans="1:38" s="13" customFormat="1" ht="12.75">
      <c r="A17" s="29" t="s">
        <v>97</v>
      </c>
      <c r="B17" s="63" t="s">
        <v>203</v>
      </c>
      <c r="C17" s="39" t="s">
        <v>204</v>
      </c>
      <c r="D17" s="80">
        <v>160893999</v>
      </c>
      <c r="E17" s="81">
        <v>45542000</v>
      </c>
      <c r="F17" s="82">
        <f t="shared" si="0"/>
        <v>206435999</v>
      </c>
      <c r="G17" s="80">
        <v>166709</v>
      </c>
      <c r="H17" s="81">
        <v>38228</v>
      </c>
      <c r="I17" s="83">
        <f t="shared" si="1"/>
        <v>204937</v>
      </c>
      <c r="J17" s="80">
        <v>24636223</v>
      </c>
      <c r="K17" s="81">
        <v>3254769</v>
      </c>
      <c r="L17" s="81">
        <f t="shared" si="2"/>
        <v>27890992</v>
      </c>
      <c r="M17" s="40">
        <f t="shared" si="3"/>
        <v>0.13510721063723</v>
      </c>
      <c r="N17" s="108">
        <v>22406897</v>
      </c>
      <c r="O17" s="109">
        <v>5243371</v>
      </c>
      <c r="P17" s="110">
        <f t="shared" si="4"/>
        <v>27650268</v>
      </c>
      <c r="Q17" s="40">
        <f t="shared" si="5"/>
        <v>0.1339411155706423</v>
      </c>
      <c r="R17" s="108">
        <v>17759266</v>
      </c>
      <c r="S17" s="110">
        <v>10993251</v>
      </c>
      <c r="T17" s="110">
        <f t="shared" si="6"/>
        <v>28752517</v>
      </c>
      <c r="U17" s="40">
        <f t="shared" si="7"/>
        <v>140.2992968570829</v>
      </c>
      <c r="V17" s="108">
        <v>20049617</v>
      </c>
      <c r="W17" s="110">
        <v>8537291</v>
      </c>
      <c r="X17" s="110">
        <f t="shared" si="8"/>
        <v>28586908</v>
      </c>
      <c r="Y17" s="40">
        <f t="shared" si="9"/>
        <v>139.49119973455257</v>
      </c>
      <c r="Z17" s="80">
        <f t="shared" si="10"/>
        <v>84852003</v>
      </c>
      <c r="AA17" s="81">
        <f t="shared" si="11"/>
        <v>28028682</v>
      </c>
      <c r="AB17" s="81">
        <f t="shared" si="12"/>
        <v>112880685</v>
      </c>
      <c r="AC17" s="40">
        <f t="shared" si="13"/>
        <v>550.8067601262827</v>
      </c>
      <c r="AD17" s="80">
        <v>12409285</v>
      </c>
      <c r="AE17" s="81">
        <v>11050642</v>
      </c>
      <c r="AF17" s="81">
        <f t="shared" si="14"/>
        <v>23459927</v>
      </c>
      <c r="AG17" s="40">
        <f t="shared" si="15"/>
        <v>0.5808375531221928</v>
      </c>
      <c r="AH17" s="40">
        <f t="shared" si="16"/>
        <v>0.21854206963218603</v>
      </c>
      <c r="AI17" s="12">
        <v>189195880</v>
      </c>
      <c r="AJ17" s="12">
        <v>189195880</v>
      </c>
      <c r="AK17" s="12">
        <v>109892072</v>
      </c>
      <c r="AL17" s="12"/>
    </row>
    <row r="18" spans="1:38" s="13" customFormat="1" ht="12.75">
      <c r="A18" s="29" t="s">
        <v>97</v>
      </c>
      <c r="B18" s="63" t="s">
        <v>205</v>
      </c>
      <c r="C18" s="39" t="s">
        <v>206</v>
      </c>
      <c r="D18" s="80">
        <v>70534248</v>
      </c>
      <c r="E18" s="81">
        <v>60123561</v>
      </c>
      <c r="F18" s="82">
        <f t="shared" si="0"/>
        <v>130657809</v>
      </c>
      <c r="G18" s="80">
        <v>70534248</v>
      </c>
      <c r="H18" s="81">
        <v>60123561</v>
      </c>
      <c r="I18" s="83">
        <f t="shared" si="1"/>
        <v>130657809</v>
      </c>
      <c r="J18" s="80">
        <v>11365980</v>
      </c>
      <c r="K18" s="81">
        <v>14516897</v>
      </c>
      <c r="L18" s="81">
        <f t="shared" si="2"/>
        <v>25882877</v>
      </c>
      <c r="M18" s="40">
        <f t="shared" si="3"/>
        <v>0.1980966709766272</v>
      </c>
      <c r="N18" s="108">
        <v>35289871</v>
      </c>
      <c r="O18" s="109">
        <v>28043591</v>
      </c>
      <c r="P18" s="110">
        <f t="shared" si="4"/>
        <v>63333462</v>
      </c>
      <c r="Q18" s="40">
        <f t="shared" si="5"/>
        <v>0.4847277210962569</v>
      </c>
      <c r="R18" s="108">
        <v>12697571</v>
      </c>
      <c r="S18" s="110">
        <v>30538314</v>
      </c>
      <c r="T18" s="110">
        <f t="shared" si="6"/>
        <v>43235885</v>
      </c>
      <c r="U18" s="40">
        <f t="shared" si="7"/>
        <v>0.33090930676787944</v>
      </c>
      <c r="V18" s="108">
        <v>14312040</v>
      </c>
      <c r="W18" s="110">
        <v>13501134</v>
      </c>
      <c r="X18" s="110">
        <f t="shared" si="8"/>
        <v>27813174</v>
      </c>
      <c r="Y18" s="40">
        <f t="shared" si="9"/>
        <v>0.21287035358139214</v>
      </c>
      <c r="Z18" s="80">
        <f t="shared" si="10"/>
        <v>73665462</v>
      </c>
      <c r="AA18" s="81">
        <f t="shared" si="11"/>
        <v>86599936</v>
      </c>
      <c r="AB18" s="81">
        <f t="shared" si="12"/>
        <v>160265398</v>
      </c>
      <c r="AC18" s="40">
        <f t="shared" si="13"/>
        <v>1.2266040524221558</v>
      </c>
      <c r="AD18" s="80">
        <v>12342746</v>
      </c>
      <c r="AE18" s="81">
        <v>7398518</v>
      </c>
      <c r="AF18" s="81">
        <f t="shared" si="14"/>
        <v>19741264</v>
      </c>
      <c r="AG18" s="40">
        <f t="shared" si="15"/>
        <v>0.871387095087258</v>
      </c>
      <c r="AH18" s="40">
        <f t="shared" si="16"/>
        <v>0.4088851656104695</v>
      </c>
      <c r="AI18" s="12">
        <v>133856000</v>
      </c>
      <c r="AJ18" s="12">
        <v>133856000</v>
      </c>
      <c r="AK18" s="12">
        <v>116640391</v>
      </c>
      <c r="AL18" s="12"/>
    </row>
    <row r="19" spans="1:38" s="13" customFormat="1" ht="12.75">
      <c r="A19" s="29" t="s">
        <v>97</v>
      </c>
      <c r="B19" s="63" t="s">
        <v>207</v>
      </c>
      <c r="C19" s="39" t="s">
        <v>208</v>
      </c>
      <c r="D19" s="80">
        <v>107653537</v>
      </c>
      <c r="E19" s="81">
        <v>35571000</v>
      </c>
      <c r="F19" s="83">
        <f t="shared" si="0"/>
        <v>143224537</v>
      </c>
      <c r="G19" s="80">
        <v>115135671</v>
      </c>
      <c r="H19" s="81">
        <v>35500000</v>
      </c>
      <c r="I19" s="83">
        <f t="shared" si="1"/>
        <v>150635671</v>
      </c>
      <c r="J19" s="80">
        <v>22395363</v>
      </c>
      <c r="K19" s="81">
        <v>17670597</v>
      </c>
      <c r="L19" s="81">
        <f t="shared" si="2"/>
        <v>40065960</v>
      </c>
      <c r="M19" s="40">
        <f t="shared" si="3"/>
        <v>0.2797422902473757</v>
      </c>
      <c r="N19" s="108">
        <v>27109305</v>
      </c>
      <c r="O19" s="109">
        <v>7670056</v>
      </c>
      <c r="P19" s="110">
        <f t="shared" si="4"/>
        <v>34779361</v>
      </c>
      <c r="Q19" s="40">
        <f t="shared" si="5"/>
        <v>0.24283102412821903</v>
      </c>
      <c r="R19" s="108">
        <v>21186916</v>
      </c>
      <c r="S19" s="110">
        <v>7197784</v>
      </c>
      <c r="T19" s="110">
        <f t="shared" si="6"/>
        <v>28384700</v>
      </c>
      <c r="U19" s="40">
        <f t="shared" si="7"/>
        <v>0.18843279159290233</v>
      </c>
      <c r="V19" s="108">
        <v>33870786</v>
      </c>
      <c r="W19" s="110">
        <v>6879531</v>
      </c>
      <c r="X19" s="110">
        <f t="shared" si="8"/>
        <v>40750317</v>
      </c>
      <c r="Y19" s="40">
        <f t="shared" si="9"/>
        <v>0.27052235854547363</v>
      </c>
      <c r="Z19" s="80">
        <f t="shared" si="10"/>
        <v>104562370</v>
      </c>
      <c r="AA19" s="81">
        <f t="shared" si="11"/>
        <v>39417968</v>
      </c>
      <c r="AB19" s="81">
        <f t="shared" si="12"/>
        <v>143980338</v>
      </c>
      <c r="AC19" s="40">
        <f t="shared" si="13"/>
        <v>0.9558183466384931</v>
      </c>
      <c r="AD19" s="80">
        <v>24320807</v>
      </c>
      <c r="AE19" s="81">
        <v>1761860</v>
      </c>
      <c r="AF19" s="81">
        <f t="shared" si="14"/>
        <v>26082667</v>
      </c>
      <c r="AG19" s="40">
        <f t="shared" si="15"/>
        <v>0.8736884871163643</v>
      </c>
      <c r="AH19" s="40">
        <f t="shared" si="16"/>
        <v>0.5623523852066201</v>
      </c>
      <c r="AI19" s="12">
        <v>132908359</v>
      </c>
      <c r="AJ19" s="12">
        <v>134605521</v>
      </c>
      <c r="AK19" s="12">
        <v>117603294</v>
      </c>
      <c r="AL19" s="12"/>
    </row>
    <row r="20" spans="1:38" s="13" customFormat="1" ht="12.75">
      <c r="A20" s="29" t="s">
        <v>97</v>
      </c>
      <c r="B20" s="63" t="s">
        <v>71</v>
      </c>
      <c r="C20" s="39" t="s">
        <v>72</v>
      </c>
      <c r="D20" s="80">
        <v>1420427448</v>
      </c>
      <c r="E20" s="81">
        <v>246637998</v>
      </c>
      <c r="F20" s="82">
        <f t="shared" si="0"/>
        <v>1667065446</v>
      </c>
      <c r="G20" s="80">
        <v>1617317571</v>
      </c>
      <c r="H20" s="81">
        <v>246627000</v>
      </c>
      <c r="I20" s="83">
        <f t="shared" si="1"/>
        <v>1863944571</v>
      </c>
      <c r="J20" s="80">
        <v>350312530</v>
      </c>
      <c r="K20" s="81">
        <v>62874699</v>
      </c>
      <c r="L20" s="81">
        <f t="shared" si="2"/>
        <v>413187229</v>
      </c>
      <c r="M20" s="40">
        <f t="shared" si="3"/>
        <v>0.2478530341993544</v>
      </c>
      <c r="N20" s="108">
        <v>322054150</v>
      </c>
      <c r="O20" s="109">
        <v>35415236</v>
      </c>
      <c r="P20" s="110">
        <f t="shared" si="4"/>
        <v>357469386</v>
      </c>
      <c r="Q20" s="40">
        <f t="shared" si="5"/>
        <v>0.21443032537068135</v>
      </c>
      <c r="R20" s="108">
        <v>295546661</v>
      </c>
      <c r="S20" s="110">
        <v>33454997</v>
      </c>
      <c r="T20" s="110">
        <f t="shared" si="6"/>
        <v>329001658</v>
      </c>
      <c r="U20" s="40">
        <f t="shared" si="7"/>
        <v>0.176508284161847</v>
      </c>
      <c r="V20" s="108">
        <v>324941980</v>
      </c>
      <c r="W20" s="110">
        <v>56312497</v>
      </c>
      <c r="X20" s="110">
        <f t="shared" si="8"/>
        <v>381254477</v>
      </c>
      <c r="Y20" s="40">
        <f t="shared" si="9"/>
        <v>0.20454174600023553</v>
      </c>
      <c r="Z20" s="80">
        <f t="shared" si="10"/>
        <v>1292855321</v>
      </c>
      <c r="AA20" s="81">
        <f t="shared" si="11"/>
        <v>188057429</v>
      </c>
      <c r="AB20" s="81">
        <f t="shared" si="12"/>
        <v>1480912750</v>
      </c>
      <c r="AC20" s="40">
        <f t="shared" si="13"/>
        <v>0.7945047149151518</v>
      </c>
      <c r="AD20" s="80">
        <v>208698408</v>
      </c>
      <c r="AE20" s="81">
        <v>38235924</v>
      </c>
      <c r="AF20" s="81">
        <f t="shared" si="14"/>
        <v>246934332</v>
      </c>
      <c r="AG20" s="40">
        <f t="shared" si="15"/>
        <v>0.585167685813038</v>
      </c>
      <c r="AH20" s="40">
        <f t="shared" si="16"/>
        <v>0.5439508711166174</v>
      </c>
      <c r="AI20" s="12">
        <v>1544221000</v>
      </c>
      <c r="AJ20" s="12">
        <v>2044800981</v>
      </c>
      <c r="AK20" s="12">
        <v>1196551458</v>
      </c>
      <c r="AL20" s="12"/>
    </row>
    <row r="21" spans="1:38" s="13" customFormat="1" ht="12.75">
      <c r="A21" s="29" t="s">
        <v>97</v>
      </c>
      <c r="B21" s="63" t="s">
        <v>209</v>
      </c>
      <c r="C21" s="39" t="s">
        <v>210</v>
      </c>
      <c r="D21" s="80">
        <v>413011</v>
      </c>
      <c r="E21" s="81">
        <v>65527</v>
      </c>
      <c r="F21" s="82">
        <f t="shared" si="0"/>
        <v>478538</v>
      </c>
      <c r="G21" s="80">
        <v>413011</v>
      </c>
      <c r="H21" s="81">
        <v>55367000</v>
      </c>
      <c r="I21" s="83">
        <f t="shared" si="1"/>
        <v>55780011</v>
      </c>
      <c r="J21" s="80">
        <v>24119406</v>
      </c>
      <c r="K21" s="81">
        <v>5352021</v>
      </c>
      <c r="L21" s="81">
        <f t="shared" si="2"/>
        <v>29471427</v>
      </c>
      <c r="M21" s="40">
        <f t="shared" si="3"/>
        <v>61.586388123827156</v>
      </c>
      <c r="N21" s="108">
        <v>6513496</v>
      </c>
      <c r="O21" s="109">
        <v>5925774</v>
      </c>
      <c r="P21" s="110">
        <f t="shared" si="4"/>
        <v>12439270</v>
      </c>
      <c r="Q21" s="40">
        <f t="shared" si="5"/>
        <v>25.994320200276675</v>
      </c>
      <c r="R21" s="108">
        <v>14724012</v>
      </c>
      <c r="S21" s="110">
        <v>15276552</v>
      </c>
      <c r="T21" s="110">
        <f t="shared" si="6"/>
        <v>30000564</v>
      </c>
      <c r="U21" s="40">
        <f t="shared" si="7"/>
        <v>0.5378371832877552</v>
      </c>
      <c r="V21" s="108">
        <v>0</v>
      </c>
      <c r="W21" s="110">
        <v>16204045</v>
      </c>
      <c r="X21" s="110">
        <f t="shared" si="8"/>
        <v>16204045</v>
      </c>
      <c r="Y21" s="40">
        <f t="shared" si="9"/>
        <v>0.29049913597184485</v>
      </c>
      <c r="Z21" s="80">
        <f t="shared" si="10"/>
        <v>45356914</v>
      </c>
      <c r="AA21" s="81">
        <f t="shared" si="11"/>
        <v>42758392</v>
      </c>
      <c r="AB21" s="81">
        <f t="shared" si="12"/>
        <v>88115306</v>
      </c>
      <c r="AC21" s="40">
        <f t="shared" si="13"/>
        <v>1.579693234553145</v>
      </c>
      <c r="AD21" s="80">
        <v>38972196</v>
      </c>
      <c r="AE21" s="81">
        <v>3882920</v>
      </c>
      <c r="AF21" s="81">
        <f t="shared" si="14"/>
        <v>42855116</v>
      </c>
      <c r="AG21" s="40">
        <f t="shared" si="15"/>
        <v>0.988487569387032</v>
      </c>
      <c r="AH21" s="40">
        <f t="shared" si="16"/>
        <v>-0.6218877344772559</v>
      </c>
      <c r="AI21" s="12">
        <v>304812000</v>
      </c>
      <c r="AJ21" s="12">
        <v>304812000</v>
      </c>
      <c r="AK21" s="12">
        <v>301302873</v>
      </c>
      <c r="AL21" s="12"/>
    </row>
    <row r="22" spans="1:38" s="13" customFormat="1" ht="12.75">
      <c r="A22" s="29" t="s">
        <v>116</v>
      </c>
      <c r="B22" s="63" t="s">
        <v>211</v>
      </c>
      <c r="C22" s="39" t="s">
        <v>212</v>
      </c>
      <c r="D22" s="80">
        <v>101874114</v>
      </c>
      <c r="E22" s="81">
        <v>3832000</v>
      </c>
      <c r="F22" s="82">
        <f t="shared" si="0"/>
        <v>105706114</v>
      </c>
      <c r="G22" s="80">
        <v>115512740</v>
      </c>
      <c r="H22" s="81">
        <v>1012000</v>
      </c>
      <c r="I22" s="83">
        <f t="shared" si="1"/>
        <v>116524740</v>
      </c>
      <c r="J22" s="80">
        <v>25179888</v>
      </c>
      <c r="K22" s="81">
        <v>287982</v>
      </c>
      <c r="L22" s="81">
        <f t="shared" si="2"/>
        <v>25467870</v>
      </c>
      <c r="M22" s="40">
        <f t="shared" si="3"/>
        <v>0.2409309077429523</v>
      </c>
      <c r="N22" s="108">
        <v>22403707</v>
      </c>
      <c r="O22" s="109">
        <v>254108</v>
      </c>
      <c r="P22" s="110">
        <f t="shared" si="4"/>
        <v>22657815</v>
      </c>
      <c r="Q22" s="40">
        <f t="shared" si="5"/>
        <v>0.21434725147497144</v>
      </c>
      <c r="R22" s="108">
        <v>22551708</v>
      </c>
      <c r="S22" s="110">
        <v>182129</v>
      </c>
      <c r="T22" s="110">
        <f t="shared" si="6"/>
        <v>22733837</v>
      </c>
      <c r="U22" s="40">
        <f t="shared" si="7"/>
        <v>0.1950988004779071</v>
      </c>
      <c r="V22" s="108">
        <v>31782771</v>
      </c>
      <c r="W22" s="110">
        <v>243404</v>
      </c>
      <c r="X22" s="110">
        <f t="shared" si="8"/>
        <v>32026175</v>
      </c>
      <c r="Y22" s="40">
        <f t="shared" si="9"/>
        <v>0.27484442359622513</v>
      </c>
      <c r="Z22" s="80">
        <f t="shared" si="10"/>
        <v>101918074</v>
      </c>
      <c r="AA22" s="81">
        <f t="shared" si="11"/>
        <v>967623</v>
      </c>
      <c r="AB22" s="81">
        <f t="shared" si="12"/>
        <v>102885697</v>
      </c>
      <c r="AC22" s="40">
        <f t="shared" si="13"/>
        <v>0.8829515260021177</v>
      </c>
      <c r="AD22" s="80">
        <v>42336915</v>
      </c>
      <c r="AE22" s="81">
        <v>6000191</v>
      </c>
      <c r="AF22" s="81">
        <f t="shared" si="14"/>
        <v>48337106</v>
      </c>
      <c r="AG22" s="40">
        <f t="shared" si="15"/>
        <v>0.9225641793183595</v>
      </c>
      <c r="AH22" s="40">
        <f t="shared" si="16"/>
        <v>-0.33744119890007485</v>
      </c>
      <c r="AI22" s="12">
        <v>108091000</v>
      </c>
      <c r="AJ22" s="12">
        <v>134067566</v>
      </c>
      <c r="AK22" s="12">
        <v>123685934</v>
      </c>
      <c r="AL22" s="12"/>
    </row>
    <row r="23" spans="1:38" s="59" customFormat="1" ht="12.75">
      <c r="A23" s="64"/>
      <c r="B23" s="65" t="s">
        <v>213</v>
      </c>
      <c r="C23" s="32"/>
      <c r="D23" s="84">
        <f>SUM(D17:D22)</f>
        <v>1861796357</v>
      </c>
      <c r="E23" s="85">
        <f>SUM(E17:E22)</f>
        <v>391772086</v>
      </c>
      <c r="F23" s="93">
        <f t="shared" si="0"/>
        <v>2253568443</v>
      </c>
      <c r="G23" s="84">
        <f>SUM(G17:G22)</f>
        <v>1919079950</v>
      </c>
      <c r="H23" s="85">
        <f>SUM(H17:H22)</f>
        <v>398667789</v>
      </c>
      <c r="I23" s="86">
        <f t="shared" si="1"/>
        <v>2317747739</v>
      </c>
      <c r="J23" s="84">
        <f>SUM(J17:J22)</f>
        <v>458009390</v>
      </c>
      <c r="K23" s="85">
        <f>SUM(K17:K22)</f>
        <v>103956965</v>
      </c>
      <c r="L23" s="85">
        <f t="shared" si="2"/>
        <v>561966355</v>
      </c>
      <c r="M23" s="44">
        <f t="shared" si="3"/>
        <v>0.249367334169757</v>
      </c>
      <c r="N23" s="114">
        <f>SUM(N17:N22)</f>
        <v>435777426</v>
      </c>
      <c r="O23" s="115">
        <f>SUM(O17:O22)</f>
        <v>82552136</v>
      </c>
      <c r="P23" s="116">
        <f t="shared" si="4"/>
        <v>518329562</v>
      </c>
      <c r="Q23" s="44">
        <f t="shared" si="5"/>
        <v>0.2300039138416352</v>
      </c>
      <c r="R23" s="114">
        <f>SUM(R17:R22)</f>
        <v>384466134</v>
      </c>
      <c r="S23" s="116">
        <f>SUM(S17:S22)</f>
        <v>97643027</v>
      </c>
      <c r="T23" s="116">
        <f t="shared" si="6"/>
        <v>482109161</v>
      </c>
      <c r="U23" s="44">
        <f t="shared" si="7"/>
        <v>0.20800760707807123</v>
      </c>
      <c r="V23" s="114">
        <f>SUM(V17:V22)</f>
        <v>424957194</v>
      </c>
      <c r="W23" s="116">
        <f>SUM(W17:W22)</f>
        <v>101677902</v>
      </c>
      <c r="X23" s="116">
        <f t="shared" si="8"/>
        <v>526635096</v>
      </c>
      <c r="Y23" s="44">
        <f t="shared" si="9"/>
        <v>0.22721847038764387</v>
      </c>
      <c r="Z23" s="84">
        <f t="shared" si="10"/>
        <v>1703210144</v>
      </c>
      <c r="AA23" s="85">
        <f t="shared" si="11"/>
        <v>385830030</v>
      </c>
      <c r="AB23" s="85">
        <f t="shared" si="12"/>
        <v>2089040174</v>
      </c>
      <c r="AC23" s="44">
        <f t="shared" si="13"/>
        <v>0.9013233575200567</v>
      </c>
      <c r="AD23" s="84">
        <f>SUM(AD17:AD22)</f>
        <v>339080357</v>
      </c>
      <c r="AE23" s="85">
        <f>SUM(AE17:AE22)</f>
        <v>68330055</v>
      </c>
      <c r="AF23" s="85">
        <f t="shared" si="14"/>
        <v>407410412</v>
      </c>
      <c r="AG23" s="44">
        <f t="shared" si="15"/>
        <v>0.6682931566352606</v>
      </c>
      <c r="AH23" s="44">
        <f t="shared" si="16"/>
        <v>0.29264024798659305</v>
      </c>
      <c r="AI23" s="66">
        <f>SUM(AI17:AI22)</f>
        <v>2413084239</v>
      </c>
      <c r="AJ23" s="66">
        <f>SUM(AJ17:AJ22)</f>
        <v>2941337948</v>
      </c>
      <c r="AK23" s="66">
        <f>SUM(AK17:AK22)</f>
        <v>1965676022</v>
      </c>
      <c r="AL23" s="66"/>
    </row>
    <row r="24" spans="1:38" s="13" customFormat="1" ht="12.75">
      <c r="A24" s="29" t="s">
        <v>97</v>
      </c>
      <c r="B24" s="63" t="s">
        <v>214</v>
      </c>
      <c r="C24" s="39" t="s">
        <v>215</v>
      </c>
      <c r="D24" s="80">
        <v>339820072</v>
      </c>
      <c r="E24" s="81">
        <v>78757000</v>
      </c>
      <c r="F24" s="82">
        <f t="shared" si="0"/>
        <v>418577072</v>
      </c>
      <c r="G24" s="80">
        <v>339820072</v>
      </c>
      <c r="H24" s="81">
        <v>78757000</v>
      </c>
      <c r="I24" s="83">
        <f t="shared" si="1"/>
        <v>418577072</v>
      </c>
      <c r="J24" s="80">
        <v>64577989</v>
      </c>
      <c r="K24" s="81">
        <v>15610541</v>
      </c>
      <c r="L24" s="81">
        <f t="shared" si="2"/>
        <v>80188530</v>
      </c>
      <c r="M24" s="40">
        <f t="shared" si="3"/>
        <v>0.19157410991684704</v>
      </c>
      <c r="N24" s="108">
        <v>63769596</v>
      </c>
      <c r="O24" s="109">
        <v>14957976</v>
      </c>
      <c r="P24" s="110">
        <f t="shared" si="4"/>
        <v>78727572</v>
      </c>
      <c r="Q24" s="40">
        <f t="shared" si="5"/>
        <v>0.18808381363038443</v>
      </c>
      <c r="R24" s="108">
        <v>59287063</v>
      </c>
      <c r="S24" s="110">
        <v>18733432</v>
      </c>
      <c r="T24" s="110">
        <f t="shared" si="6"/>
        <v>78020495</v>
      </c>
      <c r="U24" s="40">
        <f t="shared" si="7"/>
        <v>0.1863945739483791</v>
      </c>
      <c r="V24" s="108">
        <v>95666144</v>
      </c>
      <c r="W24" s="110">
        <v>37331574</v>
      </c>
      <c r="X24" s="110">
        <f t="shared" si="8"/>
        <v>132997718</v>
      </c>
      <c r="Y24" s="40">
        <f t="shared" si="9"/>
        <v>0.3177377044674822</v>
      </c>
      <c r="Z24" s="80">
        <f t="shared" si="10"/>
        <v>283300792</v>
      </c>
      <c r="AA24" s="81">
        <f t="shared" si="11"/>
        <v>86633523</v>
      </c>
      <c r="AB24" s="81">
        <f t="shared" si="12"/>
        <v>369934315</v>
      </c>
      <c r="AC24" s="40">
        <f t="shared" si="13"/>
        <v>0.8837902019630927</v>
      </c>
      <c r="AD24" s="80">
        <v>51101298</v>
      </c>
      <c r="AE24" s="81">
        <v>15131148</v>
      </c>
      <c r="AF24" s="81">
        <f t="shared" si="14"/>
        <v>66232446</v>
      </c>
      <c r="AG24" s="40">
        <f t="shared" si="15"/>
        <v>0.7039984955783983</v>
      </c>
      <c r="AH24" s="40">
        <f t="shared" si="16"/>
        <v>1.008044788199427</v>
      </c>
      <c r="AI24" s="12">
        <v>370901348</v>
      </c>
      <c r="AJ24" s="12">
        <v>370901348</v>
      </c>
      <c r="AK24" s="12">
        <v>261113991</v>
      </c>
      <c r="AL24" s="12"/>
    </row>
    <row r="25" spans="1:38" s="13" customFormat="1" ht="12.75">
      <c r="A25" s="29" t="s">
        <v>97</v>
      </c>
      <c r="B25" s="63" t="s">
        <v>216</v>
      </c>
      <c r="C25" s="39" t="s">
        <v>217</v>
      </c>
      <c r="D25" s="80">
        <v>497749000</v>
      </c>
      <c r="E25" s="81">
        <v>66233000</v>
      </c>
      <c r="F25" s="82">
        <f t="shared" si="0"/>
        <v>563982000</v>
      </c>
      <c r="G25" s="80">
        <v>497749000</v>
      </c>
      <c r="H25" s="81">
        <v>66233000</v>
      </c>
      <c r="I25" s="83">
        <f t="shared" si="1"/>
        <v>563982000</v>
      </c>
      <c r="J25" s="80">
        <v>70909214</v>
      </c>
      <c r="K25" s="81">
        <v>6662617</v>
      </c>
      <c r="L25" s="81">
        <f t="shared" si="2"/>
        <v>77571831</v>
      </c>
      <c r="M25" s="40">
        <f t="shared" si="3"/>
        <v>0.13754309712012086</v>
      </c>
      <c r="N25" s="108">
        <v>137140086</v>
      </c>
      <c r="O25" s="109">
        <v>17578089</v>
      </c>
      <c r="P25" s="110">
        <f t="shared" si="4"/>
        <v>154718175</v>
      </c>
      <c r="Q25" s="40">
        <f t="shared" si="5"/>
        <v>0.2743317605881039</v>
      </c>
      <c r="R25" s="108">
        <v>87015808</v>
      </c>
      <c r="S25" s="110">
        <v>32595037</v>
      </c>
      <c r="T25" s="110">
        <f t="shared" si="6"/>
        <v>119610845</v>
      </c>
      <c r="U25" s="40">
        <f t="shared" si="7"/>
        <v>0.2120827349099794</v>
      </c>
      <c r="V25" s="108">
        <v>126861590</v>
      </c>
      <c r="W25" s="110">
        <v>31040448</v>
      </c>
      <c r="X25" s="110">
        <f t="shared" si="8"/>
        <v>157902038</v>
      </c>
      <c r="Y25" s="40">
        <f t="shared" si="9"/>
        <v>0.2799770879212457</v>
      </c>
      <c r="Z25" s="80">
        <f t="shared" si="10"/>
        <v>421926698</v>
      </c>
      <c r="AA25" s="81">
        <f t="shared" si="11"/>
        <v>87876191</v>
      </c>
      <c r="AB25" s="81">
        <f t="shared" si="12"/>
        <v>509802889</v>
      </c>
      <c r="AC25" s="40">
        <f t="shared" si="13"/>
        <v>0.9039346805394498</v>
      </c>
      <c r="AD25" s="80">
        <v>48375169</v>
      </c>
      <c r="AE25" s="81">
        <v>12450719</v>
      </c>
      <c r="AF25" s="81">
        <f t="shared" si="14"/>
        <v>60825888</v>
      </c>
      <c r="AG25" s="40">
        <f t="shared" si="15"/>
        <v>0.7890307021351279</v>
      </c>
      <c r="AH25" s="40">
        <f t="shared" si="16"/>
        <v>1.5959676577183717</v>
      </c>
      <c r="AI25" s="12">
        <v>533075000</v>
      </c>
      <c r="AJ25" s="12">
        <v>529898000</v>
      </c>
      <c r="AK25" s="12">
        <v>418105791</v>
      </c>
      <c r="AL25" s="12"/>
    </row>
    <row r="26" spans="1:38" s="13" customFormat="1" ht="12.75">
      <c r="A26" s="29" t="s">
        <v>97</v>
      </c>
      <c r="B26" s="63" t="s">
        <v>218</v>
      </c>
      <c r="C26" s="39" t="s">
        <v>219</v>
      </c>
      <c r="D26" s="80">
        <v>192628157</v>
      </c>
      <c r="E26" s="81">
        <v>40984000</v>
      </c>
      <c r="F26" s="82">
        <f t="shared" si="0"/>
        <v>233612157</v>
      </c>
      <c r="G26" s="80">
        <v>242366071</v>
      </c>
      <c r="H26" s="81">
        <v>52048000</v>
      </c>
      <c r="I26" s="83">
        <f t="shared" si="1"/>
        <v>294414071</v>
      </c>
      <c r="J26" s="80">
        <v>35267800</v>
      </c>
      <c r="K26" s="81">
        <v>5655415</v>
      </c>
      <c r="L26" s="81">
        <f t="shared" si="2"/>
        <v>40923215</v>
      </c>
      <c r="M26" s="40">
        <f t="shared" si="3"/>
        <v>0.17517587922447034</v>
      </c>
      <c r="N26" s="108">
        <v>43895422</v>
      </c>
      <c r="O26" s="109">
        <v>5280473</v>
      </c>
      <c r="P26" s="110">
        <f t="shared" si="4"/>
        <v>49175895</v>
      </c>
      <c r="Q26" s="40">
        <f t="shared" si="5"/>
        <v>0.21050229419353378</v>
      </c>
      <c r="R26" s="108">
        <v>9956567</v>
      </c>
      <c r="S26" s="110">
        <v>8432502</v>
      </c>
      <c r="T26" s="110">
        <f t="shared" si="6"/>
        <v>18389069</v>
      </c>
      <c r="U26" s="40">
        <f t="shared" si="7"/>
        <v>0.0624598849421161</v>
      </c>
      <c r="V26" s="108">
        <v>11079226</v>
      </c>
      <c r="W26" s="110">
        <v>20820839</v>
      </c>
      <c r="X26" s="110">
        <f t="shared" si="8"/>
        <v>31900065</v>
      </c>
      <c r="Y26" s="40">
        <f t="shared" si="9"/>
        <v>0.10835102035595302</v>
      </c>
      <c r="Z26" s="80">
        <f t="shared" si="10"/>
        <v>100199015</v>
      </c>
      <c r="AA26" s="81">
        <f t="shared" si="11"/>
        <v>40189229</v>
      </c>
      <c r="AB26" s="81">
        <f t="shared" si="12"/>
        <v>140388244</v>
      </c>
      <c r="AC26" s="40">
        <f t="shared" si="13"/>
        <v>0.47683945106006836</v>
      </c>
      <c r="AD26" s="80">
        <v>55067244</v>
      </c>
      <c r="AE26" s="81">
        <v>14392574</v>
      </c>
      <c r="AF26" s="81">
        <f t="shared" si="14"/>
        <v>69459818</v>
      </c>
      <c r="AG26" s="40">
        <f t="shared" si="15"/>
        <v>1.3978918995696528</v>
      </c>
      <c r="AH26" s="40">
        <f t="shared" si="16"/>
        <v>-0.5407407344488003</v>
      </c>
      <c r="AI26" s="12">
        <v>158530830</v>
      </c>
      <c r="AJ26" s="12">
        <v>166961685</v>
      </c>
      <c r="AK26" s="12">
        <v>233394387</v>
      </c>
      <c r="AL26" s="12"/>
    </row>
    <row r="27" spans="1:38" s="13" customFormat="1" ht="12.75">
      <c r="A27" s="29" t="s">
        <v>97</v>
      </c>
      <c r="B27" s="63" t="s">
        <v>220</v>
      </c>
      <c r="C27" s="39" t="s">
        <v>221</v>
      </c>
      <c r="D27" s="80">
        <v>1153147588</v>
      </c>
      <c r="E27" s="81">
        <v>394024000</v>
      </c>
      <c r="F27" s="82">
        <f t="shared" si="0"/>
        <v>1547171588</v>
      </c>
      <c r="G27" s="80">
        <v>1589837082</v>
      </c>
      <c r="H27" s="81">
        <v>418067999</v>
      </c>
      <c r="I27" s="83">
        <f t="shared" si="1"/>
        <v>2007905081</v>
      </c>
      <c r="J27" s="80">
        <v>217481450</v>
      </c>
      <c r="K27" s="81">
        <v>42191841</v>
      </c>
      <c r="L27" s="81">
        <f t="shared" si="2"/>
        <v>259673291</v>
      </c>
      <c r="M27" s="40">
        <f t="shared" si="3"/>
        <v>0.16783742217996314</v>
      </c>
      <c r="N27" s="108">
        <v>317947592</v>
      </c>
      <c r="O27" s="109">
        <v>71484123</v>
      </c>
      <c r="P27" s="110">
        <f t="shared" si="4"/>
        <v>389431715</v>
      </c>
      <c r="Q27" s="40">
        <f t="shared" si="5"/>
        <v>0.2517055755292218</v>
      </c>
      <c r="R27" s="108">
        <v>256292076</v>
      </c>
      <c r="S27" s="110">
        <v>60361883</v>
      </c>
      <c r="T27" s="110">
        <f t="shared" si="6"/>
        <v>316653959</v>
      </c>
      <c r="U27" s="40">
        <f t="shared" si="7"/>
        <v>0.15770364943859613</v>
      </c>
      <c r="V27" s="108">
        <v>279804005</v>
      </c>
      <c r="W27" s="110">
        <v>103726991</v>
      </c>
      <c r="X27" s="110">
        <f t="shared" si="8"/>
        <v>383530996</v>
      </c>
      <c r="Y27" s="40">
        <f t="shared" si="9"/>
        <v>0.19101052117911343</v>
      </c>
      <c r="Z27" s="80">
        <f t="shared" si="10"/>
        <v>1071525123</v>
      </c>
      <c r="AA27" s="81">
        <f t="shared" si="11"/>
        <v>277764838</v>
      </c>
      <c r="AB27" s="81">
        <f t="shared" si="12"/>
        <v>1349289961</v>
      </c>
      <c r="AC27" s="40">
        <f t="shared" si="13"/>
        <v>0.671988917089652</v>
      </c>
      <c r="AD27" s="80">
        <v>191911537</v>
      </c>
      <c r="AE27" s="81">
        <v>119187492</v>
      </c>
      <c r="AF27" s="81">
        <f t="shared" si="14"/>
        <v>311099029</v>
      </c>
      <c r="AG27" s="40">
        <f t="shared" si="15"/>
        <v>0.7173134078201657</v>
      </c>
      <c r="AH27" s="40">
        <f t="shared" si="16"/>
        <v>0.23282607866963168</v>
      </c>
      <c r="AI27" s="12">
        <v>1555251449</v>
      </c>
      <c r="AJ27" s="12">
        <v>1605144105</v>
      </c>
      <c r="AK27" s="12">
        <v>1151391388</v>
      </c>
      <c r="AL27" s="12"/>
    </row>
    <row r="28" spans="1:38" s="13" customFormat="1" ht="12.75">
      <c r="A28" s="29" t="s">
        <v>97</v>
      </c>
      <c r="B28" s="63" t="s">
        <v>222</v>
      </c>
      <c r="C28" s="39" t="s">
        <v>223</v>
      </c>
      <c r="D28" s="80">
        <v>103330613</v>
      </c>
      <c r="E28" s="81">
        <v>85184338</v>
      </c>
      <c r="F28" s="82">
        <f t="shared" si="0"/>
        <v>188514951</v>
      </c>
      <c r="G28" s="80">
        <v>104414718</v>
      </c>
      <c r="H28" s="81">
        <v>85184338</v>
      </c>
      <c r="I28" s="83">
        <f t="shared" si="1"/>
        <v>189599056</v>
      </c>
      <c r="J28" s="80">
        <v>19966989</v>
      </c>
      <c r="K28" s="81">
        <v>10905123</v>
      </c>
      <c r="L28" s="81">
        <f t="shared" si="2"/>
        <v>30872112</v>
      </c>
      <c r="M28" s="40">
        <f t="shared" si="3"/>
        <v>0.1637647933823562</v>
      </c>
      <c r="N28" s="108">
        <v>24721933</v>
      </c>
      <c r="O28" s="109">
        <v>23966824</v>
      </c>
      <c r="P28" s="110">
        <f t="shared" si="4"/>
        <v>48688757</v>
      </c>
      <c r="Q28" s="40">
        <f t="shared" si="5"/>
        <v>0.2582753078295631</v>
      </c>
      <c r="R28" s="108">
        <v>18892733</v>
      </c>
      <c r="S28" s="110">
        <v>17293172</v>
      </c>
      <c r="T28" s="110">
        <f t="shared" si="6"/>
        <v>36185905</v>
      </c>
      <c r="U28" s="40">
        <f t="shared" si="7"/>
        <v>0.19085487957281813</v>
      </c>
      <c r="V28" s="108">
        <v>27530050</v>
      </c>
      <c r="W28" s="110">
        <v>11626785</v>
      </c>
      <c r="X28" s="110">
        <f t="shared" si="8"/>
        <v>39156835</v>
      </c>
      <c r="Y28" s="40">
        <f t="shared" si="9"/>
        <v>0.20652441961525378</v>
      </c>
      <c r="Z28" s="80">
        <f t="shared" si="10"/>
        <v>91111705</v>
      </c>
      <c r="AA28" s="81">
        <f t="shared" si="11"/>
        <v>63791904</v>
      </c>
      <c r="AB28" s="81">
        <f t="shared" si="12"/>
        <v>154903609</v>
      </c>
      <c r="AC28" s="40">
        <f t="shared" si="13"/>
        <v>0.8170062249677024</v>
      </c>
      <c r="AD28" s="80">
        <v>20932195</v>
      </c>
      <c r="AE28" s="81">
        <v>11161300</v>
      </c>
      <c r="AF28" s="81">
        <f t="shared" si="14"/>
        <v>32093495</v>
      </c>
      <c r="AG28" s="40">
        <f t="shared" si="15"/>
        <v>0.726237595905751</v>
      </c>
      <c r="AH28" s="40">
        <f t="shared" si="16"/>
        <v>0.22008634460036225</v>
      </c>
      <c r="AI28" s="12">
        <v>184886000</v>
      </c>
      <c r="AJ28" s="12">
        <v>150345520</v>
      </c>
      <c r="AK28" s="12">
        <v>109186569</v>
      </c>
      <c r="AL28" s="12"/>
    </row>
    <row r="29" spans="1:38" s="13" customFormat="1" ht="12.75">
      <c r="A29" s="29" t="s">
        <v>97</v>
      </c>
      <c r="B29" s="63" t="s">
        <v>224</v>
      </c>
      <c r="C29" s="39" t="s">
        <v>225</v>
      </c>
      <c r="D29" s="80">
        <v>176040441</v>
      </c>
      <c r="E29" s="81">
        <v>37403750</v>
      </c>
      <c r="F29" s="82">
        <f t="shared" si="0"/>
        <v>213444191</v>
      </c>
      <c r="G29" s="80">
        <v>176040441</v>
      </c>
      <c r="H29" s="81">
        <v>37403750</v>
      </c>
      <c r="I29" s="83">
        <f t="shared" si="1"/>
        <v>213444191</v>
      </c>
      <c r="J29" s="80">
        <v>31882875</v>
      </c>
      <c r="K29" s="81">
        <v>4899157</v>
      </c>
      <c r="L29" s="81">
        <f t="shared" si="2"/>
        <v>36782032</v>
      </c>
      <c r="M29" s="40">
        <f t="shared" si="3"/>
        <v>0.1723262264841867</v>
      </c>
      <c r="N29" s="108">
        <v>54314006</v>
      </c>
      <c r="O29" s="109">
        <v>2770824</v>
      </c>
      <c r="P29" s="110">
        <f t="shared" si="4"/>
        <v>57084830</v>
      </c>
      <c r="Q29" s="40">
        <f t="shared" si="5"/>
        <v>0.2674461634798016</v>
      </c>
      <c r="R29" s="108">
        <v>28276151</v>
      </c>
      <c r="S29" s="110">
        <v>8656846</v>
      </c>
      <c r="T29" s="110">
        <f t="shared" si="6"/>
        <v>36932997</v>
      </c>
      <c r="U29" s="40">
        <f t="shared" si="7"/>
        <v>0.17303350738648118</v>
      </c>
      <c r="V29" s="108">
        <v>42139848</v>
      </c>
      <c r="W29" s="110">
        <v>11571906</v>
      </c>
      <c r="X29" s="110">
        <f t="shared" si="8"/>
        <v>53711754</v>
      </c>
      <c r="Y29" s="40">
        <f t="shared" si="9"/>
        <v>0.25164308172715744</v>
      </c>
      <c r="Z29" s="80">
        <f t="shared" si="10"/>
        <v>156612880</v>
      </c>
      <c r="AA29" s="81">
        <f t="shared" si="11"/>
        <v>27898733</v>
      </c>
      <c r="AB29" s="81">
        <f t="shared" si="12"/>
        <v>184511613</v>
      </c>
      <c r="AC29" s="40">
        <f t="shared" si="13"/>
        <v>0.8644489790776269</v>
      </c>
      <c r="AD29" s="80">
        <v>27653527</v>
      </c>
      <c r="AE29" s="81">
        <v>2041319</v>
      </c>
      <c r="AF29" s="81">
        <f t="shared" si="14"/>
        <v>29694846</v>
      </c>
      <c r="AG29" s="40">
        <f t="shared" si="15"/>
        <v>0.7845248510617985</v>
      </c>
      <c r="AH29" s="40">
        <f t="shared" si="16"/>
        <v>0.8087904547476017</v>
      </c>
      <c r="AI29" s="12">
        <v>152168903</v>
      </c>
      <c r="AJ29" s="12">
        <v>198086184</v>
      </c>
      <c r="AK29" s="12">
        <v>155403534</v>
      </c>
      <c r="AL29" s="12"/>
    </row>
    <row r="30" spans="1:38" s="13" customFormat="1" ht="12.75">
      <c r="A30" s="29" t="s">
        <v>116</v>
      </c>
      <c r="B30" s="63" t="s">
        <v>226</v>
      </c>
      <c r="C30" s="39" t="s">
        <v>227</v>
      </c>
      <c r="D30" s="80">
        <v>84491457</v>
      </c>
      <c r="E30" s="81">
        <v>0</v>
      </c>
      <c r="F30" s="83">
        <f t="shared" si="0"/>
        <v>84491457</v>
      </c>
      <c r="G30" s="80">
        <v>125592434</v>
      </c>
      <c r="H30" s="81">
        <v>1000000</v>
      </c>
      <c r="I30" s="83">
        <f t="shared" si="1"/>
        <v>126592434</v>
      </c>
      <c r="J30" s="80">
        <v>24454910</v>
      </c>
      <c r="K30" s="81">
        <v>0</v>
      </c>
      <c r="L30" s="81">
        <f t="shared" si="2"/>
        <v>24454910</v>
      </c>
      <c r="M30" s="40">
        <f t="shared" si="3"/>
        <v>0.2894364811344181</v>
      </c>
      <c r="N30" s="108">
        <v>19758390</v>
      </c>
      <c r="O30" s="109">
        <v>0</v>
      </c>
      <c r="P30" s="110">
        <f t="shared" si="4"/>
        <v>19758390</v>
      </c>
      <c r="Q30" s="40">
        <f t="shared" si="5"/>
        <v>0.23385074304021056</v>
      </c>
      <c r="R30" s="108">
        <v>15850227</v>
      </c>
      <c r="S30" s="110">
        <v>0</v>
      </c>
      <c r="T30" s="110">
        <f t="shared" si="6"/>
        <v>15850227</v>
      </c>
      <c r="U30" s="40">
        <f t="shared" si="7"/>
        <v>0.12520674813788635</v>
      </c>
      <c r="V30" s="108">
        <v>37805482</v>
      </c>
      <c r="W30" s="110">
        <v>0</v>
      </c>
      <c r="X30" s="110">
        <f t="shared" si="8"/>
        <v>37805482</v>
      </c>
      <c r="Y30" s="40">
        <f t="shared" si="9"/>
        <v>0.2986393483831743</v>
      </c>
      <c r="Z30" s="80">
        <f t="shared" si="10"/>
        <v>97869009</v>
      </c>
      <c r="AA30" s="81">
        <f t="shared" si="11"/>
        <v>0</v>
      </c>
      <c r="AB30" s="81">
        <f t="shared" si="12"/>
        <v>97869009</v>
      </c>
      <c r="AC30" s="40">
        <f t="shared" si="13"/>
        <v>0.7731031461169314</v>
      </c>
      <c r="AD30" s="80">
        <v>20306005</v>
      </c>
      <c r="AE30" s="81">
        <v>0</v>
      </c>
      <c r="AF30" s="81">
        <f t="shared" si="14"/>
        <v>20306005</v>
      </c>
      <c r="AG30" s="40">
        <f t="shared" si="15"/>
        <v>0.6776001877464662</v>
      </c>
      <c r="AH30" s="40">
        <f t="shared" si="16"/>
        <v>0.8617882739613232</v>
      </c>
      <c r="AI30" s="12">
        <v>79180051</v>
      </c>
      <c r="AJ30" s="12">
        <v>107775131</v>
      </c>
      <c r="AK30" s="12">
        <v>73028449</v>
      </c>
      <c r="AL30" s="12"/>
    </row>
    <row r="31" spans="1:38" s="59" customFormat="1" ht="12.75">
      <c r="A31" s="64"/>
      <c r="B31" s="65" t="s">
        <v>228</v>
      </c>
      <c r="C31" s="32"/>
      <c r="D31" s="84">
        <f>SUM(D24:D30)</f>
        <v>2547207328</v>
      </c>
      <c r="E31" s="85">
        <f>SUM(E24:E30)</f>
        <v>702586088</v>
      </c>
      <c r="F31" s="93">
        <f t="shared" si="0"/>
        <v>3249793416</v>
      </c>
      <c r="G31" s="84">
        <f>SUM(G24:G30)</f>
        <v>3075819818</v>
      </c>
      <c r="H31" s="85">
        <f>SUM(H24:H30)</f>
        <v>738694087</v>
      </c>
      <c r="I31" s="86">
        <f t="shared" si="1"/>
        <v>3814513905</v>
      </c>
      <c r="J31" s="84">
        <f>SUM(J24:J30)</f>
        <v>464541227</v>
      </c>
      <c r="K31" s="85">
        <f>SUM(K24:K30)</f>
        <v>85924694</v>
      </c>
      <c r="L31" s="85">
        <f t="shared" si="2"/>
        <v>550465921</v>
      </c>
      <c r="M31" s="44">
        <f t="shared" si="3"/>
        <v>0.16938489637213297</v>
      </c>
      <c r="N31" s="114">
        <f>SUM(N24:N30)</f>
        <v>661547025</v>
      </c>
      <c r="O31" s="115">
        <f>SUM(O24:O30)</f>
        <v>136038309</v>
      </c>
      <c r="P31" s="116">
        <f t="shared" si="4"/>
        <v>797585334</v>
      </c>
      <c r="Q31" s="44">
        <f t="shared" si="5"/>
        <v>0.24542647236380516</v>
      </c>
      <c r="R31" s="114">
        <f>SUM(R24:R30)</f>
        <v>475570625</v>
      </c>
      <c r="S31" s="116">
        <f>SUM(S24:S30)</f>
        <v>146072872</v>
      </c>
      <c r="T31" s="116">
        <f t="shared" si="6"/>
        <v>621643497</v>
      </c>
      <c r="U31" s="44">
        <f t="shared" si="7"/>
        <v>0.16296794623953534</v>
      </c>
      <c r="V31" s="114">
        <f>SUM(V24:V30)</f>
        <v>620886345</v>
      </c>
      <c r="W31" s="116">
        <f>SUM(W24:W30)</f>
        <v>216118543</v>
      </c>
      <c r="X31" s="116">
        <f t="shared" si="8"/>
        <v>837004888</v>
      </c>
      <c r="Y31" s="44">
        <f t="shared" si="9"/>
        <v>0.219426356501904</v>
      </c>
      <c r="Z31" s="84">
        <f t="shared" si="10"/>
        <v>2222545222</v>
      </c>
      <c r="AA31" s="85">
        <f t="shared" si="11"/>
        <v>584154418</v>
      </c>
      <c r="AB31" s="85">
        <f t="shared" si="12"/>
        <v>2806699640</v>
      </c>
      <c r="AC31" s="44">
        <f t="shared" si="13"/>
        <v>0.7357948377959839</v>
      </c>
      <c r="AD31" s="84">
        <f>SUM(AD24:AD30)</f>
        <v>415346975</v>
      </c>
      <c r="AE31" s="85">
        <f>SUM(AE24:AE30)</f>
        <v>174364552</v>
      </c>
      <c r="AF31" s="85">
        <f t="shared" si="14"/>
        <v>589711527</v>
      </c>
      <c r="AG31" s="44">
        <f t="shared" si="15"/>
        <v>0.7675098014141918</v>
      </c>
      <c r="AH31" s="44">
        <f t="shared" si="16"/>
        <v>0.41934632388489845</v>
      </c>
      <c r="AI31" s="66">
        <f>SUM(AI24:AI30)</f>
        <v>3033993581</v>
      </c>
      <c r="AJ31" s="66">
        <f>SUM(AJ24:AJ30)</f>
        <v>3129111973</v>
      </c>
      <c r="AK31" s="66">
        <f>SUM(AK24:AK30)</f>
        <v>2401624109</v>
      </c>
      <c r="AL31" s="66"/>
    </row>
    <row r="32" spans="1:38" s="13" customFormat="1" ht="12.75">
      <c r="A32" s="29" t="s">
        <v>97</v>
      </c>
      <c r="B32" s="63" t="s">
        <v>229</v>
      </c>
      <c r="C32" s="39" t="s">
        <v>230</v>
      </c>
      <c r="D32" s="80">
        <v>518761000</v>
      </c>
      <c r="E32" s="81">
        <v>0</v>
      </c>
      <c r="F32" s="82">
        <f t="shared" si="0"/>
        <v>518761000</v>
      </c>
      <c r="G32" s="80">
        <v>518761000</v>
      </c>
      <c r="H32" s="81">
        <v>0</v>
      </c>
      <c r="I32" s="83">
        <f t="shared" si="1"/>
        <v>518761000</v>
      </c>
      <c r="J32" s="80">
        <v>55811862</v>
      </c>
      <c r="K32" s="81">
        <v>15474187</v>
      </c>
      <c r="L32" s="81">
        <f t="shared" si="2"/>
        <v>71286049</v>
      </c>
      <c r="M32" s="40">
        <f t="shared" si="3"/>
        <v>0.1374159757576225</v>
      </c>
      <c r="N32" s="108">
        <v>186503436</v>
      </c>
      <c r="O32" s="109">
        <v>3121801</v>
      </c>
      <c r="P32" s="110">
        <f t="shared" si="4"/>
        <v>189625237</v>
      </c>
      <c r="Q32" s="40">
        <f t="shared" si="5"/>
        <v>0.3655348744412167</v>
      </c>
      <c r="R32" s="108">
        <v>116967759</v>
      </c>
      <c r="S32" s="110">
        <v>0</v>
      </c>
      <c r="T32" s="110">
        <f t="shared" si="6"/>
        <v>116967759</v>
      </c>
      <c r="U32" s="40">
        <f t="shared" si="7"/>
        <v>0.22547523618776277</v>
      </c>
      <c r="V32" s="108">
        <v>79882413</v>
      </c>
      <c r="W32" s="110">
        <v>0</v>
      </c>
      <c r="X32" s="110">
        <f t="shared" si="8"/>
        <v>79882413</v>
      </c>
      <c r="Y32" s="40">
        <f t="shared" si="9"/>
        <v>0.15398692846995052</v>
      </c>
      <c r="Z32" s="80">
        <f t="shared" si="10"/>
        <v>439165470</v>
      </c>
      <c r="AA32" s="81">
        <f t="shared" si="11"/>
        <v>18595988</v>
      </c>
      <c r="AB32" s="81">
        <f t="shared" si="12"/>
        <v>457761458</v>
      </c>
      <c r="AC32" s="40">
        <f t="shared" si="13"/>
        <v>0.8824130148565524</v>
      </c>
      <c r="AD32" s="80">
        <v>56501852</v>
      </c>
      <c r="AE32" s="81">
        <v>19240638</v>
      </c>
      <c r="AF32" s="81">
        <f t="shared" si="14"/>
        <v>75742490</v>
      </c>
      <c r="AG32" s="40">
        <f t="shared" si="15"/>
        <v>0.6792617477895451</v>
      </c>
      <c r="AH32" s="40">
        <f t="shared" si="16"/>
        <v>0.05465786773051695</v>
      </c>
      <c r="AI32" s="12">
        <v>549469347</v>
      </c>
      <c r="AJ32" s="12">
        <v>549469347</v>
      </c>
      <c r="AK32" s="12">
        <v>373233509</v>
      </c>
      <c r="AL32" s="12"/>
    </row>
    <row r="33" spans="1:38" s="13" customFormat="1" ht="12.75">
      <c r="A33" s="29" t="s">
        <v>97</v>
      </c>
      <c r="B33" s="63" t="s">
        <v>231</v>
      </c>
      <c r="C33" s="39" t="s">
        <v>232</v>
      </c>
      <c r="D33" s="80">
        <v>424043557</v>
      </c>
      <c r="E33" s="81">
        <v>52191000</v>
      </c>
      <c r="F33" s="82">
        <f t="shared" si="0"/>
        <v>476234557</v>
      </c>
      <c r="G33" s="80">
        <v>420043560</v>
      </c>
      <c r="H33" s="81">
        <v>67854000</v>
      </c>
      <c r="I33" s="83">
        <f t="shared" si="1"/>
        <v>487897560</v>
      </c>
      <c r="J33" s="80">
        <v>166450217</v>
      </c>
      <c r="K33" s="81">
        <v>3793310</v>
      </c>
      <c r="L33" s="81">
        <f t="shared" si="2"/>
        <v>170243527</v>
      </c>
      <c r="M33" s="40">
        <f t="shared" si="3"/>
        <v>0.3574783150396203</v>
      </c>
      <c r="N33" s="108">
        <v>85112466</v>
      </c>
      <c r="O33" s="109">
        <v>10574061</v>
      </c>
      <c r="P33" s="110">
        <f t="shared" si="4"/>
        <v>95686527</v>
      </c>
      <c r="Q33" s="40">
        <f t="shared" si="5"/>
        <v>0.2009231073082334</v>
      </c>
      <c r="R33" s="108">
        <v>91515279</v>
      </c>
      <c r="S33" s="110">
        <v>6465248</v>
      </c>
      <c r="T33" s="110">
        <f t="shared" si="6"/>
        <v>97980527</v>
      </c>
      <c r="U33" s="40">
        <f t="shared" si="7"/>
        <v>0.2008219245859725</v>
      </c>
      <c r="V33" s="108">
        <v>61316605</v>
      </c>
      <c r="W33" s="110">
        <v>21512300</v>
      </c>
      <c r="X33" s="110">
        <f t="shared" si="8"/>
        <v>82828905</v>
      </c>
      <c r="Y33" s="40">
        <f t="shared" si="9"/>
        <v>0.16976699985956067</v>
      </c>
      <c r="Z33" s="80">
        <f t="shared" si="10"/>
        <v>404394567</v>
      </c>
      <c r="AA33" s="81">
        <f t="shared" si="11"/>
        <v>42344919</v>
      </c>
      <c r="AB33" s="81">
        <f t="shared" si="12"/>
        <v>446739486</v>
      </c>
      <c r="AC33" s="40">
        <f t="shared" si="13"/>
        <v>0.9156419761558143</v>
      </c>
      <c r="AD33" s="80">
        <v>95538728</v>
      </c>
      <c r="AE33" s="81">
        <v>214605</v>
      </c>
      <c r="AF33" s="81">
        <f t="shared" si="14"/>
        <v>95753333</v>
      </c>
      <c r="AG33" s="40">
        <f t="shared" si="15"/>
        <v>0.6811291349778433</v>
      </c>
      <c r="AH33" s="40">
        <f t="shared" si="16"/>
        <v>-0.13497627283637215</v>
      </c>
      <c r="AI33" s="12">
        <v>501282860</v>
      </c>
      <c r="AJ33" s="12">
        <v>472728319</v>
      </c>
      <c r="AK33" s="12">
        <v>321989031</v>
      </c>
      <c r="AL33" s="12"/>
    </row>
    <row r="34" spans="1:38" s="13" customFormat="1" ht="12.75">
      <c r="A34" s="29" t="s">
        <v>97</v>
      </c>
      <c r="B34" s="63" t="s">
        <v>233</v>
      </c>
      <c r="C34" s="39" t="s">
        <v>234</v>
      </c>
      <c r="D34" s="80">
        <v>788015050</v>
      </c>
      <c r="E34" s="81">
        <v>137901950</v>
      </c>
      <c r="F34" s="82">
        <f t="shared" si="0"/>
        <v>925917000</v>
      </c>
      <c r="G34" s="80">
        <v>773357155</v>
      </c>
      <c r="H34" s="81">
        <v>101977061</v>
      </c>
      <c r="I34" s="83">
        <f t="shared" si="1"/>
        <v>875334216</v>
      </c>
      <c r="J34" s="80">
        <v>130509312</v>
      </c>
      <c r="K34" s="81">
        <v>15077845</v>
      </c>
      <c r="L34" s="81">
        <f t="shared" si="2"/>
        <v>145587157</v>
      </c>
      <c r="M34" s="40">
        <f t="shared" si="3"/>
        <v>0.1572356453116208</v>
      </c>
      <c r="N34" s="108">
        <v>138398038</v>
      </c>
      <c r="O34" s="109">
        <v>24162866</v>
      </c>
      <c r="P34" s="110">
        <f t="shared" si="4"/>
        <v>162560904</v>
      </c>
      <c r="Q34" s="40">
        <f t="shared" si="5"/>
        <v>0.17556746879039914</v>
      </c>
      <c r="R34" s="108">
        <v>137333925</v>
      </c>
      <c r="S34" s="110">
        <v>855558</v>
      </c>
      <c r="T34" s="110">
        <f t="shared" si="6"/>
        <v>138189483</v>
      </c>
      <c r="U34" s="40">
        <f t="shared" si="7"/>
        <v>0.1578705373034338</v>
      </c>
      <c r="V34" s="108">
        <v>153037723</v>
      </c>
      <c r="W34" s="110">
        <v>20772893</v>
      </c>
      <c r="X34" s="110">
        <f t="shared" si="8"/>
        <v>173810616</v>
      </c>
      <c r="Y34" s="40">
        <f t="shared" si="9"/>
        <v>0.19856485993916637</v>
      </c>
      <c r="Z34" s="80">
        <f t="shared" si="10"/>
        <v>559278998</v>
      </c>
      <c r="AA34" s="81">
        <f t="shared" si="11"/>
        <v>60869162</v>
      </c>
      <c r="AB34" s="81">
        <f t="shared" si="12"/>
        <v>620148160</v>
      </c>
      <c r="AC34" s="40">
        <f t="shared" si="13"/>
        <v>0.7084701462189843</v>
      </c>
      <c r="AD34" s="80">
        <v>118462992</v>
      </c>
      <c r="AE34" s="81">
        <v>20679182</v>
      </c>
      <c r="AF34" s="81">
        <f t="shared" si="14"/>
        <v>139142174</v>
      </c>
      <c r="AG34" s="40">
        <f t="shared" si="15"/>
        <v>0.7089716464461171</v>
      </c>
      <c r="AH34" s="40">
        <f t="shared" si="16"/>
        <v>0.2491584039789403</v>
      </c>
      <c r="AI34" s="12">
        <v>940358510</v>
      </c>
      <c r="AJ34" s="12">
        <v>753384570</v>
      </c>
      <c r="AK34" s="12">
        <v>534128299</v>
      </c>
      <c r="AL34" s="12"/>
    </row>
    <row r="35" spans="1:38" s="13" customFormat="1" ht="12.75">
      <c r="A35" s="29" t="s">
        <v>97</v>
      </c>
      <c r="B35" s="63" t="s">
        <v>235</v>
      </c>
      <c r="C35" s="39" t="s">
        <v>236</v>
      </c>
      <c r="D35" s="80">
        <v>123607612</v>
      </c>
      <c r="E35" s="81">
        <v>0</v>
      </c>
      <c r="F35" s="82">
        <f t="shared" si="0"/>
        <v>123607612</v>
      </c>
      <c r="G35" s="80">
        <v>117734891</v>
      </c>
      <c r="H35" s="81">
        <v>45878320</v>
      </c>
      <c r="I35" s="83">
        <f t="shared" si="1"/>
        <v>163613211</v>
      </c>
      <c r="J35" s="80">
        <v>24427988</v>
      </c>
      <c r="K35" s="81">
        <v>10206115</v>
      </c>
      <c r="L35" s="81">
        <f t="shared" si="2"/>
        <v>34634103</v>
      </c>
      <c r="M35" s="40">
        <f t="shared" si="3"/>
        <v>0.2801939333639097</v>
      </c>
      <c r="N35" s="108">
        <v>28711136</v>
      </c>
      <c r="O35" s="109">
        <v>21809338</v>
      </c>
      <c r="P35" s="110">
        <f t="shared" si="4"/>
        <v>50520474</v>
      </c>
      <c r="Q35" s="40">
        <f t="shared" si="5"/>
        <v>0.4087165279109186</v>
      </c>
      <c r="R35" s="108">
        <v>22913513</v>
      </c>
      <c r="S35" s="110">
        <v>6746319</v>
      </c>
      <c r="T35" s="110">
        <f t="shared" si="6"/>
        <v>29659832</v>
      </c>
      <c r="U35" s="40">
        <f t="shared" si="7"/>
        <v>0.18128017791912904</v>
      </c>
      <c r="V35" s="108">
        <v>18843189</v>
      </c>
      <c r="W35" s="110">
        <v>4401389</v>
      </c>
      <c r="X35" s="110">
        <f t="shared" si="8"/>
        <v>23244578</v>
      </c>
      <c r="Y35" s="40">
        <f t="shared" si="9"/>
        <v>0.14207030017887737</v>
      </c>
      <c r="Z35" s="80">
        <f t="shared" si="10"/>
        <v>94895826</v>
      </c>
      <c r="AA35" s="81">
        <f t="shared" si="11"/>
        <v>43163161</v>
      </c>
      <c r="AB35" s="81">
        <f t="shared" si="12"/>
        <v>138058987</v>
      </c>
      <c r="AC35" s="40">
        <f t="shared" si="13"/>
        <v>0.8438131991676393</v>
      </c>
      <c r="AD35" s="80">
        <v>24708645</v>
      </c>
      <c r="AE35" s="81">
        <v>4657797</v>
      </c>
      <c r="AF35" s="81">
        <f t="shared" si="14"/>
        <v>29366442</v>
      </c>
      <c r="AG35" s="40">
        <f t="shared" si="15"/>
        <v>0.9943189429023215</v>
      </c>
      <c r="AH35" s="40">
        <f t="shared" si="16"/>
        <v>-0.20846461413337036</v>
      </c>
      <c r="AI35" s="12">
        <v>200082434</v>
      </c>
      <c r="AJ35" s="12">
        <v>195616587</v>
      </c>
      <c r="AK35" s="12">
        <v>194505278</v>
      </c>
      <c r="AL35" s="12"/>
    </row>
    <row r="36" spans="1:38" s="13" customFormat="1" ht="12.75">
      <c r="A36" s="29" t="s">
        <v>116</v>
      </c>
      <c r="B36" s="63" t="s">
        <v>237</v>
      </c>
      <c r="C36" s="39" t="s">
        <v>238</v>
      </c>
      <c r="D36" s="80">
        <v>162190917</v>
      </c>
      <c r="E36" s="81">
        <v>8036200</v>
      </c>
      <c r="F36" s="82">
        <f t="shared" si="0"/>
        <v>170227117</v>
      </c>
      <c r="G36" s="80">
        <v>162190917</v>
      </c>
      <c r="H36" s="81">
        <v>8036200</v>
      </c>
      <c r="I36" s="83">
        <f t="shared" si="1"/>
        <v>170227117</v>
      </c>
      <c r="J36" s="80">
        <v>29274574</v>
      </c>
      <c r="K36" s="81">
        <v>91083</v>
      </c>
      <c r="L36" s="81">
        <f t="shared" si="2"/>
        <v>29365657</v>
      </c>
      <c r="M36" s="40">
        <f t="shared" si="3"/>
        <v>0.17250869025761625</v>
      </c>
      <c r="N36" s="108">
        <v>40774984</v>
      </c>
      <c r="O36" s="109">
        <v>193628</v>
      </c>
      <c r="P36" s="110">
        <f t="shared" si="4"/>
        <v>40968612</v>
      </c>
      <c r="Q36" s="40">
        <f t="shared" si="5"/>
        <v>0.24067030401507652</v>
      </c>
      <c r="R36" s="108">
        <v>30921507</v>
      </c>
      <c r="S36" s="110">
        <v>82913</v>
      </c>
      <c r="T36" s="110">
        <f t="shared" si="6"/>
        <v>31004420</v>
      </c>
      <c r="U36" s="40">
        <f t="shared" si="7"/>
        <v>0.18213561121404648</v>
      </c>
      <c r="V36" s="108">
        <v>35972354</v>
      </c>
      <c r="W36" s="110">
        <v>2064778</v>
      </c>
      <c r="X36" s="110">
        <f t="shared" si="8"/>
        <v>38037132</v>
      </c>
      <c r="Y36" s="40">
        <f t="shared" si="9"/>
        <v>0.22344931095790102</v>
      </c>
      <c r="Z36" s="80">
        <f t="shared" si="10"/>
        <v>136943419</v>
      </c>
      <c r="AA36" s="81">
        <f t="shared" si="11"/>
        <v>2432402</v>
      </c>
      <c r="AB36" s="81">
        <f t="shared" si="12"/>
        <v>139375821</v>
      </c>
      <c r="AC36" s="40">
        <f t="shared" si="13"/>
        <v>0.8187639164446403</v>
      </c>
      <c r="AD36" s="80">
        <v>45132412</v>
      </c>
      <c r="AE36" s="81">
        <v>399804</v>
      </c>
      <c r="AF36" s="81">
        <f t="shared" si="14"/>
        <v>45532216</v>
      </c>
      <c r="AG36" s="40">
        <f t="shared" si="15"/>
        <v>0.8585035362449888</v>
      </c>
      <c r="AH36" s="40">
        <f t="shared" si="16"/>
        <v>-0.16461056936038432</v>
      </c>
      <c r="AI36" s="12">
        <v>218830830</v>
      </c>
      <c r="AJ36" s="12">
        <v>163808645</v>
      </c>
      <c r="AK36" s="12">
        <v>140630301</v>
      </c>
      <c r="AL36" s="12"/>
    </row>
    <row r="37" spans="1:38" s="59" customFormat="1" ht="12.75">
      <c r="A37" s="64"/>
      <c r="B37" s="65" t="s">
        <v>239</v>
      </c>
      <c r="C37" s="32"/>
      <c r="D37" s="84">
        <f>SUM(D32:D36)</f>
        <v>2016618136</v>
      </c>
      <c r="E37" s="85">
        <f>SUM(E32:E36)</f>
        <v>198129150</v>
      </c>
      <c r="F37" s="86">
        <f t="shared" si="0"/>
        <v>2214747286</v>
      </c>
      <c r="G37" s="84">
        <f>SUM(G32:G36)</f>
        <v>1992087523</v>
      </c>
      <c r="H37" s="85">
        <f>SUM(H32:H36)</f>
        <v>223745581</v>
      </c>
      <c r="I37" s="93">
        <f t="shared" si="1"/>
        <v>2215833104</v>
      </c>
      <c r="J37" s="84">
        <f>SUM(J32:J36)</f>
        <v>406473953</v>
      </c>
      <c r="K37" s="95">
        <f>SUM(K32:K36)</f>
        <v>44642540</v>
      </c>
      <c r="L37" s="85">
        <f t="shared" si="2"/>
        <v>451116493</v>
      </c>
      <c r="M37" s="44">
        <f t="shared" si="3"/>
        <v>0.2036875700679829</v>
      </c>
      <c r="N37" s="114">
        <f>SUM(N32:N36)</f>
        <v>479500060</v>
      </c>
      <c r="O37" s="115">
        <f>SUM(O32:O36)</f>
        <v>59861694</v>
      </c>
      <c r="P37" s="116">
        <f t="shared" si="4"/>
        <v>539361754</v>
      </c>
      <c r="Q37" s="44">
        <f t="shared" si="5"/>
        <v>0.24353196295100912</v>
      </c>
      <c r="R37" s="114">
        <f>SUM(R32:R36)</f>
        <v>399651983</v>
      </c>
      <c r="S37" s="116">
        <f>SUM(S32:S36)</f>
        <v>14150038</v>
      </c>
      <c r="T37" s="116">
        <f t="shared" si="6"/>
        <v>413802021</v>
      </c>
      <c r="U37" s="44">
        <f t="shared" si="7"/>
        <v>0.1867478287299746</v>
      </c>
      <c r="V37" s="114">
        <f>SUM(V32:V36)</f>
        <v>349052284</v>
      </c>
      <c r="W37" s="116">
        <f>SUM(W32:W36)</f>
        <v>48751360</v>
      </c>
      <c r="X37" s="116">
        <f t="shared" si="8"/>
        <v>397803644</v>
      </c>
      <c r="Y37" s="44">
        <f t="shared" si="9"/>
        <v>0.17952780075443805</v>
      </c>
      <c r="Z37" s="84">
        <f t="shared" si="10"/>
        <v>1634678280</v>
      </c>
      <c r="AA37" s="85">
        <f t="shared" si="11"/>
        <v>167405632</v>
      </c>
      <c r="AB37" s="85">
        <f t="shared" si="12"/>
        <v>1802083912</v>
      </c>
      <c r="AC37" s="44">
        <f t="shared" si="13"/>
        <v>0.8132760128670774</v>
      </c>
      <c r="AD37" s="84">
        <f>SUM(AD32:AD36)</f>
        <v>340344629</v>
      </c>
      <c r="AE37" s="85">
        <f>SUM(AE32:AE36)</f>
        <v>45192026</v>
      </c>
      <c r="AF37" s="85">
        <f t="shared" si="14"/>
        <v>385536655</v>
      </c>
      <c r="AG37" s="44">
        <f t="shared" si="15"/>
        <v>0.732777960475031</v>
      </c>
      <c r="AH37" s="44">
        <f t="shared" si="16"/>
        <v>0.03181795775034679</v>
      </c>
      <c r="AI37" s="66">
        <f>SUM(AI32:AI36)</f>
        <v>2410023981</v>
      </c>
      <c r="AJ37" s="66">
        <f>SUM(AJ32:AJ36)</f>
        <v>2135007468</v>
      </c>
      <c r="AK37" s="66">
        <f>SUM(AK32:AK36)</f>
        <v>1564486418</v>
      </c>
      <c r="AL37" s="66"/>
    </row>
    <row r="38" spans="1:38" s="59" customFormat="1" ht="12.75">
      <c r="A38" s="64"/>
      <c r="B38" s="65" t="s">
        <v>240</v>
      </c>
      <c r="C38" s="32"/>
      <c r="D38" s="84">
        <f>SUM(D9,D11:D15,D17:D22,D24:D30,D32:D36)</f>
        <v>11169118609</v>
      </c>
      <c r="E38" s="85">
        <f>SUM(E9,E11:E15,E17:E22,E24:E30,E32:E36)</f>
        <v>2179414825</v>
      </c>
      <c r="F38" s="86">
        <f t="shared" si="0"/>
        <v>13348533434</v>
      </c>
      <c r="G38" s="84">
        <f>SUM(G9,G11:G15,G17:G22,G24:G30,G32:G36)</f>
        <v>12344539207</v>
      </c>
      <c r="H38" s="85">
        <f>SUM(H9,H11:H15,H17:H22,H24:H30,H32:H36)</f>
        <v>2491541647</v>
      </c>
      <c r="I38" s="93">
        <f t="shared" si="1"/>
        <v>14836080854</v>
      </c>
      <c r="J38" s="84">
        <f>SUM(J9,J11:J15,J17:J22,J24:J30,J32:J36)</f>
        <v>2272949637</v>
      </c>
      <c r="K38" s="95">
        <f>SUM(K9,K11:K15,K17:K22,K24:K30,K32:K36)</f>
        <v>370238575</v>
      </c>
      <c r="L38" s="85">
        <f t="shared" si="2"/>
        <v>2643188212</v>
      </c>
      <c r="M38" s="44">
        <f t="shared" si="3"/>
        <v>0.19801337915276485</v>
      </c>
      <c r="N38" s="114">
        <f>SUM(N9,N11:N15,N17:N22,N24:N30,N32:N36)</f>
        <v>2529638902</v>
      </c>
      <c r="O38" s="115">
        <f>SUM(O9,O11:O15,O17:O22,O24:O30,O32:O36)</f>
        <v>453683901</v>
      </c>
      <c r="P38" s="116">
        <f t="shared" si="4"/>
        <v>2983322803</v>
      </c>
      <c r="Q38" s="44">
        <f t="shared" si="5"/>
        <v>0.2234944248932388</v>
      </c>
      <c r="R38" s="114">
        <f>SUM(R9,R11:R15,R17:R22,R24:R30,R32:R36)</f>
        <v>2369087596</v>
      </c>
      <c r="S38" s="116">
        <f>SUM(S9,S11:S15,S17:S22,S24:S30,S32:S36)</f>
        <v>432905806</v>
      </c>
      <c r="T38" s="116">
        <f t="shared" si="6"/>
        <v>2801993402</v>
      </c>
      <c r="U38" s="44">
        <f t="shared" si="7"/>
        <v>0.18886344915305217</v>
      </c>
      <c r="V38" s="114">
        <f>SUM(V9,V11:V15,V17:V22,V24:V30,V32:V36)</f>
        <v>2635306718</v>
      </c>
      <c r="W38" s="116">
        <f>SUM(W9,W11:W15,W17:W22,W24:W30,W32:W36)</f>
        <v>734723385</v>
      </c>
      <c r="X38" s="116">
        <f t="shared" si="8"/>
        <v>3370030103</v>
      </c>
      <c r="Y38" s="44">
        <f t="shared" si="9"/>
        <v>0.22715096636126758</v>
      </c>
      <c r="Z38" s="84">
        <f t="shared" si="10"/>
        <v>9806982853</v>
      </c>
      <c r="AA38" s="85">
        <f t="shared" si="11"/>
        <v>1991551667</v>
      </c>
      <c r="AB38" s="85">
        <f t="shared" si="12"/>
        <v>11798534520</v>
      </c>
      <c r="AC38" s="44">
        <f t="shared" si="13"/>
        <v>0.7952595187440599</v>
      </c>
      <c r="AD38" s="84">
        <f>SUM(AD9,AD11:AD15,AD17:AD22,AD24:AD30,AD32:AD36)</f>
        <v>1948561781</v>
      </c>
      <c r="AE38" s="85">
        <f>SUM(AE9,AE11:AE15,AE17:AE22,AE24:AE30,AE32:AE36)</f>
        <v>521885831</v>
      </c>
      <c r="AF38" s="85">
        <f t="shared" si="14"/>
        <v>2470447612</v>
      </c>
      <c r="AG38" s="44">
        <f t="shared" si="15"/>
        <v>0.7458395269713072</v>
      </c>
      <c r="AH38" s="44">
        <f t="shared" si="16"/>
        <v>0.3641374488697313</v>
      </c>
      <c r="AI38" s="66">
        <f>SUM(AI9,AI11:AI15,AI17:AI22,AI24:AI30,AI32:AI36)</f>
        <v>12924482875</v>
      </c>
      <c r="AJ38" s="66">
        <f>SUM(AJ9,AJ11:AJ15,AJ17:AJ22,AJ24:AJ30,AJ32:AJ36)</f>
        <v>13427612525</v>
      </c>
      <c r="AK38" s="66">
        <f>SUM(AK9,AK11:AK15,AK17:AK22,AK24:AK30,AK32:AK36)</f>
        <v>10014844174</v>
      </c>
      <c r="AL38" s="66"/>
    </row>
    <row r="39" spans="1:38" s="13" customFormat="1" ht="12.75">
      <c r="A39" s="67"/>
      <c r="B39" s="68"/>
      <c r="C39" s="69"/>
      <c r="D39" s="96"/>
      <c r="E39" s="96"/>
      <c r="F39" s="97"/>
      <c r="G39" s="98"/>
      <c r="H39" s="96"/>
      <c r="I39" s="99"/>
      <c r="J39" s="98"/>
      <c r="K39" s="100"/>
      <c r="L39" s="96"/>
      <c r="M39" s="73"/>
      <c r="N39" s="98"/>
      <c r="O39" s="100"/>
      <c r="P39" s="96"/>
      <c r="Q39" s="73"/>
      <c r="R39" s="98"/>
      <c r="S39" s="100"/>
      <c r="T39" s="96"/>
      <c r="U39" s="73"/>
      <c r="V39" s="98"/>
      <c r="W39" s="100"/>
      <c r="X39" s="96"/>
      <c r="Y39" s="73"/>
      <c r="Z39" s="98"/>
      <c r="AA39" s="100"/>
      <c r="AB39" s="96"/>
      <c r="AC39" s="73"/>
      <c r="AD39" s="98"/>
      <c r="AE39" s="96"/>
      <c r="AF39" s="96"/>
      <c r="AG39" s="73"/>
      <c r="AH39" s="73"/>
      <c r="AI39" s="12"/>
      <c r="AJ39" s="12"/>
      <c r="AK39" s="12"/>
      <c r="AL39" s="12"/>
    </row>
    <row r="40" spans="1:38" s="13" customFormat="1" ht="12.75">
      <c r="A40" s="12"/>
      <c r="B40" s="60"/>
      <c r="C40" s="12"/>
      <c r="D40" s="91"/>
      <c r="E40" s="91"/>
      <c r="F40" s="91"/>
      <c r="G40" s="91"/>
      <c r="H40" s="91"/>
      <c r="I40" s="91"/>
      <c r="J40" s="91"/>
      <c r="K40" s="91"/>
      <c r="L40" s="91"/>
      <c r="M40" s="12"/>
      <c r="N40" s="91"/>
      <c r="O40" s="91"/>
      <c r="P40" s="91"/>
      <c r="Q40" s="12"/>
      <c r="R40" s="91"/>
      <c r="S40" s="91"/>
      <c r="T40" s="91"/>
      <c r="U40" s="12"/>
      <c r="V40" s="91"/>
      <c r="W40" s="91"/>
      <c r="X40" s="91"/>
      <c r="Y40" s="12"/>
      <c r="Z40" s="91"/>
      <c r="AA40" s="91"/>
      <c r="AB40" s="91"/>
      <c r="AC40" s="12"/>
      <c r="AD40" s="91"/>
      <c r="AE40" s="91"/>
      <c r="AF40" s="91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44</v>
      </c>
      <c r="C9" s="39" t="s">
        <v>45</v>
      </c>
      <c r="D9" s="80">
        <v>22365359559</v>
      </c>
      <c r="E9" s="81">
        <v>2650707810</v>
      </c>
      <c r="F9" s="82">
        <f>$D9+$E9</f>
        <v>25016067369</v>
      </c>
      <c r="G9" s="80">
        <v>22175696028</v>
      </c>
      <c r="H9" s="81">
        <v>2557738725</v>
      </c>
      <c r="I9" s="83">
        <f>$G9+$H9</f>
        <v>24733434753</v>
      </c>
      <c r="J9" s="80">
        <v>5619571987</v>
      </c>
      <c r="K9" s="81">
        <v>147480416</v>
      </c>
      <c r="L9" s="81">
        <f>$J9+$K9</f>
        <v>5767052403</v>
      </c>
      <c r="M9" s="40">
        <f>IF($F9=0,0,$L9/$F9)</f>
        <v>0.23053393316915</v>
      </c>
      <c r="N9" s="108">
        <v>4389350009</v>
      </c>
      <c r="O9" s="109">
        <v>400102567</v>
      </c>
      <c r="P9" s="110">
        <f>$N9+$O9</f>
        <v>4789452576</v>
      </c>
      <c r="Q9" s="40">
        <f>IF($F9=0,0,$P9/$F9)</f>
        <v>0.19145505587881118</v>
      </c>
      <c r="R9" s="108">
        <v>4718818723</v>
      </c>
      <c r="S9" s="110">
        <v>341981771</v>
      </c>
      <c r="T9" s="110">
        <f>$R9+$S9</f>
        <v>5060800494</v>
      </c>
      <c r="U9" s="40">
        <f>IF($I9=0,0,$T9/$I9)</f>
        <v>0.20461373620524576</v>
      </c>
      <c r="V9" s="108">
        <v>5598821947</v>
      </c>
      <c r="W9" s="110">
        <v>1426855152</v>
      </c>
      <c r="X9" s="110">
        <f>$V9+$W9</f>
        <v>7025677099</v>
      </c>
      <c r="Y9" s="40">
        <f>IF($I9=0,0,$X9/$I9)</f>
        <v>0.2840558607877069</v>
      </c>
      <c r="Z9" s="80">
        <f>$J9+$N9+$R9+$V9</f>
        <v>20326562666</v>
      </c>
      <c r="AA9" s="81">
        <f>$K9+$O9+$S9+$W9</f>
        <v>2316419906</v>
      </c>
      <c r="AB9" s="81">
        <f>$Z9+$AA9</f>
        <v>22642982572</v>
      </c>
      <c r="AC9" s="40">
        <f>IF($I9=0,0,$AB9/$I9)</f>
        <v>0.9154807166139171</v>
      </c>
      <c r="AD9" s="80">
        <v>5294328796</v>
      </c>
      <c r="AE9" s="81">
        <v>898756464</v>
      </c>
      <c r="AF9" s="81">
        <f>$AD9+$AE9</f>
        <v>6193085260</v>
      </c>
      <c r="AG9" s="40">
        <f>IF($AJ9=0,0,$AK9/$AJ9)</f>
        <v>0.9520706850249462</v>
      </c>
      <c r="AH9" s="40">
        <f>IF($AF9=0,0,(($X9/$AF9)-1))</f>
        <v>0.13443894344189933</v>
      </c>
      <c r="AI9" s="12">
        <v>23283426544</v>
      </c>
      <c r="AJ9" s="12">
        <v>23009613836</v>
      </c>
      <c r="AK9" s="12">
        <v>21906778807</v>
      </c>
      <c r="AL9" s="12"/>
    </row>
    <row r="10" spans="1:38" s="13" customFormat="1" ht="12.75">
      <c r="A10" s="29" t="s">
        <v>95</v>
      </c>
      <c r="B10" s="63" t="s">
        <v>48</v>
      </c>
      <c r="C10" s="39" t="s">
        <v>49</v>
      </c>
      <c r="D10" s="80">
        <v>32354828674</v>
      </c>
      <c r="E10" s="81">
        <v>4261567000</v>
      </c>
      <c r="F10" s="83">
        <f aca="true" t="shared" si="0" ref="F10:F24">$D10+$E10</f>
        <v>36616395674</v>
      </c>
      <c r="G10" s="80">
        <v>32468972000</v>
      </c>
      <c r="H10" s="81">
        <v>4547859000</v>
      </c>
      <c r="I10" s="83">
        <f aca="true" t="shared" si="1" ref="I10:I24">$G10+$H10</f>
        <v>37016831000</v>
      </c>
      <c r="J10" s="80">
        <v>7964319236</v>
      </c>
      <c r="K10" s="81">
        <v>227416000</v>
      </c>
      <c r="L10" s="81">
        <f aca="true" t="shared" si="2" ref="L10:L24">$J10+$K10</f>
        <v>8191735236</v>
      </c>
      <c r="M10" s="40">
        <f aca="true" t="shared" si="3" ref="M10:M24">IF($F10=0,0,$L10/$F10)</f>
        <v>0.22371768398320702</v>
      </c>
      <c r="N10" s="108">
        <v>7649119298</v>
      </c>
      <c r="O10" s="109">
        <v>512823602</v>
      </c>
      <c r="P10" s="110">
        <f aca="true" t="shared" si="4" ref="P10:P24">$N10+$O10</f>
        <v>8161942900</v>
      </c>
      <c r="Q10" s="40">
        <f aca="true" t="shared" si="5" ref="Q10:Q24">IF($F10=0,0,$P10/$F10)</f>
        <v>0.2229040502147377</v>
      </c>
      <c r="R10" s="108">
        <v>6992015747</v>
      </c>
      <c r="S10" s="110">
        <v>549044034</v>
      </c>
      <c r="T10" s="110">
        <f aca="true" t="shared" si="6" ref="T10:T24">$R10+$S10</f>
        <v>7541059781</v>
      </c>
      <c r="U10" s="40">
        <f aca="true" t="shared" si="7" ref="U10:U24">IF($I10=0,0,$T10/$I10)</f>
        <v>0.20371975604826897</v>
      </c>
      <c r="V10" s="108">
        <v>8721275904</v>
      </c>
      <c r="W10" s="110">
        <v>2831365298</v>
      </c>
      <c r="X10" s="110">
        <f aca="true" t="shared" si="8" ref="X10:X24">$V10+$W10</f>
        <v>11552641202</v>
      </c>
      <c r="Y10" s="40">
        <f aca="true" t="shared" si="9" ref="Y10:Y24">IF($I10=0,0,$X10/$I10)</f>
        <v>0.3120915780716075</v>
      </c>
      <c r="Z10" s="80">
        <f aca="true" t="shared" si="10" ref="Z10:Z24">$J10+$N10+$R10+$V10</f>
        <v>31326730185</v>
      </c>
      <c r="AA10" s="81">
        <f aca="true" t="shared" si="11" ref="AA10:AA24">$K10+$O10+$S10+$W10</f>
        <v>4120648934</v>
      </c>
      <c r="AB10" s="81">
        <f aca="true" t="shared" si="12" ref="AB10:AB24">$Z10+$AA10</f>
        <v>35447379119</v>
      </c>
      <c r="AC10" s="40">
        <f aca="true" t="shared" si="13" ref="AC10:AC24">IF($I10=0,0,$AB10/$I10)</f>
        <v>0.9576016682519365</v>
      </c>
      <c r="AD10" s="80">
        <v>7452683367</v>
      </c>
      <c r="AE10" s="81">
        <v>1671788115</v>
      </c>
      <c r="AF10" s="81">
        <f aca="true" t="shared" si="14" ref="AF10:AF24">$AD10+$AE10</f>
        <v>9124471482</v>
      </c>
      <c r="AG10" s="40">
        <f aca="true" t="shared" si="15" ref="AG10:AG24">IF($AJ10=0,0,$AK10/$AJ10)</f>
        <v>0.9601772143446877</v>
      </c>
      <c r="AH10" s="40">
        <f aca="true" t="shared" si="16" ref="AH10:AH24">IF($AF10=0,0,(($X10/$AF10)-1))</f>
        <v>0.26611620462512176</v>
      </c>
      <c r="AI10" s="12">
        <v>32284166681</v>
      </c>
      <c r="AJ10" s="12">
        <v>33107456681</v>
      </c>
      <c r="AK10" s="12">
        <v>31789025530</v>
      </c>
      <c r="AL10" s="12"/>
    </row>
    <row r="11" spans="1:38" s="13" customFormat="1" ht="12.75">
      <c r="A11" s="29" t="s">
        <v>95</v>
      </c>
      <c r="B11" s="63" t="s">
        <v>54</v>
      </c>
      <c r="C11" s="39" t="s">
        <v>55</v>
      </c>
      <c r="D11" s="80">
        <v>21084256331</v>
      </c>
      <c r="E11" s="81">
        <v>4353046899</v>
      </c>
      <c r="F11" s="82">
        <f t="shared" si="0"/>
        <v>25437303230</v>
      </c>
      <c r="G11" s="80">
        <v>21071648642</v>
      </c>
      <c r="H11" s="81">
        <v>4613868295</v>
      </c>
      <c r="I11" s="83">
        <f t="shared" si="1"/>
        <v>25685516937</v>
      </c>
      <c r="J11" s="80">
        <v>4389245415</v>
      </c>
      <c r="K11" s="81">
        <v>500621520</v>
      </c>
      <c r="L11" s="81">
        <f t="shared" si="2"/>
        <v>4889866935</v>
      </c>
      <c r="M11" s="40">
        <f t="shared" si="3"/>
        <v>0.19223212817752772</v>
      </c>
      <c r="N11" s="108">
        <v>5816317318</v>
      </c>
      <c r="O11" s="109">
        <v>743735562</v>
      </c>
      <c r="P11" s="110">
        <f t="shared" si="4"/>
        <v>6560052880</v>
      </c>
      <c r="Q11" s="40">
        <f t="shared" si="5"/>
        <v>0.2578910516057877</v>
      </c>
      <c r="R11" s="108">
        <v>4028270056</v>
      </c>
      <c r="S11" s="110">
        <v>638694200</v>
      </c>
      <c r="T11" s="110">
        <f t="shared" si="6"/>
        <v>4666964256</v>
      </c>
      <c r="U11" s="40">
        <f t="shared" si="7"/>
        <v>0.18169633367499938</v>
      </c>
      <c r="V11" s="108">
        <v>5431408140</v>
      </c>
      <c r="W11" s="110">
        <v>2408467656</v>
      </c>
      <c r="X11" s="110">
        <f t="shared" si="8"/>
        <v>7839875796</v>
      </c>
      <c r="Y11" s="40">
        <f t="shared" si="9"/>
        <v>0.3052255407290112</v>
      </c>
      <c r="Z11" s="80">
        <f t="shared" si="10"/>
        <v>19665240929</v>
      </c>
      <c r="AA11" s="81">
        <f t="shared" si="11"/>
        <v>4291518938</v>
      </c>
      <c r="AB11" s="81">
        <f t="shared" si="12"/>
        <v>23956759867</v>
      </c>
      <c r="AC11" s="40">
        <f t="shared" si="13"/>
        <v>0.9326952588012848</v>
      </c>
      <c r="AD11" s="80">
        <v>5435166293</v>
      </c>
      <c r="AE11" s="81">
        <v>1506971392</v>
      </c>
      <c r="AF11" s="81">
        <f t="shared" si="14"/>
        <v>6942137685</v>
      </c>
      <c r="AG11" s="40">
        <f t="shared" si="15"/>
        <v>0.948118336853347</v>
      </c>
      <c r="AH11" s="40">
        <f t="shared" si="16"/>
        <v>0.12931724372735487</v>
      </c>
      <c r="AI11" s="12">
        <v>21404261189</v>
      </c>
      <c r="AJ11" s="12">
        <v>21807006144</v>
      </c>
      <c r="AK11" s="12">
        <v>20675622397</v>
      </c>
      <c r="AL11" s="12"/>
    </row>
    <row r="12" spans="1:38" s="59" customFormat="1" ht="12.75">
      <c r="A12" s="64"/>
      <c r="B12" s="65" t="s">
        <v>96</v>
      </c>
      <c r="C12" s="32"/>
      <c r="D12" s="84">
        <f>SUM(D9:D11)</f>
        <v>75804444564</v>
      </c>
      <c r="E12" s="85">
        <f>SUM(E9:E11)</f>
        <v>11265321709</v>
      </c>
      <c r="F12" s="93">
        <f t="shared" si="0"/>
        <v>87069766273</v>
      </c>
      <c r="G12" s="84">
        <f>SUM(G9:G11)</f>
        <v>75716316670</v>
      </c>
      <c r="H12" s="85">
        <f>SUM(H9:H11)</f>
        <v>11719466020</v>
      </c>
      <c r="I12" s="86">
        <f t="shared" si="1"/>
        <v>87435782690</v>
      </c>
      <c r="J12" s="84">
        <f>SUM(J9:J11)</f>
        <v>17973136638</v>
      </c>
      <c r="K12" s="85">
        <f>SUM(K9:K11)</f>
        <v>875517936</v>
      </c>
      <c r="L12" s="85">
        <f t="shared" si="2"/>
        <v>18848654574</v>
      </c>
      <c r="M12" s="44">
        <f t="shared" si="3"/>
        <v>0.2164776061865334</v>
      </c>
      <c r="N12" s="114">
        <f>SUM(N9:N11)</f>
        <v>17854786625</v>
      </c>
      <c r="O12" s="115">
        <f>SUM(O9:O11)</f>
        <v>1656661731</v>
      </c>
      <c r="P12" s="116">
        <f t="shared" si="4"/>
        <v>19511448356</v>
      </c>
      <c r="Q12" s="44">
        <f t="shared" si="5"/>
        <v>0.22408982119951348</v>
      </c>
      <c r="R12" s="114">
        <f>SUM(R9:R11)</f>
        <v>15739104526</v>
      </c>
      <c r="S12" s="116">
        <f>SUM(S9:S11)</f>
        <v>1529720005</v>
      </c>
      <c r="T12" s="116">
        <f t="shared" si="6"/>
        <v>17268824531</v>
      </c>
      <c r="U12" s="44">
        <f t="shared" si="7"/>
        <v>0.1975029444435342</v>
      </c>
      <c r="V12" s="114">
        <f>SUM(V9:V11)</f>
        <v>19751505991</v>
      </c>
      <c r="W12" s="116">
        <f>SUM(W9:W11)</f>
        <v>6666688106</v>
      </c>
      <c r="X12" s="116">
        <f t="shared" si="8"/>
        <v>26418194097</v>
      </c>
      <c r="Y12" s="44">
        <f t="shared" si="9"/>
        <v>0.30214396536787036</v>
      </c>
      <c r="Z12" s="84">
        <f t="shared" si="10"/>
        <v>71318533780</v>
      </c>
      <c r="AA12" s="85">
        <f t="shared" si="11"/>
        <v>10728587778</v>
      </c>
      <c r="AB12" s="85">
        <f t="shared" si="12"/>
        <v>82047121558</v>
      </c>
      <c r="AC12" s="44">
        <f t="shared" si="13"/>
        <v>0.9383700703966329</v>
      </c>
      <c r="AD12" s="84">
        <f>SUM(AD9:AD11)</f>
        <v>18182178456</v>
      </c>
      <c r="AE12" s="85">
        <f>SUM(AE9:AE11)</f>
        <v>4077515971</v>
      </c>
      <c r="AF12" s="85">
        <f t="shared" si="14"/>
        <v>22259694427</v>
      </c>
      <c r="AG12" s="44">
        <f t="shared" si="15"/>
        <v>0.9544088287057233</v>
      </c>
      <c r="AH12" s="44">
        <f t="shared" si="16"/>
        <v>0.18681746434739588</v>
      </c>
      <c r="AI12" s="66">
        <f>SUM(AI9:AI11)</f>
        <v>76971854414</v>
      </c>
      <c r="AJ12" s="66">
        <f>SUM(AJ9:AJ11)</f>
        <v>77924076661</v>
      </c>
      <c r="AK12" s="66">
        <f>SUM(AK9:AK11)</f>
        <v>74371426734</v>
      </c>
      <c r="AL12" s="66"/>
    </row>
    <row r="13" spans="1:38" s="13" customFormat="1" ht="12.75">
      <c r="A13" s="29" t="s">
        <v>97</v>
      </c>
      <c r="B13" s="63" t="s">
        <v>63</v>
      </c>
      <c r="C13" s="39" t="s">
        <v>64</v>
      </c>
      <c r="D13" s="80">
        <v>4152968107</v>
      </c>
      <c r="E13" s="81">
        <v>367488750</v>
      </c>
      <c r="F13" s="82">
        <f t="shared" si="0"/>
        <v>4520456857</v>
      </c>
      <c r="G13" s="80">
        <v>4240544789</v>
      </c>
      <c r="H13" s="81">
        <v>346325006</v>
      </c>
      <c r="I13" s="83">
        <f t="shared" si="1"/>
        <v>4586869795</v>
      </c>
      <c r="J13" s="80">
        <v>651318339</v>
      </c>
      <c r="K13" s="81">
        <v>5326053</v>
      </c>
      <c r="L13" s="81">
        <f t="shared" si="2"/>
        <v>656644392</v>
      </c>
      <c r="M13" s="40">
        <f t="shared" si="3"/>
        <v>0.14526062581112253</v>
      </c>
      <c r="N13" s="108">
        <v>748342683</v>
      </c>
      <c r="O13" s="109">
        <v>10039979</v>
      </c>
      <c r="P13" s="110">
        <f t="shared" si="4"/>
        <v>758382662</v>
      </c>
      <c r="Q13" s="40">
        <f t="shared" si="5"/>
        <v>0.16776681782188282</v>
      </c>
      <c r="R13" s="108">
        <v>737654608</v>
      </c>
      <c r="S13" s="110">
        <v>77078850</v>
      </c>
      <c r="T13" s="110">
        <f t="shared" si="6"/>
        <v>814733458</v>
      </c>
      <c r="U13" s="40">
        <f t="shared" si="7"/>
        <v>0.17762297479821967</v>
      </c>
      <c r="V13" s="108">
        <v>719313026</v>
      </c>
      <c r="W13" s="110">
        <v>102904541</v>
      </c>
      <c r="X13" s="110">
        <f t="shared" si="8"/>
        <v>822217567</v>
      </c>
      <c r="Y13" s="40">
        <f t="shared" si="9"/>
        <v>0.1792546123494225</v>
      </c>
      <c r="Z13" s="80">
        <f t="shared" si="10"/>
        <v>2856628656</v>
      </c>
      <c r="AA13" s="81">
        <f t="shared" si="11"/>
        <v>195349423</v>
      </c>
      <c r="AB13" s="81">
        <f t="shared" si="12"/>
        <v>3051978079</v>
      </c>
      <c r="AC13" s="40">
        <f t="shared" si="13"/>
        <v>0.6653727302935138</v>
      </c>
      <c r="AD13" s="80">
        <v>597922208</v>
      </c>
      <c r="AE13" s="81">
        <v>52415285</v>
      </c>
      <c r="AF13" s="81">
        <f t="shared" si="14"/>
        <v>650337493</v>
      </c>
      <c r="AG13" s="40">
        <f t="shared" si="15"/>
        <v>1.9798975576053783</v>
      </c>
      <c r="AH13" s="40">
        <f t="shared" si="16"/>
        <v>0.26429365652458237</v>
      </c>
      <c r="AI13" s="12">
        <v>3665902369</v>
      </c>
      <c r="AJ13" s="12">
        <v>1446912292</v>
      </c>
      <c r="AK13" s="12">
        <v>2864738113</v>
      </c>
      <c r="AL13" s="12"/>
    </row>
    <row r="14" spans="1:38" s="13" customFormat="1" ht="12.75">
      <c r="A14" s="29" t="s">
        <v>97</v>
      </c>
      <c r="B14" s="63" t="s">
        <v>241</v>
      </c>
      <c r="C14" s="39" t="s">
        <v>242</v>
      </c>
      <c r="D14" s="80">
        <v>679546311</v>
      </c>
      <c r="E14" s="81">
        <v>194730349</v>
      </c>
      <c r="F14" s="82">
        <f t="shared" si="0"/>
        <v>874276660</v>
      </c>
      <c r="G14" s="80">
        <v>698255414</v>
      </c>
      <c r="H14" s="81">
        <v>194730349</v>
      </c>
      <c r="I14" s="83">
        <f t="shared" si="1"/>
        <v>892985763</v>
      </c>
      <c r="J14" s="80">
        <v>96896633</v>
      </c>
      <c r="K14" s="81">
        <v>1360202</v>
      </c>
      <c r="L14" s="81">
        <f t="shared" si="2"/>
        <v>98256835</v>
      </c>
      <c r="M14" s="40">
        <f t="shared" si="3"/>
        <v>0.11238643268825226</v>
      </c>
      <c r="N14" s="108">
        <v>124986064</v>
      </c>
      <c r="O14" s="109">
        <v>9690667</v>
      </c>
      <c r="P14" s="110">
        <f t="shared" si="4"/>
        <v>134676731</v>
      </c>
      <c r="Q14" s="40">
        <f t="shared" si="5"/>
        <v>0.15404360788952093</v>
      </c>
      <c r="R14" s="108">
        <v>108278387</v>
      </c>
      <c r="S14" s="110">
        <v>3752445</v>
      </c>
      <c r="T14" s="110">
        <f t="shared" si="6"/>
        <v>112030832</v>
      </c>
      <c r="U14" s="40">
        <f t="shared" si="7"/>
        <v>0.12545645926496143</v>
      </c>
      <c r="V14" s="108">
        <v>279171945</v>
      </c>
      <c r="W14" s="110">
        <v>77434624</v>
      </c>
      <c r="X14" s="110">
        <f t="shared" si="8"/>
        <v>356606569</v>
      </c>
      <c r="Y14" s="40">
        <f t="shared" si="9"/>
        <v>0.3993418302683511</v>
      </c>
      <c r="Z14" s="80">
        <f t="shared" si="10"/>
        <v>609333029</v>
      </c>
      <c r="AA14" s="81">
        <f t="shared" si="11"/>
        <v>92237938</v>
      </c>
      <c r="AB14" s="81">
        <f t="shared" si="12"/>
        <v>701570967</v>
      </c>
      <c r="AC14" s="40">
        <f t="shared" si="13"/>
        <v>0.7856463071069141</v>
      </c>
      <c r="AD14" s="80">
        <v>108204856</v>
      </c>
      <c r="AE14" s="81">
        <v>11638081</v>
      </c>
      <c r="AF14" s="81">
        <f t="shared" si="14"/>
        <v>119842937</v>
      </c>
      <c r="AG14" s="40">
        <f t="shared" si="15"/>
        <v>0.7239235160771714</v>
      </c>
      <c r="AH14" s="40">
        <f t="shared" si="16"/>
        <v>1.9756160682210249</v>
      </c>
      <c r="AI14" s="12">
        <v>591289673</v>
      </c>
      <c r="AJ14" s="12">
        <v>607053957</v>
      </c>
      <c r="AK14" s="12">
        <v>439460635</v>
      </c>
      <c r="AL14" s="12"/>
    </row>
    <row r="15" spans="1:38" s="13" customFormat="1" ht="12.75">
      <c r="A15" s="29" t="s">
        <v>97</v>
      </c>
      <c r="B15" s="63" t="s">
        <v>243</v>
      </c>
      <c r="C15" s="39" t="s">
        <v>244</v>
      </c>
      <c r="D15" s="80">
        <v>521339225</v>
      </c>
      <c r="E15" s="81">
        <v>67664000</v>
      </c>
      <c r="F15" s="82">
        <f t="shared" si="0"/>
        <v>589003225</v>
      </c>
      <c r="G15" s="80">
        <v>486133103</v>
      </c>
      <c r="H15" s="81">
        <v>52609803</v>
      </c>
      <c r="I15" s="83">
        <f t="shared" si="1"/>
        <v>538742906</v>
      </c>
      <c r="J15" s="80">
        <v>128983223</v>
      </c>
      <c r="K15" s="81">
        <v>1524160</v>
      </c>
      <c r="L15" s="81">
        <f t="shared" si="2"/>
        <v>130507383</v>
      </c>
      <c r="M15" s="40">
        <f t="shared" si="3"/>
        <v>0.22157329104607196</v>
      </c>
      <c r="N15" s="108">
        <v>86078908</v>
      </c>
      <c r="O15" s="109">
        <v>2765617</v>
      </c>
      <c r="P15" s="110">
        <f t="shared" si="4"/>
        <v>88844525</v>
      </c>
      <c r="Q15" s="40">
        <f t="shared" si="5"/>
        <v>0.150838775118761</v>
      </c>
      <c r="R15" s="108">
        <v>125480232</v>
      </c>
      <c r="S15" s="110">
        <v>7151234</v>
      </c>
      <c r="T15" s="110">
        <f t="shared" si="6"/>
        <v>132631466</v>
      </c>
      <c r="U15" s="40">
        <f t="shared" si="7"/>
        <v>0.24618693726242774</v>
      </c>
      <c r="V15" s="108">
        <v>98192906</v>
      </c>
      <c r="W15" s="110">
        <v>23135650</v>
      </c>
      <c r="X15" s="110">
        <f t="shared" si="8"/>
        <v>121328556</v>
      </c>
      <c r="Y15" s="40">
        <f t="shared" si="9"/>
        <v>0.22520678165551566</v>
      </c>
      <c r="Z15" s="80">
        <f t="shared" si="10"/>
        <v>438735269</v>
      </c>
      <c r="AA15" s="81">
        <f t="shared" si="11"/>
        <v>34576661</v>
      </c>
      <c r="AB15" s="81">
        <f t="shared" si="12"/>
        <v>473311930</v>
      </c>
      <c r="AC15" s="40">
        <f t="shared" si="13"/>
        <v>0.8785487933645293</v>
      </c>
      <c r="AD15" s="80">
        <v>103198811</v>
      </c>
      <c r="AE15" s="81">
        <v>5088588</v>
      </c>
      <c r="AF15" s="81">
        <f t="shared" si="14"/>
        <v>108287399</v>
      </c>
      <c r="AG15" s="40">
        <f t="shared" si="15"/>
        <v>1.0068405016887791</v>
      </c>
      <c r="AH15" s="40">
        <f t="shared" si="16"/>
        <v>0.12043097461413765</v>
      </c>
      <c r="AI15" s="12">
        <v>435295444</v>
      </c>
      <c r="AJ15" s="12">
        <v>429196444</v>
      </c>
      <c r="AK15" s="12">
        <v>432132363</v>
      </c>
      <c r="AL15" s="12"/>
    </row>
    <row r="16" spans="1:38" s="13" customFormat="1" ht="12.75">
      <c r="A16" s="29" t="s">
        <v>116</v>
      </c>
      <c r="B16" s="63" t="s">
        <v>245</v>
      </c>
      <c r="C16" s="39" t="s">
        <v>246</v>
      </c>
      <c r="D16" s="80">
        <v>367548653</v>
      </c>
      <c r="E16" s="81">
        <v>11670000</v>
      </c>
      <c r="F16" s="82">
        <f t="shared" si="0"/>
        <v>379218653</v>
      </c>
      <c r="G16" s="80">
        <v>351105138</v>
      </c>
      <c r="H16" s="81">
        <v>11670000</v>
      </c>
      <c r="I16" s="83">
        <f t="shared" si="1"/>
        <v>362775138</v>
      </c>
      <c r="J16" s="80">
        <v>80959900</v>
      </c>
      <c r="K16" s="81">
        <v>4159646</v>
      </c>
      <c r="L16" s="81">
        <f t="shared" si="2"/>
        <v>85119546</v>
      </c>
      <c r="M16" s="40">
        <f t="shared" si="3"/>
        <v>0.22446033528841208</v>
      </c>
      <c r="N16" s="108">
        <v>79826697</v>
      </c>
      <c r="O16" s="109">
        <v>5732387</v>
      </c>
      <c r="P16" s="110">
        <f t="shared" si="4"/>
        <v>85559084</v>
      </c>
      <c r="Q16" s="40">
        <f t="shared" si="5"/>
        <v>0.22561939747199092</v>
      </c>
      <c r="R16" s="108">
        <v>82809816</v>
      </c>
      <c r="S16" s="110">
        <v>1684862</v>
      </c>
      <c r="T16" s="110">
        <f t="shared" si="6"/>
        <v>84494678</v>
      </c>
      <c r="U16" s="40">
        <f t="shared" si="7"/>
        <v>0.2329119863776332</v>
      </c>
      <c r="V16" s="108">
        <v>80396997</v>
      </c>
      <c r="W16" s="110">
        <v>1471838</v>
      </c>
      <c r="X16" s="110">
        <f t="shared" si="8"/>
        <v>81868835</v>
      </c>
      <c r="Y16" s="40">
        <f t="shared" si="9"/>
        <v>0.22567377536219144</v>
      </c>
      <c r="Z16" s="80">
        <f t="shared" si="10"/>
        <v>323993410</v>
      </c>
      <c r="AA16" s="81">
        <f t="shared" si="11"/>
        <v>13048733</v>
      </c>
      <c r="AB16" s="81">
        <f t="shared" si="12"/>
        <v>337042143</v>
      </c>
      <c r="AC16" s="40">
        <f t="shared" si="13"/>
        <v>0.9290662663878582</v>
      </c>
      <c r="AD16" s="80">
        <v>84010754</v>
      </c>
      <c r="AE16" s="81">
        <v>3625980</v>
      </c>
      <c r="AF16" s="81">
        <f t="shared" si="14"/>
        <v>87636734</v>
      </c>
      <c r="AG16" s="40">
        <f t="shared" si="15"/>
        <v>0.8783387007520594</v>
      </c>
      <c r="AH16" s="40">
        <f t="shared" si="16"/>
        <v>-0.06581599674857808</v>
      </c>
      <c r="AI16" s="12">
        <v>419251186</v>
      </c>
      <c r="AJ16" s="12">
        <v>419251186</v>
      </c>
      <c r="AK16" s="12">
        <v>368244542</v>
      </c>
      <c r="AL16" s="12"/>
    </row>
    <row r="17" spans="1:38" s="59" customFormat="1" ht="12.75">
      <c r="A17" s="64"/>
      <c r="B17" s="65" t="s">
        <v>247</v>
      </c>
      <c r="C17" s="32"/>
      <c r="D17" s="84">
        <f>SUM(D13:D16)</f>
        <v>5721402296</v>
      </c>
      <c r="E17" s="85">
        <f>SUM(E13:E16)</f>
        <v>641553099</v>
      </c>
      <c r="F17" s="93">
        <f t="shared" si="0"/>
        <v>6362955395</v>
      </c>
      <c r="G17" s="84">
        <f>SUM(G13:G16)</f>
        <v>5776038444</v>
      </c>
      <c r="H17" s="85">
        <f>SUM(H13:H16)</f>
        <v>605335158</v>
      </c>
      <c r="I17" s="86">
        <f t="shared" si="1"/>
        <v>6381373602</v>
      </c>
      <c r="J17" s="84">
        <f>SUM(J13:J16)</f>
        <v>958158095</v>
      </c>
      <c r="K17" s="85">
        <f>SUM(K13:K16)</f>
        <v>12370061</v>
      </c>
      <c r="L17" s="85">
        <f t="shared" si="2"/>
        <v>970528156</v>
      </c>
      <c r="M17" s="44">
        <f t="shared" si="3"/>
        <v>0.15252788928280708</v>
      </c>
      <c r="N17" s="114">
        <f>SUM(N13:N16)</f>
        <v>1039234352</v>
      </c>
      <c r="O17" s="115">
        <f>SUM(O13:O16)</f>
        <v>28228650</v>
      </c>
      <c r="P17" s="116">
        <f t="shared" si="4"/>
        <v>1067463002</v>
      </c>
      <c r="Q17" s="44">
        <f t="shared" si="5"/>
        <v>0.16776213814712745</v>
      </c>
      <c r="R17" s="114">
        <f>SUM(R13:R16)</f>
        <v>1054223043</v>
      </c>
      <c r="S17" s="116">
        <f>SUM(S13:S16)</f>
        <v>89667391</v>
      </c>
      <c r="T17" s="116">
        <f t="shared" si="6"/>
        <v>1143890434</v>
      </c>
      <c r="U17" s="44">
        <f t="shared" si="7"/>
        <v>0.17925457829980224</v>
      </c>
      <c r="V17" s="114">
        <f>SUM(V13:V16)</f>
        <v>1177074874</v>
      </c>
      <c r="W17" s="116">
        <f>SUM(W13:W16)</f>
        <v>204946653</v>
      </c>
      <c r="X17" s="116">
        <f t="shared" si="8"/>
        <v>1382021527</v>
      </c>
      <c r="Y17" s="44">
        <f t="shared" si="9"/>
        <v>0.21657116683575112</v>
      </c>
      <c r="Z17" s="84">
        <f t="shared" si="10"/>
        <v>4228690364</v>
      </c>
      <c r="AA17" s="85">
        <f t="shared" si="11"/>
        <v>335212755</v>
      </c>
      <c r="AB17" s="85">
        <f t="shared" si="12"/>
        <v>4563903119</v>
      </c>
      <c r="AC17" s="44">
        <f t="shared" si="13"/>
        <v>0.7151913371079883</v>
      </c>
      <c r="AD17" s="84">
        <f>SUM(AD13:AD16)</f>
        <v>893336629</v>
      </c>
      <c r="AE17" s="85">
        <f>SUM(AE13:AE16)</f>
        <v>72767934</v>
      </c>
      <c r="AF17" s="85">
        <f t="shared" si="14"/>
        <v>966104563</v>
      </c>
      <c r="AG17" s="44">
        <f t="shared" si="15"/>
        <v>1.4141937794254877</v>
      </c>
      <c r="AH17" s="44">
        <f t="shared" si="16"/>
        <v>0.43050926362305164</v>
      </c>
      <c r="AI17" s="66">
        <f>SUM(AI13:AI16)</f>
        <v>5111738672</v>
      </c>
      <c r="AJ17" s="66">
        <f>SUM(AJ13:AJ16)</f>
        <v>2902413879</v>
      </c>
      <c r="AK17" s="66">
        <f>SUM(AK13:AK16)</f>
        <v>4104575653</v>
      </c>
      <c r="AL17" s="66"/>
    </row>
    <row r="18" spans="1:38" s="13" customFormat="1" ht="12.75">
      <c r="A18" s="29" t="s">
        <v>97</v>
      </c>
      <c r="B18" s="63" t="s">
        <v>75</v>
      </c>
      <c r="C18" s="39" t="s">
        <v>76</v>
      </c>
      <c r="D18" s="80">
        <v>1887290899</v>
      </c>
      <c r="E18" s="81">
        <v>382973863</v>
      </c>
      <c r="F18" s="82">
        <f t="shared" si="0"/>
        <v>2270264762</v>
      </c>
      <c r="G18" s="80">
        <v>2012524096</v>
      </c>
      <c r="H18" s="81">
        <v>358511497</v>
      </c>
      <c r="I18" s="83">
        <f t="shared" si="1"/>
        <v>2371035593</v>
      </c>
      <c r="J18" s="80">
        <v>411095074</v>
      </c>
      <c r="K18" s="81">
        <v>19004166</v>
      </c>
      <c r="L18" s="81">
        <f t="shared" si="2"/>
        <v>430099240</v>
      </c>
      <c r="M18" s="40">
        <f t="shared" si="3"/>
        <v>0.18944893441463723</v>
      </c>
      <c r="N18" s="108">
        <v>473016089</v>
      </c>
      <c r="O18" s="109">
        <v>34569471</v>
      </c>
      <c r="P18" s="110">
        <f t="shared" si="4"/>
        <v>507585560</v>
      </c>
      <c r="Q18" s="40">
        <f t="shared" si="5"/>
        <v>0.2235798962729088</v>
      </c>
      <c r="R18" s="108">
        <v>429269927</v>
      </c>
      <c r="S18" s="110">
        <v>89503363</v>
      </c>
      <c r="T18" s="110">
        <f t="shared" si="6"/>
        <v>518773290</v>
      </c>
      <c r="U18" s="40">
        <f t="shared" si="7"/>
        <v>0.21879607861289496</v>
      </c>
      <c r="V18" s="108">
        <v>495961263</v>
      </c>
      <c r="W18" s="110">
        <v>166534140</v>
      </c>
      <c r="X18" s="110">
        <f t="shared" si="8"/>
        <v>662495403</v>
      </c>
      <c r="Y18" s="40">
        <f t="shared" si="9"/>
        <v>0.2794118337809364</v>
      </c>
      <c r="Z18" s="80">
        <f t="shared" si="10"/>
        <v>1809342353</v>
      </c>
      <c r="AA18" s="81">
        <f t="shared" si="11"/>
        <v>309611140</v>
      </c>
      <c r="AB18" s="81">
        <f t="shared" si="12"/>
        <v>2118953493</v>
      </c>
      <c r="AC18" s="40">
        <f t="shared" si="13"/>
        <v>0.8936827010340034</v>
      </c>
      <c r="AD18" s="80">
        <v>482175065</v>
      </c>
      <c r="AE18" s="81">
        <v>48222703</v>
      </c>
      <c r="AF18" s="81">
        <f t="shared" si="14"/>
        <v>530397768</v>
      </c>
      <c r="AG18" s="40">
        <f t="shared" si="15"/>
        <v>0.977498090264072</v>
      </c>
      <c r="AH18" s="40">
        <f t="shared" si="16"/>
        <v>0.2490539043897333</v>
      </c>
      <c r="AI18" s="12">
        <v>1600824816</v>
      </c>
      <c r="AJ18" s="12">
        <v>1840847443</v>
      </c>
      <c r="AK18" s="12">
        <v>1799424860</v>
      </c>
      <c r="AL18" s="12"/>
    </row>
    <row r="19" spans="1:38" s="13" customFormat="1" ht="12.75">
      <c r="A19" s="29" t="s">
        <v>97</v>
      </c>
      <c r="B19" s="63" t="s">
        <v>248</v>
      </c>
      <c r="C19" s="39" t="s">
        <v>249</v>
      </c>
      <c r="D19" s="80">
        <v>858433658</v>
      </c>
      <c r="E19" s="81">
        <v>104969400</v>
      </c>
      <c r="F19" s="82">
        <f t="shared" si="0"/>
        <v>963403058</v>
      </c>
      <c r="G19" s="80">
        <v>858433658</v>
      </c>
      <c r="H19" s="81">
        <v>104969400</v>
      </c>
      <c r="I19" s="83">
        <f t="shared" si="1"/>
        <v>963403058</v>
      </c>
      <c r="J19" s="80">
        <v>156028418</v>
      </c>
      <c r="K19" s="81">
        <v>2658165</v>
      </c>
      <c r="L19" s="81">
        <f t="shared" si="2"/>
        <v>158686583</v>
      </c>
      <c r="M19" s="40">
        <f t="shared" si="3"/>
        <v>0.16471463494150546</v>
      </c>
      <c r="N19" s="108">
        <v>165022419</v>
      </c>
      <c r="O19" s="109">
        <v>10724582</v>
      </c>
      <c r="P19" s="110">
        <f t="shared" si="4"/>
        <v>175747001</v>
      </c>
      <c r="Q19" s="40">
        <f t="shared" si="5"/>
        <v>0.1824231296969788</v>
      </c>
      <c r="R19" s="108">
        <v>153294180</v>
      </c>
      <c r="S19" s="110">
        <v>8076277</v>
      </c>
      <c r="T19" s="110">
        <f t="shared" si="6"/>
        <v>161370457</v>
      </c>
      <c r="U19" s="40">
        <f t="shared" si="7"/>
        <v>0.16750046168111707</v>
      </c>
      <c r="V19" s="108">
        <v>191214794</v>
      </c>
      <c r="W19" s="110">
        <v>18908831</v>
      </c>
      <c r="X19" s="110">
        <f t="shared" si="8"/>
        <v>210123625</v>
      </c>
      <c r="Y19" s="40">
        <f t="shared" si="9"/>
        <v>0.21810562386651672</v>
      </c>
      <c r="Z19" s="80">
        <f t="shared" si="10"/>
        <v>665559811</v>
      </c>
      <c r="AA19" s="81">
        <f t="shared" si="11"/>
        <v>40367855</v>
      </c>
      <c r="AB19" s="81">
        <f t="shared" si="12"/>
        <v>705927666</v>
      </c>
      <c r="AC19" s="40">
        <f t="shared" si="13"/>
        <v>0.7327438501861181</v>
      </c>
      <c r="AD19" s="80">
        <v>150552806</v>
      </c>
      <c r="AE19" s="81">
        <v>18141950</v>
      </c>
      <c r="AF19" s="81">
        <f t="shared" si="14"/>
        <v>168694756</v>
      </c>
      <c r="AG19" s="40">
        <f t="shared" si="15"/>
        <v>0.7257850392369954</v>
      </c>
      <c r="AH19" s="40">
        <f t="shared" si="16"/>
        <v>0.2455848064417605</v>
      </c>
      <c r="AI19" s="12">
        <v>816745399</v>
      </c>
      <c r="AJ19" s="12">
        <v>897845250</v>
      </c>
      <c r="AK19" s="12">
        <v>651642650</v>
      </c>
      <c r="AL19" s="12"/>
    </row>
    <row r="20" spans="1:38" s="13" customFormat="1" ht="12.75">
      <c r="A20" s="29" t="s">
        <v>97</v>
      </c>
      <c r="B20" s="63" t="s">
        <v>250</v>
      </c>
      <c r="C20" s="39" t="s">
        <v>251</v>
      </c>
      <c r="D20" s="80">
        <v>414958000</v>
      </c>
      <c r="E20" s="81">
        <v>79220000</v>
      </c>
      <c r="F20" s="82">
        <f t="shared" si="0"/>
        <v>494178000</v>
      </c>
      <c r="G20" s="80">
        <v>414958000</v>
      </c>
      <c r="H20" s="81">
        <v>79220000</v>
      </c>
      <c r="I20" s="83">
        <f t="shared" si="1"/>
        <v>494178000</v>
      </c>
      <c r="J20" s="80">
        <v>87464590</v>
      </c>
      <c r="K20" s="81">
        <v>6752052</v>
      </c>
      <c r="L20" s="81">
        <f t="shared" si="2"/>
        <v>94216642</v>
      </c>
      <c r="M20" s="40">
        <f t="shared" si="3"/>
        <v>0.19065325044821907</v>
      </c>
      <c r="N20" s="108">
        <v>100701625</v>
      </c>
      <c r="O20" s="109">
        <v>12469120</v>
      </c>
      <c r="P20" s="110">
        <f t="shared" si="4"/>
        <v>113170745</v>
      </c>
      <c r="Q20" s="40">
        <f t="shared" si="5"/>
        <v>0.22900805984888037</v>
      </c>
      <c r="R20" s="108">
        <v>100639771</v>
      </c>
      <c r="S20" s="110">
        <v>10960629</v>
      </c>
      <c r="T20" s="110">
        <f t="shared" si="6"/>
        <v>111600400</v>
      </c>
      <c r="U20" s="40">
        <f t="shared" si="7"/>
        <v>0.22583036881447577</v>
      </c>
      <c r="V20" s="108">
        <v>103932176</v>
      </c>
      <c r="W20" s="110">
        <v>46318914</v>
      </c>
      <c r="X20" s="110">
        <f t="shared" si="8"/>
        <v>150251090</v>
      </c>
      <c r="Y20" s="40">
        <f t="shared" si="9"/>
        <v>0.30404245029119065</v>
      </c>
      <c r="Z20" s="80">
        <f t="shared" si="10"/>
        <v>392738162</v>
      </c>
      <c r="AA20" s="81">
        <f t="shared" si="11"/>
        <v>76500715</v>
      </c>
      <c r="AB20" s="81">
        <f t="shared" si="12"/>
        <v>469238877</v>
      </c>
      <c r="AC20" s="40">
        <f t="shared" si="13"/>
        <v>0.9495341294027658</v>
      </c>
      <c r="AD20" s="80">
        <v>108171202</v>
      </c>
      <c r="AE20" s="81">
        <v>12352750</v>
      </c>
      <c r="AF20" s="81">
        <f t="shared" si="14"/>
        <v>120523952</v>
      </c>
      <c r="AG20" s="40">
        <f t="shared" si="15"/>
        <v>0.9104061243374398</v>
      </c>
      <c r="AH20" s="40">
        <f t="shared" si="16"/>
        <v>0.24664921375960192</v>
      </c>
      <c r="AI20" s="12">
        <v>357261000</v>
      </c>
      <c r="AJ20" s="12">
        <v>469014000</v>
      </c>
      <c r="AK20" s="12">
        <v>426993218</v>
      </c>
      <c r="AL20" s="12"/>
    </row>
    <row r="21" spans="1:38" s="13" customFormat="1" ht="12.75">
      <c r="A21" s="29" t="s">
        <v>97</v>
      </c>
      <c r="B21" s="63" t="s">
        <v>252</v>
      </c>
      <c r="C21" s="39" t="s">
        <v>253</v>
      </c>
      <c r="D21" s="80">
        <v>1198218667</v>
      </c>
      <c r="E21" s="81">
        <v>301346377</v>
      </c>
      <c r="F21" s="82">
        <f t="shared" si="0"/>
        <v>1499565044</v>
      </c>
      <c r="G21" s="80">
        <v>1198218667</v>
      </c>
      <c r="H21" s="81">
        <v>301346377</v>
      </c>
      <c r="I21" s="83">
        <f t="shared" si="1"/>
        <v>1499565044</v>
      </c>
      <c r="J21" s="80">
        <v>211817219</v>
      </c>
      <c r="K21" s="81">
        <v>20046986</v>
      </c>
      <c r="L21" s="81">
        <f t="shared" si="2"/>
        <v>231864205</v>
      </c>
      <c r="M21" s="40">
        <f t="shared" si="3"/>
        <v>0.15462097221305993</v>
      </c>
      <c r="N21" s="108">
        <v>382921008</v>
      </c>
      <c r="O21" s="109">
        <v>91558859</v>
      </c>
      <c r="P21" s="110">
        <f t="shared" si="4"/>
        <v>474479867</v>
      </c>
      <c r="Q21" s="40">
        <f t="shared" si="5"/>
        <v>0.3164116614337404</v>
      </c>
      <c r="R21" s="108">
        <v>155354256</v>
      </c>
      <c r="S21" s="110">
        <v>67588365</v>
      </c>
      <c r="T21" s="110">
        <f t="shared" si="6"/>
        <v>222942621</v>
      </c>
      <c r="U21" s="40">
        <f t="shared" si="7"/>
        <v>0.14867152438103912</v>
      </c>
      <c r="V21" s="108">
        <v>236529321</v>
      </c>
      <c r="W21" s="110">
        <v>98153677</v>
      </c>
      <c r="X21" s="110">
        <f t="shared" si="8"/>
        <v>334682998</v>
      </c>
      <c r="Y21" s="40">
        <f t="shared" si="9"/>
        <v>0.22318671626757391</v>
      </c>
      <c r="Z21" s="80">
        <f t="shared" si="10"/>
        <v>986621804</v>
      </c>
      <c r="AA21" s="81">
        <f t="shared" si="11"/>
        <v>277347887</v>
      </c>
      <c r="AB21" s="81">
        <f t="shared" si="12"/>
        <v>1263969691</v>
      </c>
      <c r="AC21" s="40">
        <f t="shared" si="13"/>
        <v>0.8428908742954133</v>
      </c>
      <c r="AD21" s="80">
        <v>171593127</v>
      </c>
      <c r="AE21" s="81">
        <v>34650468</v>
      </c>
      <c r="AF21" s="81">
        <f t="shared" si="14"/>
        <v>206243595</v>
      </c>
      <c r="AG21" s="40">
        <f t="shared" si="15"/>
        <v>0.6803291121906652</v>
      </c>
      <c r="AH21" s="40">
        <f t="shared" si="16"/>
        <v>0.6227558387934422</v>
      </c>
      <c r="AI21" s="12">
        <v>1336288878</v>
      </c>
      <c r="AJ21" s="12">
        <v>1336288878</v>
      </c>
      <c r="AK21" s="12">
        <v>909116226</v>
      </c>
      <c r="AL21" s="12"/>
    </row>
    <row r="22" spans="1:38" s="13" customFormat="1" ht="12.75">
      <c r="A22" s="29" t="s">
        <v>116</v>
      </c>
      <c r="B22" s="63" t="s">
        <v>254</v>
      </c>
      <c r="C22" s="39" t="s">
        <v>255</v>
      </c>
      <c r="D22" s="80">
        <v>261899400</v>
      </c>
      <c r="E22" s="81">
        <v>0</v>
      </c>
      <c r="F22" s="82">
        <f t="shared" si="0"/>
        <v>261899400</v>
      </c>
      <c r="G22" s="80">
        <v>261899400</v>
      </c>
      <c r="H22" s="81">
        <v>0</v>
      </c>
      <c r="I22" s="83">
        <f t="shared" si="1"/>
        <v>261899400</v>
      </c>
      <c r="J22" s="80">
        <v>57108371</v>
      </c>
      <c r="K22" s="81">
        <v>278853</v>
      </c>
      <c r="L22" s="81">
        <f t="shared" si="2"/>
        <v>57387224</v>
      </c>
      <c r="M22" s="40">
        <f t="shared" si="3"/>
        <v>0.21911934124324073</v>
      </c>
      <c r="N22" s="108">
        <v>51766074</v>
      </c>
      <c r="O22" s="109">
        <v>0</v>
      </c>
      <c r="P22" s="110">
        <f t="shared" si="4"/>
        <v>51766074</v>
      </c>
      <c r="Q22" s="40">
        <f t="shared" si="5"/>
        <v>0.19765632910957415</v>
      </c>
      <c r="R22" s="108">
        <v>40657037</v>
      </c>
      <c r="S22" s="110">
        <v>0</v>
      </c>
      <c r="T22" s="110">
        <f t="shared" si="6"/>
        <v>40657037</v>
      </c>
      <c r="U22" s="40">
        <f t="shared" si="7"/>
        <v>0.15523913762307207</v>
      </c>
      <c r="V22" s="108">
        <v>63905078</v>
      </c>
      <c r="W22" s="110">
        <v>3407959</v>
      </c>
      <c r="X22" s="110">
        <f t="shared" si="8"/>
        <v>67313037</v>
      </c>
      <c r="Y22" s="40">
        <f t="shared" si="9"/>
        <v>0.25701867587325516</v>
      </c>
      <c r="Z22" s="80">
        <f t="shared" si="10"/>
        <v>213436560</v>
      </c>
      <c r="AA22" s="81">
        <f t="shared" si="11"/>
        <v>3686812</v>
      </c>
      <c r="AB22" s="81">
        <f t="shared" si="12"/>
        <v>217123372</v>
      </c>
      <c r="AC22" s="40">
        <f t="shared" si="13"/>
        <v>0.8290334838491421</v>
      </c>
      <c r="AD22" s="80">
        <v>74671030</v>
      </c>
      <c r="AE22" s="81">
        <v>4044055</v>
      </c>
      <c r="AF22" s="81">
        <f t="shared" si="14"/>
        <v>78715085</v>
      </c>
      <c r="AG22" s="40">
        <f t="shared" si="15"/>
        <v>0.8443426689011045</v>
      </c>
      <c r="AH22" s="40">
        <f t="shared" si="16"/>
        <v>-0.14485213348877157</v>
      </c>
      <c r="AI22" s="12">
        <v>253132300</v>
      </c>
      <c r="AJ22" s="12">
        <v>296032700</v>
      </c>
      <c r="AK22" s="12">
        <v>249953040</v>
      </c>
      <c r="AL22" s="12"/>
    </row>
    <row r="23" spans="1:38" s="59" customFormat="1" ht="12.75">
      <c r="A23" s="64"/>
      <c r="B23" s="65" t="s">
        <v>256</v>
      </c>
      <c r="C23" s="32"/>
      <c r="D23" s="84">
        <f>SUM(D18:D22)</f>
        <v>4620800624</v>
      </c>
      <c r="E23" s="85">
        <f>SUM(E18:E22)</f>
        <v>868509640</v>
      </c>
      <c r="F23" s="93">
        <f t="shared" si="0"/>
        <v>5489310264</v>
      </c>
      <c r="G23" s="84">
        <f>SUM(G18:G22)</f>
        <v>4746033821</v>
      </c>
      <c r="H23" s="85">
        <f>SUM(H18:H22)</f>
        <v>844047274</v>
      </c>
      <c r="I23" s="86">
        <f t="shared" si="1"/>
        <v>5590081095</v>
      </c>
      <c r="J23" s="84">
        <f>SUM(J18:J22)</f>
        <v>923513672</v>
      </c>
      <c r="K23" s="85">
        <f>SUM(K18:K22)</f>
        <v>48740222</v>
      </c>
      <c r="L23" s="85">
        <f t="shared" si="2"/>
        <v>972253894</v>
      </c>
      <c r="M23" s="44">
        <f t="shared" si="3"/>
        <v>0.17711767913288423</v>
      </c>
      <c r="N23" s="114">
        <f>SUM(N18:N22)</f>
        <v>1173427215</v>
      </c>
      <c r="O23" s="115">
        <f>SUM(O18:O22)</f>
        <v>149322032</v>
      </c>
      <c r="P23" s="116">
        <f t="shared" si="4"/>
        <v>1322749247</v>
      </c>
      <c r="Q23" s="44">
        <f t="shared" si="5"/>
        <v>0.24096820609227637</v>
      </c>
      <c r="R23" s="114">
        <f>SUM(R18:R22)</f>
        <v>879215171</v>
      </c>
      <c r="S23" s="116">
        <f>SUM(S18:S22)</f>
        <v>176128634</v>
      </c>
      <c r="T23" s="116">
        <f t="shared" si="6"/>
        <v>1055343805</v>
      </c>
      <c r="U23" s="44">
        <f t="shared" si="7"/>
        <v>0.18878863956802758</v>
      </c>
      <c r="V23" s="114">
        <f>SUM(V18:V22)</f>
        <v>1091542632</v>
      </c>
      <c r="W23" s="116">
        <f>SUM(W18:W22)</f>
        <v>333323521</v>
      </c>
      <c r="X23" s="116">
        <f t="shared" si="8"/>
        <v>1424866153</v>
      </c>
      <c r="Y23" s="44">
        <f t="shared" si="9"/>
        <v>0.2548918573425454</v>
      </c>
      <c r="Z23" s="84">
        <f t="shared" si="10"/>
        <v>4067698690</v>
      </c>
      <c r="AA23" s="85">
        <f t="shared" si="11"/>
        <v>707514409</v>
      </c>
      <c r="AB23" s="85">
        <f t="shared" si="12"/>
        <v>4775213099</v>
      </c>
      <c r="AC23" s="44">
        <f t="shared" si="13"/>
        <v>0.8542296646234968</v>
      </c>
      <c r="AD23" s="84">
        <f>SUM(AD18:AD22)</f>
        <v>987163230</v>
      </c>
      <c r="AE23" s="85">
        <f>SUM(AE18:AE22)</f>
        <v>117411926</v>
      </c>
      <c r="AF23" s="85">
        <f t="shared" si="14"/>
        <v>1104575156</v>
      </c>
      <c r="AG23" s="44">
        <f t="shared" si="15"/>
        <v>0.8341128952054421</v>
      </c>
      <c r="AH23" s="44">
        <f t="shared" si="16"/>
        <v>0.2899675909422681</v>
      </c>
      <c r="AI23" s="66">
        <f>SUM(AI18:AI22)</f>
        <v>4364252393</v>
      </c>
      <c r="AJ23" s="66">
        <f>SUM(AJ18:AJ22)</f>
        <v>4840028271</v>
      </c>
      <c r="AK23" s="66">
        <f>SUM(AK18:AK22)</f>
        <v>4037129994</v>
      </c>
      <c r="AL23" s="66"/>
    </row>
    <row r="24" spans="1:38" s="59" customFormat="1" ht="12.75">
      <c r="A24" s="64"/>
      <c r="B24" s="65" t="s">
        <v>257</v>
      </c>
      <c r="C24" s="32"/>
      <c r="D24" s="84">
        <f>SUM(D9:D11,D13:D16,D18:D22)</f>
        <v>86146647484</v>
      </c>
      <c r="E24" s="85">
        <f>SUM(E9:E11,E13:E16,E18:E22)</f>
        <v>12775384448</v>
      </c>
      <c r="F24" s="93">
        <f t="shared" si="0"/>
        <v>98922031932</v>
      </c>
      <c r="G24" s="84">
        <f>SUM(G9:G11,G13:G16,G18:G22)</f>
        <v>86238388935</v>
      </c>
      <c r="H24" s="85">
        <f>SUM(H9:H11,H13:H16,H18:H22)</f>
        <v>13168848452</v>
      </c>
      <c r="I24" s="86">
        <f t="shared" si="1"/>
        <v>99407237387</v>
      </c>
      <c r="J24" s="84">
        <f>SUM(J9:J11,J13:J16,J18:J22)</f>
        <v>19854808405</v>
      </c>
      <c r="K24" s="85">
        <f>SUM(K9:K11,K13:K16,K18:K22)</f>
        <v>936628219</v>
      </c>
      <c r="L24" s="85">
        <f t="shared" si="2"/>
        <v>20791436624</v>
      </c>
      <c r="M24" s="44">
        <f t="shared" si="3"/>
        <v>0.2101800399560357</v>
      </c>
      <c r="N24" s="114">
        <f>SUM(N9:N11,N13:N16,N18:N22)</f>
        <v>20067448192</v>
      </c>
      <c r="O24" s="115">
        <f>SUM(O9:O11,O13:O16,O18:O22)</f>
        <v>1834212413</v>
      </c>
      <c r="P24" s="116">
        <f t="shared" si="4"/>
        <v>21901660605</v>
      </c>
      <c r="Q24" s="44">
        <f t="shared" si="5"/>
        <v>0.2214032625214919</v>
      </c>
      <c r="R24" s="114">
        <f>SUM(R9:R11,R13:R16,R18:R22)</f>
        <v>17672542740</v>
      </c>
      <c r="S24" s="116">
        <f>SUM(S9:S11,S13:S16,S18:S22)</f>
        <v>1795516030</v>
      </c>
      <c r="T24" s="116">
        <f t="shared" si="6"/>
        <v>19468058770</v>
      </c>
      <c r="U24" s="44">
        <f t="shared" si="7"/>
        <v>0.19584146267146882</v>
      </c>
      <c r="V24" s="114">
        <f>SUM(V9:V11,V13:V16,V18:V22)</f>
        <v>22020123497</v>
      </c>
      <c r="W24" s="116">
        <f>SUM(W9:W11,W13:W16,W18:W22)</f>
        <v>7204958280</v>
      </c>
      <c r="X24" s="116">
        <f t="shared" si="8"/>
        <v>29225081777</v>
      </c>
      <c r="Y24" s="44">
        <f t="shared" si="9"/>
        <v>0.2939935013305371</v>
      </c>
      <c r="Z24" s="84">
        <f t="shared" si="10"/>
        <v>79614922834</v>
      </c>
      <c r="AA24" s="85">
        <f t="shared" si="11"/>
        <v>11771314942</v>
      </c>
      <c r="AB24" s="85">
        <f t="shared" si="12"/>
        <v>91386237776</v>
      </c>
      <c r="AC24" s="44">
        <f t="shared" si="13"/>
        <v>0.9193117138969105</v>
      </c>
      <c r="AD24" s="84">
        <f>SUM(AD9:AD11,AD13:AD16,AD18:AD22)</f>
        <v>20062678315</v>
      </c>
      <c r="AE24" s="85">
        <f>SUM(AE9:AE11,AE13:AE16,AE18:AE22)</f>
        <v>4267695831</v>
      </c>
      <c r="AF24" s="85">
        <f t="shared" si="14"/>
        <v>24330374146</v>
      </c>
      <c r="AG24" s="44">
        <f t="shared" si="15"/>
        <v>0.9631899781412024</v>
      </c>
      <c r="AH24" s="44">
        <f t="shared" si="16"/>
        <v>0.20117683360018157</v>
      </c>
      <c r="AI24" s="66">
        <f>SUM(AI9:AI11,AI13:AI16,AI18:AI22)</f>
        <v>86447845479</v>
      </c>
      <c r="AJ24" s="66">
        <f>SUM(AJ9:AJ11,AJ13:AJ16,AJ18:AJ22)</f>
        <v>85666518811</v>
      </c>
      <c r="AK24" s="66">
        <f>SUM(AK9:AK11,AK13:AK16,AK18:AK22)</f>
        <v>82513132381</v>
      </c>
      <c r="AL24" s="66"/>
    </row>
    <row r="25" spans="1:38" s="13" customFormat="1" ht="12.75">
      <c r="A25" s="67"/>
      <c r="B25" s="68"/>
      <c r="C25" s="69"/>
      <c r="D25" s="96"/>
      <c r="E25" s="96"/>
      <c r="F25" s="97"/>
      <c r="G25" s="98"/>
      <c r="H25" s="96"/>
      <c r="I25" s="99"/>
      <c r="J25" s="98"/>
      <c r="K25" s="100"/>
      <c r="L25" s="96"/>
      <c r="M25" s="73"/>
      <c r="N25" s="98"/>
      <c r="O25" s="100"/>
      <c r="P25" s="96"/>
      <c r="Q25" s="73"/>
      <c r="R25" s="98"/>
      <c r="S25" s="100"/>
      <c r="T25" s="96"/>
      <c r="U25" s="73"/>
      <c r="V25" s="98"/>
      <c r="W25" s="100"/>
      <c r="X25" s="96"/>
      <c r="Y25" s="73"/>
      <c r="Z25" s="98"/>
      <c r="AA25" s="100"/>
      <c r="AB25" s="96"/>
      <c r="AC25" s="73"/>
      <c r="AD25" s="98"/>
      <c r="AE25" s="96"/>
      <c r="AF25" s="96"/>
      <c r="AG25" s="73"/>
      <c r="AH25" s="73"/>
      <c r="AI25" s="12"/>
      <c r="AJ25" s="12"/>
      <c r="AK25" s="12"/>
      <c r="AL25" s="12"/>
    </row>
    <row r="26" spans="1:38" s="13" customFormat="1" ht="12.75">
      <c r="A26" s="12"/>
      <c r="B26" s="60"/>
      <c r="C26" s="12"/>
      <c r="D26" s="91"/>
      <c r="E26" s="91"/>
      <c r="F26" s="91"/>
      <c r="G26" s="91"/>
      <c r="H26" s="91"/>
      <c r="I26" s="91"/>
      <c r="J26" s="91"/>
      <c r="K26" s="91"/>
      <c r="L26" s="91"/>
      <c r="M26" s="12"/>
      <c r="N26" s="91"/>
      <c r="O26" s="91"/>
      <c r="P26" s="91"/>
      <c r="Q26" s="12"/>
      <c r="R26" s="91"/>
      <c r="S26" s="91"/>
      <c r="T26" s="91"/>
      <c r="U26" s="12"/>
      <c r="V26" s="91"/>
      <c r="W26" s="91"/>
      <c r="X26" s="91"/>
      <c r="Y26" s="12"/>
      <c r="Z26" s="91"/>
      <c r="AA26" s="91"/>
      <c r="AB26" s="91"/>
      <c r="AC26" s="12"/>
      <c r="AD26" s="91"/>
      <c r="AE26" s="91"/>
      <c r="AF26" s="91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46</v>
      </c>
      <c r="C9" s="39" t="s">
        <v>47</v>
      </c>
      <c r="D9" s="80">
        <v>23751278429</v>
      </c>
      <c r="E9" s="81">
        <v>5308715000</v>
      </c>
      <c r="F9" s="82">
        <f>$D9+$E9</f>
        <v>29059993429</v>
      </c>
      <c r="G9" s="80">
        <v>23962646272</v>
      </c>
      <c r="H9" s="81">
        <v>5316381000</v>
      </c>
      <c r="I9" s="83">
        <f>$G9+$H9</f>
        <v>29279027272</v>
      </c>
      <c r="J9" s="80">
        <v>5327850240</v>
      </c>
      <c r="K9" s="81">
        <v>596821000</v>
      </c>
      <c r="L9" s="81">
        <f>$J9+$K9</f>
        <v>5924671240</v>
      </c>
      <c r="M9" s="40">
        <f>IF($F9=0,0,$L9/$F9)</f>
        <v>0.2038772394933703</v>
      </c>
      <c r="N9" s="108">
        <v>5973291272</v>
      </c>
      <c r="O9" s="109">
        <v>834910000</v>
      </c>
      <c r="P9" s="110">
        <f>$N9+$O9</f>
        <v>6808201272</v>
      </c>
      <c r="Q9" s="40">
        <f>IF($F9=0,0,$P9/$F9)</f>
        <v>0.23428089509496772</v>
      </c>
      <c r="R9" s="108">
        <v>4865354394</v>
      </c>
      <c r="S9" s="110">
        <v>811787000</v>
      </c>
      <c r="T9" s="110">
        <f>$R9+$S9</f>
        <v>5677141394</v>
      </c>
      <c r="U9" s="40">
        <f>IF($I9=0,0,$T9/$I9)</f>
        <v>0.19389788264684396</v>
      </c>
      <c r="V9" s="108">
        <v>5821352094</v>
      </c>
      <c r="W9" s="110">
        <v>1922465000</v>
      </c>
      <c r="X9" s="110">
        <f>$V9+$W9</f>
        <v>7743817094</v>
      </c>
      <c r="Y9" s="40">
        <f>IF($I9=0,0,$X9/$I9)</f>
        <v>0.26448341408546505</v>
      </c>
      <c r="Z9" s="80">
        <f>$J9+$N9+$R9+$V9</f>
        <v>21987848000</v>
      </c>
      <c r="AA9" s="81">
        <f>$K9+$O9+$S9+$W9</f>
        <v>4165983000</v>
      </c>
      <c r="AB9" s="81">
        <f>$Z9+$AA9</f>
        <v>26153831000</v>
      </c>
      <c r="AC9" s="40">
        <f>IF($I9=0,0,$AB9/$I9)</f>
        <v>0.893261608626299</v>
      </c>
      <c r="AD9" s="80">
        <v>5989934736</v>
      </c>
      <c r="AE9" s="81">
        <v>1212491376</v>
      </c>
      <c r="AF9" s="81">
        <f>$AD9+$AE9</f>
        <v>7202426112</v>
      </c>
      <c r="AG9" s="40">
        <f>IF($AJ9=0,0,$AK9/$AJ9)</f>
        <v>0.9135780351561429</v>
      </c>
      <c r="AH9" s="40">
        <f>IF($AF9=0,0,(($X9/$AF9)-1))</f>
        <v>0.0751678633811994</v>
      </c>
      <c r="AI9" s="12">
        <v>26564128926</v>
      </c>
      <c r="AJ9" s="12">
        <v>26289640835</v>
      </c>
      <c r="AK9" s="12">
        <v>24017638419</v>
      </c>
      <c r="AL9" s="12"/>
    </row>
    <row r="10" spans="1:38" s="59" customFormat="1" ht="12.75">
      <c r="A10" s="64"/>
      <c r="B10" s="65" t="s">
        <v>96</v>
      </c>
      <c r="C10" s="32"/>
      <c r="D10" s="84">
        <f>D9</f>
        <v>23751278429</v>
      </c>
      <c r="E10" s="85">
        <f>E9</f>
        <v>5308715000</v>
      </c>
      <c r="F10" s="86">
        <f aca="true" t="shared" si="0" ref="F10:F41">$D10+$E10</f>
        <v>29059993429</v>
      </c>
      <c r="G10" s="84">
        <f>G9</f>
        <v>23962646272</v>
      </c>
      <c r="H10" s="85">
        <f>H9</f>
        <v>5316381000</v>
      </c>
      <c r="I10" s="86">
        <f aca="true" t="shared" si="1" ref="I10:I41">$G10+$H10</f>
        <v>29279027272</v>
      </c>
      <c r="J10" s="84">
        <f>J9</f>
        <v>5327850240</v>
      </c>
      <c r="K10" s="85">
        <f>K9</f>
        <v>596821000</v>
      </c>
      <c r="L10" s="85">
        <f aca="true" t="shared" si="2" ref="L10:L41">$J10+$K10</f>
        <v>5924671240</v>
      </c>
      <c r="M10" s="44">
        <f aca="true" t="shared" si="3" ref="M10:M41">IF($F10=0,0,$L10/$F10)</f>
        <v>0.2038772394933703</v>
      </c>
      <c r="N10" s="114">
        <f>N9</f>
        <v>5973291272</v>
      </c>
      <c r="O10" s="115">
        <f>O9</f>
        <v>834910000</v>
      </c>
      <c r="P10" s="116">
        <f aca="true" t="shared" si="4" ref="P10:P41">$N10+$O10</f>
        <v>6808201272</v>
      </c>
      <c r="Q10" s="44">
        <f aca="true" t="shared" si="5" ref="Q10:Q41">IF($F10=0,0,$P10/$F10)</f>
        <v>0.23428089509496772</v>
      </c>
      <c r="R10" s="114">
        <f>R9</f>
        <v>4865354394</v>
      </c>
      <c r="S10" s="116">
        <f>S9</f>
        <v>811787000</v>
      </c>
      <c r="T10" s="116">
        <f aca="true" t="shared" si="6" ref="T10:T41">$R10+$S10</f>
        <v>5677141394</v>
      </c>
      <c r="U10" s="44">
        <f aca="true" t="shared" si="7" ref="U10:U41">IF($I10=0,0,$T10/$I10)</f>
        <v>0.19389788264684396</v>
      </c>
      <c r="V10" s="114">
        <f>V9</f>
        <v>5821352094</v>
      </c>
      <c r="W10" s="116">
        <f>W9</f>
        <v>1922465000</v>
      </c>
      <c r="X10" s="116">
        <f aca="true" t="shared" si="8" ref="X10:X41">$V10+$W10</f>
        <v>7743817094</v>
      </c>
      <c r="Y10" s="44">
        <f aca="true" t="shared" si="9" ref="Y10:Y41">IF($I10=0,0,$X10/$I10)</f>
        <v>0.26448341408546505</v>
      </c>
      <c r="Z10" s="84">
        <f aca="true" t="shared" si="10" ref="Z10:Z41">$J10+$N10+$R10+$V10</f>
        <v>21987848000</v>
      </c>
      <c r="AA10" s="85">
        <f aca="true" t="shared" si="11" ref="AA10:AA41">$K10+$O10+$S10+$W10</f>
        <v>4165983000</v>
      </c>
      <c r="AB10" s="85">
        <f aca="true" t="shared" si="12" ref="AB10:AB41">$Z10+$AA10</f>
        <v>26153831000</v>
      </c>
      <c r="AC10" s="44">
        <f aca="true" t="shared" si="13" ref="AC10:AC41">IF($I10=0,0,$AB10/$I10)</f>
        <v>0.893261608626299</v>
      </c>
      <c r="AD10" s="84">
        <f>AD9</f>
        <v>5989934736</v>
      </c>
      <c r="AE10" s="85">
        <f>AE9</f>
        <v>1212491376</v>
      </c>
      <c r="AF10" s="85">
        <f aca="true" t="shared" si="14" ref="AF10:AF41">$AD10+$AE10</f>
        <v>7202426112</v>
      </c>
      <c r="AG10" s="44">
        <f aca="true" t="shared" si="15" ref="AG10:AG41">IF($AJ10=0,0,$AK10/$AJ10)</f>
        <v>0.9135780351561429</v>
      </c>
      <c r="AH10" s="44">
        <f aca="true" t="shared" si="16" ref="AH10:AH41">IF($AF10=0,0,(($X10/$AF10)-1))</f>
        <v>0.0751678633811994</v>
      </c>
      <c r="AI10" s="66">
        <f>AI9</f>
        <v>26564128926</v>
      </c>
      <c r="AJ10" s="66">
        <f>AJ9</f>
        <v>26289640835</v>
      </c>
      <c r="AK10" s="66">
        <f>AK9</f>
        <v>24017638419</v>
      </c>
      <c r="AL10" s="66"/>
    </row>
    <row r="11" spans="1:38" s="13" customFormat="1" ht="12.75">
      <c r="A11" s="29" t="s">
        <v>97</v>
      </c>
      <c r="B11" s="63" t="s">
        <v>258</v>
      </c>
      <c r="C11" s="39" t="s">
        <v>259</v>
      </c>
      <c r="D11" s="80">
        <v>43275000</v>
      </c>
      <c r="E11" s="81">
        <v>23938000</v>
      </c>
      <c r="F11" s="82">
        <f t="shared" si="0"/>
        <v>67213000</v>
      </c>
      <c r="G11" s="80">
        <v>55712660</v>
      </c>
      <c r="H11" s="81">
        <v>23938000</v>
      </c>
      <c r="I11" s="83">
        <f t="shared" si="1"/>
        <v>79650660</v>
      </c>
      <c r="J11" s="80">
        <v>12900933</v>
      </c>
      <c r="K11" s="81">
        <v>1072373</v>
      </c>
      <c r="L11" s="81">
        <f t="shared" si="2"/>
        <v>13973306</v>
      </c>
      <c r="M11" s="40">
        <f t="shared" si="3"/>
        <v>0.20789588323687383</v>
      </c>
      <c r="N11" s="108">
        <v>17020720</v>
      </c>
      <c r="O11" s="109">
        <v>4514434</v>
      </c>
      <c r="P11" s="110">
        <f t="shared" si="4"/>
        <v>21535154</v>
      </c>
      <c r="Q11" s="40">
        <f t="shared" si="5"/>
        <v>0.320401618734471</v>
      </c>
      <c r="R11" s="108">
        <v>9193366</v>
      </c>
      <c r="S11" s="110">
        <v>0</v>
      </c>
      <c r="T11" s="110">
        <f t="shared" si="6"/>
        <v>9193366</v>
      </c>
      <c r="U11" s="40">
        <f t="shared" si="7"/>
        <v>0.11542109004495381</v>
      </c>
      <c r="V11" s="108">
        <v>12308264</v>
      </c>
      <c r="W11" s="110">
        <v>785092</v>
      </c>
      <c r="X11" s="110">
        <f t="shared" si="8"/>
        <v>13093356</v>
      </c>
      <c r="Y11" s="40">
        <f t="shared" si="9"/>
        <v>0.16438477722595143</v>
      </c>
      <c r="Z11" s="80">
        <f t="shared" si="10"/>
        <v>51423283</v>
      </c>
      <c r="AA11" s="81">
        <f t="shared" si="11"/>
        <v>6371899</v>
      </c>
      <c r="AB11" s="81">
        <f t="shared" si="12"/>
        <v>57795182</v>
      </c>
      <c r="AC11" s="40">
        <f t="shared" si="13"/>
        <v>0.7256083251538656</v>
      </c>
      <c r="AD11" s="80">
        <v>15717143</v>
      </c>
      <c r="AE11" s="81">
        <v>3592070</v>
      </c>
      <c r="AF11" s="81">
        <f t="shared" si="14"/>
        <v>19309213</v>
      </c>
      <c r="AG11" s="40">
        <f t="shared" si="15"/>
        <v>2.508649520643436</v>
      </c>
      <c r="AH11" s="40">
        <f t="shared" si="16"/>
        <v>-0.3219114626784634</v>
      </c>
      <c r="AI11" s="12">
        <v>66749115</v>
      </c>
      <c r="AJ11" s="12">
        <v>29996460</v>
      </c>
      <c r="AK11" s="12">
        <v>75250605</v>
      </c>
      <c r="AL11" s="12"/>
    </row>
    <row r="12" spans="1:38" s="13" customFormat="1" ht="12.75">
      <c r="A12" s="29" t="s">
        <v>97</v>
      </c>
      <c r="B12" s="63" t="s">
        <v>260</v>
      </c>
      <c r="C12" s="39" t="s">
        <v>261</v>
      </c>
      <c r="D12" s="80">
        <v>142271220</v>
      </c>
      <c r="E12" s="81">
        <v>27487156</v>
      </c>
      <c r="F12" s="82">
        <f t="shared" si="0"/>
        <v>169758376</v>
      </c>
      <c r="G12" s="80">
        <v>144471116</v>
      </c>
      <c r="H12" s="81">
        <v>39282771</v>
      </c>
      <c r="I12" s="83">
        <f t="shared" si="1"/>
        <v>183753887</v>
      </c>
      <c r="J12" s="80">
        <v>21758781</v>
      </c>
      <c r="K12" s="81">
        <v>2972484</v>
      </c>
      <c r="L12" s="81">
        <f t="shared" si="2"/>
        <v>24731265</v>
      </c>
      <c r="M12" s="40">
        <f t="shared" si="3"/>
        <v>0.14568509420707465</v>
      </c>
      <c r="N12" s="108">
        <v>25805362</v>
      </c>
      <c r="O12" s="109">
        <v>5514013</v>
      </c>
      <c r="P12" s="110">
        <f t="shared" si="4"/>
        <v>31319375</v>
      </c>
      <c r="Q12" s="40">
        <f t="shared" si="5"/>
        <v>0.18449384200046778</v>
      </c>
      <c r="R12" s="108">
        <v>18228848</v>
      </c>
      <c r="S12" s="110">
        <v>16819058</v>
      </c>
      <c r="T12" s="110">
        <f t="shared" si="6"/>
        <v>35047906</v>
      </c>
      <c r="U12" s="40">
        <f t="shared" si="7"/>
        <v>0.19073286868756142</v>
      </c>
      <c r="V12" s="108">
        <v>29589847</v>
      </c>
      <c r="W12" s="110">
        <v>5195802</v>
      </c>
      <c r="X12" s="110">
        <f t="shared" si="8"/>
        <v>34785649</v>
      </c>
      <c r="Y12" s="40">
        <f t="shared" si="9"/>
        <v>0.1893056498989869</v>
      </c>
      <c r="Z12" s="80">
        <f t="shared" si="10"/>
        <v>95382838</v>
      </c>
      <c r="AA12" s="81">
        <f t="shared" si="11"/>
        <v>30501357</v>
      </c>
      <c r="AB12" s="81">
        <f t="shared" si="12"/>
        <v>125884195</v>
      </c>
      <c r="AC12" s="40">
        <f t="shared" si="13"/>
        <v>0.6850695626373335</v>
      </c>
      <c r="AD12" s="80">
        <v>24213280</v>
      </c>
      <c r="AE12" s="81">
        <v>21609681</v>
      </c>
      <c r="AF12" s="81">
        <f t="shared" si="14"/>
        <v>45822961</v>
      </c>
      <c r="AG12" s="40">
        <f t="shared" si="15"/>
        <v>0.6308054867999053</v>
      </c>
      <c r="AH12" s="40">
        <f t="shared" si="16"/>
        <v>-0.24086858987571758</v>
      </c>
      <c r="AI12" s="12">
        <v>136212462</v>
      </c>
      <c r="AJ12" s="12">
        <v>247424514</v>
      </c>
      <c r="AK12" s="12">
        <v>156076741</v>
      </c>
      <c r="AL12" s="12"/>
    </row>
    <row r="13" spans="1:38" s="13" customFormat="1" ht="12.75">
      <c r="A13" s="29" t="s">
        <v>97</v>
      </c>
      <c r="B13" s="63" t="s">
        <v>262</v>
      </c>
      <c r="C13" s="39" t="s">
        <v>263</v>
      </c>
      <c r="D13" s="80">
        <v>86758921</v>
      </c>
      <c r="E13" s="81">
        <v>42709000</v>
      </c>
      <c r="F13" s="82">
        <f t="shared" si="0"/>
        <v>129467921</v>
      </c>
      <c r="G13" s="80">
        <v>86303921</v>
      </c>
      <c r="H13" s="81">
        <v>53434348</v>
      </c>
      <c r="I13" s="83">
        <f t="shared" si="1"/>
        <v>139738269</v>
      </c>
      <c r="J13" s="80">
        <v>14139724</v>
      </c>
      <c r="K13" s="81">
        <v>5252393</v>
      </c>
      <c r="L13" s="81">
        <f t="shared" si="2"/>
        <v>19392117</v>
      </c>
      <c r="M13" s="40">
        <f t="shared" si="3"/>
        <v>0.14978318065368487</v>
      </c>
      <c r="N13" s="108">
        <v>15707293</v>
      </c>
      <c r="O13" s="109">
        <v>8015499</v>
      </c>
      <c r="P13" s="110">
        <f t="shared" si="4"/>
        <v>23722792</v>
      </c>
      <c r="Q13" s="40">
        <f t="shared" si="5"/>
        <v>0.1832329724364694</v>
      </c>
      <c r="R13" s="108">
        <v>14368747</v>
      </c>
      <c r="S13" s="110">
        <v>6279048</v>
      </c>
      <c r="T13" s="110">
        <f t="shared" si="6"/>
        <v>20647795</v>
      </c>
      <c r="U13" s="40">
        <f t="shared" si="7"/>
        <v>0.14776048929016003</v>
      </c>
      <c r="V13" s="108">
        <v>19842555</v>
      </c>
      <c r="W13" s="110">
        <v>24044960</v>
      </c>
      <c r="X13" s="110">
        <f t="shared" si="8"/>
        <v>43887515</v>
      </c>
      <c r="Y13" s="40">
        <f t="shared" si="9"/>
        <v>0.3140694049959929</v>
      </c>
      <c r="Z13" s="80">
        <f t="shared" si="10"/>
        <v>64058319</v>
      </c>
      <c r="AA13" s="81">
        <f t="shared" si="11"/>
        <v>43591900</v>
      </c>
      <c r="AB13" s="81">
        <f t="shared" si="12"/>
        <v>107650219</v>
      </c>
      <c r="AC13" s="40">
        <f t="shared" si="13"/>
        <v>0.7703703485836081</v>
      </c>
      <c r="AD13" s="80">
        <v>13422027</v>
      </c>
      <c r="AE13" s="81">
        <v>5898187</v>
      </c>
      <c r="AF13" s="81">
        <f t="shared" si="14"/>
        <v>19320214</v>
      </c>
      <c r="AG13" s="40">
        <f t="shared" si="15"/>
        <v>0.604537574233131</v>
      </c>
      <c r="AH13" s="40">
        <f t="shared" si="16"/>
        <v>1.2715853457937887</v>
      </c>
      <c r="AI13" s="12">
        <v>108411197</v>
      </c>
      <c r="AJ13" s="12">
        <v>117853543</v>
      </c>
      <c r="AK13" s="12">
        <v>71246895</v>
      </c>
      <c r="AL13" s="12"/>
    </row>
    <row r="14" spans="1:38" s="13" customFormat="1" ht="12.75">
      <c r="A14" s="29" t="s">
        <v>97</v>
      </c>
      <c r="B14" s="63" t="s">
        <v>264</v>
      </c>
      <c r="C14" s="39" t="s">
        <v>265</v>
      </c>
      <c r="D14" s="80">
        <v>85538531</v>
      </c>
      <c r="E14" s="81">
        <v>23754547</v>
      </c>
      <c r="F14" s="82">
        <f t="shared" si="0"/>
        <v>109293078</v>
      </c>
      <c r="G14" s="80">
        <v>86826880</v>
      </c>
      <c r="H14" s="81">
        <v>30087517</v>
      </c>
      <c r="I14" s="83">
        <f t="shared" si="1"/>
        <v>116914397</v>
      </c>
      <c r="J14" s="80">
        <v>19317796</v>
      </c>
      <c r="K14" s="81">
        <v>3411867</v>
      </c>
      <c r="L14" s="81">
        <f t="shared" si="2"/>
        <v>22729663</v>
      </c>
      <c r="M14" s="40">
        <f t="shared" si="3"/>
        <v>0.2079698313556509</v>
      </c>
      <c r="N14" s="108">
        <v>17577237</v>
      </c>
      <c r="O14" s="109">
        <v>1624749</v>
      </c>
      <c r="P14" s="110">
        <f t="shared" si="4"/>
        <v>19201986</v>
      </c>
      <c r="Q14" s="40">
        <f t="shared" si="5"/>
        <v>0.17569260882194204</v>
      </c>
      <c r="R14" s="108">
        <v>16968005</v>
      </c>
      <c r="S14" s="110">
        <v>5866884</v>
      </c>
      <c r="T14" s="110">
        <f t="shared" si="6"/>
        <v>22834889</v>
      </c>
      <c r="U14" s="40">
        <f t="shared" si="7"/>
        <v>0.1953128920469906</v>
      </c>
      <c r="V14" s="108">
        <v>18817848</v>
      </c>
      <c r="W14" s="110">
        <v>8970213</v>
      </c>
      <c r="X14" s="110">
        <f t="shared" si="8"/>
        <v>27788061</v>
      </c>
      <c r="Y14" s="40">
        <f t="shared" si="9"/>
        <v>0.23767869238550662</v>
      </c>
      <c r="Z14" s="80">
        <f t="shared" si="10"/>
        <v>72680886</v>
      </c>
      <c r="AA14" s="81">
        <f t="shared" si="11"/>
        <v>19873713</v>
      </c>
      <c r="AB14" s="81">
        <f t="shared" si="12"/>
        <v>92554599</v>
      </c>
      <c r="AC14" s="40">
        <f t="shared" si="13"/>
        <v>0.7916441548255173</v>
      </c>
      <c r="AD14" s="80">
        <v>16299084</v>
      </c>
      <c r="AE14" s="81">
        <v>8692897</v>
      </c>
      <c r="AF14" s="81">
        <f t="shared" si="14"/>
        <v>24991981</v>
      </c>
      <c r="AG14" s="40">
        <f t="shared" si="15"/>
        <v>0.8285701655010566</v>
      </c>
      <c r="AH14" s="40">
        <f t="shared" si="16"/>
        <v>0.11187908633573307</v>
      </c>
      <c r="AI14" s="12">
        <v>110346305</v>
      </c>
      <c r="AJ14" s="12">
        <v>114505553</v>
      </c>
      <c r="AK14" s="12">
        <v>94875885</v>
      </c>
      <c r="AL14" s="12"/>
    </row>
    <row r="15" spans="1:38" s="13" customFormat="1" ht="12.75">
      <c r="A15" s="29" t="s">
        <v>97</v>
      </c>
      <c r="B15" s="63" t="s">
        <v>266</v>
      </c>
      <c r="C15" s="39" t="s">
        <v>267</v>
      </c>
      <c r="D15" s="80">
        <v>29743000</v>
      </c>
      <c r="E15" s="81">
        <v>15708000</v>
      </c>
      <c r="F15" s="82">
        <f t="shared" si="0"/>
        <v>45451000</v>
      </c>
      <c r="G15" s="80">
        <v>30342000</v>
      </c>
      <c r="H15" s="81">
        <v>14377000</v>
      </c>
      <c r="I15" s="83">
        <f t="shared" si="1"/>
        <v>44719000</v>
      </c>
      <c r="J15" s="80">
        <v>4705928</v>
      </c>
      <c r="K15" s="81">
        <v>2115295</v>
      </c>
      <c r="L15" s="81">
        <f t="shared" si="2"/>
        <v>6821223</v>
      </c>
      <c r="M15" s="40">
        <f t="shared" si="3"/>
        <v>0.15007861213174628</v>
      </c>
      <c r="N15" s="108">
        <v>5551004</v>
      </c>
      <c r="O15" s="109">
        <v>4074809</v>
      </c>
      <c r="P15" s="110">
        <f t="shared" si="4"/>
        <v>9625813</v>
      </c>
      <c r="Q15" s="40">
        <f t="shared" si="5"/>
        <v>0.2117844051836043</v>
      </c>
      <c r="R15" s="108">
        <v>5616511</v>
      </c>
      <c r="S15" s="110">
        <v>1693330</v>
      </c>
      <c r="T15" s="110">
        <f t="shared" si="6"/>
        <v>7309841</v>
      </c>
      <c r="U15" s="40">
        <f t="shared" si="7"/>
        <v>0.1634616382298352</v>
      </c>
      <c r="V15" s="108">
        <v>6997268</v>
      </c>
      <c r="W15" s="110">
        <v>4127988</v>
      </c>
      <c r="X15" s="110">
        <f t="shared" si="8"/>
        <v>11125256</v>
      </c>
      <c r="Y15" s="40">
        <f t="shared" si="9"/>
        <v>0.2487814128222903</v>
      </c>
      <c r="Z15" s="80">
        <f t="shared" si="10"/>
        <v>22870711</v>
      </c>
      <c r="AA15" s="81">
        <f t="shared" si="11"/>
        <v>12011422</v>
      </c>
      <c r="AB15" s="81">
        <f t="shared" si="12"/>
        <v>34882133</v>
      </c>
      <c r="AC15" s="40">
        <f t="shared" si="13"/>
        <v>0.7800293611216709</v>
      </c>
      <c r="AD15" s="80">
        <v>6125938</v>
      </c>
      <c r="AE15" s="81">
        <v>6761452</v>
      </c>
      <c r="AF15" s="81">
        <f t="shared" si="14"/>
        <v>12887390</v>
      </c>
      <c r="AG15" s="40">
        <f t="shared" si="15"/>
        <v>0.8843313084587231</v>
      </c>
      <c r="AH15" s="40">
        <f t="shared" si="16"/>
        <v>-0.13673319423094976</v>
      </c>
      <c r="AI15" s="12">
        <v>43077000</v>
      </c>
      <c r="AJ15" s="12">
        <v>39344000</v>
      </c>
      <c r="AK15" s="12">
        <v>34793131</v>
      </c>
      <c r="AL15" s="12"/>
    </row>
    <row r="16" spans="1:38" s="13" customFormat="1" ht="12.75">
      <c r="A16" s="29" t="s">
        <v>97</v>
      </c>
      <c r="B16" s="63" t="s">
        <v>268</v>
      </c>
      <c r="C16" s="39" t="s">
        <v>269</v>
      </c>
      <c r="D16" s="80">
        <v>578696095</v>
      </c>
      <c r="E16" s="81">
        <v>138496754</v>
      </c>
      <c r="F16" s="82">
        <f t="shared" si="0"/>
        <v>717192849</v>
      </c>
      <c r="G16" s="80">
        <v>581623000</v>
      </c>
      <c r="H16" s="81">
        <v>113348000</v>
      </c>
      <c r="I16" s="83">
        <f t="shared" si="1"/>
        <v>694971000</v>
      </c>
      <c r="J16" s="80">
        <v>143808171</v>
      </c>
      <c r="K16" s="81">
        <v>9985200</v>
      </c>
      <c r="L16" s="81">
        <f t="shared" si="2"/>
        <v>153793371</v>
      </c>
      <c r="M16" s="40">
        <f t="shared" si="3"/>
        <v>0.2144379593500381</v>
      </c>
      <c r="N16" s="108">
        <v>91229829</v>
      </c>
      <c r="O16" s="109">
        <v>7385721</v>
      </c>
      <c r="P16" s="110">
        <f t="shared" si="4"/>
        <v>98615550</v>
      </c>
      <c r="Q16" s="40">
        <f t="shared" si="5"/>
        <v>0.13750213786640808</v>
      </c>
      <c r="R16" s="108">
        <v>123531076</v>
      </c>
      <c r="S16" s="110">
        <v>6004095</v>
      </c>
      <c r="T16" s="110">
        <f t="shared" si="6"/>
        <v>129535171</v>
      </c>
      <c r="U16" s="40">
        <f t="shared" si="7"/>
        <v>0.18638931840321396</v>
      </c>
      <c r="V16" s="108">
        <v>127839987</v>
      </c>
      <c r="W16" s="110">
        <v>39029932</v>
      </c>
      <c r="X16" s="110">
        <f t="shared" si="8"/>
        <v>166869919</v>
      </c>
      <c r="Y16" s="40">
        <f t="shared" si="9"/>
        <v>0.24011062188206414</v>
      </c>
      <c r="Z16" s="80">
        <f t="shared" si="10"/>
        <v>486409063</v>
      </c>
      <c r="AA16" s="81">
        <f t="shared" si="11"/>
        <v>62404948</v>
      </c>
      <c r="AB16" s="81">
        <f t="shared" si="12"/>
        <v>548814011</v>
      </c>
      <c r="AC16" s="40">
        <f t="shared" si="13"/>
        <v>0.7896933987173566</v>
      </c>
      <c r="AD16" s="80">
        <v>116740359</v>
      </c>
      <c r="AE16" s="81">
        <v>95830121</v>
      </c>
      <c r="AF16" s="81">
        <f t="shared" si="14"/>
        <v>212570480</v>
      </c>
      <c r="AG16" s="40">
        <f t="shared" si="15"/>
        <v>0.9728188003486211</v>
      </c>
      <c r="AH16" s="40">
        <f t="shared" si="16"/>
        <v>-0.21499015761737006</v>
      </c>
      <c r="AI16" s="12">
        <v>731831488</v>
      </c>
      <c r="AJ16" s="12">
        <v>596871485</v>
      </c>
      <c r="AK16" s="12">
        <v>580647802</v>
      </c>
      <c r="AL16" s="12"/>
    </row>
    <row r="17" spans="1:38" s="13" customFormat="1" ht="12.75">
      <c r="A17" s="29" t="s">
        <v>116</v>
      </c>
      <c r="B17" s="63" t="s">
        <v>270</v>
      </c>
      <c r="C17" s="39" t="s">
        <v>271</v>
      </c>
      <c r="D17" s="80">
        <v>624545089</v>
      </c>
      <c r="E17" s="81">
        <v>324382424</v>
      </c>
      <c r="F17" s="82">
        <f t="shared" si="0"/>
        <v>948927513</v>
      </c>
      <c r="G17" s="80">
        <v>712591081</v>
      </c>
      <c r="H17" s="81">
        <v>282068275</v>
      </c>
      <c r="I17" s="83">
        <f t="shared" si="1"/>
        <v>994659356</v>
      </c>
      <c r="J17" s="80">
        <v>157311929</v>
      </c>
      <c r="K17" s="81">
        <v>29563840</v>
      </c>
      <c r="L17" s="81">
        <f t="shared" si="2"/>
        <v>186875769</v>
      </c>
      <c r="M17" s="40">
        <f t="shared" si="3"/>
        <v>0.19693366083274266</v>
      </c>
      <c r="N17" s="108">
        <v>152044251</v>
      </c>
      <c r="O17" s="109">
        <v>52722251</v>
      </c>
      <c r="P17" s="110">
        <f t="shared" si="4"/>
        <v>204766502</v>
      </c>
      <c r="Q17" s="40">
        <f t="shared" si="5"/>
        <v>0.21578729586271359</v>
      </c>
      <c r="R17" s="108">
        <v>182461373</v>
      </c>
      <c r="S17" s="110">
        <v>36815632</v>
      </c>
      <c r="T17" s="110">
        <f t="shared" si="6"/>
        <v>219277005</v>
      </c>
      <c r="U17" s="40">
        <f t="shared" si="7"/>
        <v>0.2204543733261782</v>
      </c>
      <c r="V17" s="108">
        <v>173497696</v>
      </c>
      <c r="W17" s="110">
        <v>65843337</v>
      </c>
      <c r="X17" s="110">
        <f t="shared" si="8"/>
        <v>239341033</v>
      </c>
      <c r="Y17" s="40">
        <f t="shared" si="9"/>
        <v>0.24062613150546788</v>
      </c>
      <c r="Z17" s="80">
        <f t="shared" si="10"/>
        <v>665315249</v>
      </c>
      <c r="AA17" s="81">
        <f t="shared" si="11"/>
        <v>184945060</v>
      </c>
      <c r="AB17" s="81">
        <f t="shared" si="12"/>
        <v>850260309</v>
      </c>
      <c r="AC17" s="40">
        <f t="shared" si="13"/>
        <v>0.854825628363164</v>
      </c>
      <c r="AD17" s="80">
        <v>113272440</v>
      </c>
      <c r="AE17" s="81">
        <v>50006199</v>
      </c>
      <c r="AF17" s="81">
        <f t="shared" si="14"/>
        <v>163278639</v>
      </c>
      <c r="AG17" s="40">
        <f t="shared" si="15"/>
        <v>0.7199414238730601</v>
      </c>
      <c r="AH17" s="40">
        <f t="shared" si="16"/>
        <v>0.46584412061396474</v>
      </c>
      <c r="AI17" s="12">
        <v>1047437322</v>
      </c>
      <c r="AJ17" s="12">
        <v>967142127</v>
      </c>
      <c r="AK17" s="12">
        <v>696285680</v>
      </c>
      <c r="AL17" s="12"/>
    </row>
    <row r="18" spans="1:38" s="59" customFormat="1" ht="12.75">
      <c r="A18" s="64"/>
      <c r="B18" s="65" t="s">
        <v>272</v>
      </c>
      <c r="C18" s="32"/>
      <c r="D18" s="84">
        <f>SUM(D11:D17)</f>
        <v>1590827856</v>
      </c>
      <c r="E18" s="85">
        <f>SUM(E11:E17)</f>
        <v>596475881</v>
      </c>
      <c r="F18" s="93">
        <f t="shared" si="0"/>
        <v>2187303737</v>
      </c>
      <c r="G18" s="84">
        <f>SUM(G11:G17)</f>
        <v>1697870658</v>
      </c>
      <c r="H18" s="85">
        <f>SUM(H11:H17)</f>
        <v>556535911</v>
      </c>
      <c r="I18" s="86">
        <f t="shared" si="1"/>
        <v>2254406569</v>
      </c>
      <c r="J18" s="84">
        <f>SUM(J11:J17)</f>
        <v>373943262</v>
      </c>
      <c r="K18" s="85">
        <f>SUM(K11:K17)</f>
        <v>54373452</v>
      </c>
      <c r="L18" s="85">
        <f t="shared" si="2"/>
        <v>428316714</v>
      </c>
      <c r="M18" s="44">
        <f t="shared" si="3"/>
        <v>0.19581949536988333</v>
      </c>
      <c r="N18" s="114">
        <f>SUM(N11:N17)</f>
        <v>324935696</v>
      </c>
      <c r="O18" s="115">
        <f>SUM(O11:O17)</f>
        <v>83851476</v>
      </c>
      <c r="P18" s="116">
        <f t="shared" si="4"/>
        <v>408787172</v>
      </c>
      <c r="Q18" s="44">
        <f t="shared" si="5"/>
        <v>0.1868909036660234</v>
      </c>
      <c r="R18" s="114">
        <f>SUM(R11:R17)</f>
        <v>370367926</v>
      </c>
      <c r="S18" s="116">
        <f>SUM(S11:S17)</f>
        <v>73478047</v>
      </c>
      <c r="T18" s="116">
        <f t="shared" si="6"/>
        <v>443845973</v>
      </c>
      <c r="U18" s="44">
        <f t="shared" si="7"/>
        <v>0.1968792936922994</v>
      </c>
      <c r="V18" s="114">
        <f>SUM(V11:V17)</f>
        <v>388893465</v>
      </c>
      <c r="W18" s="116">
        <f>SUM(W11:W17)</f>
        <v>147997324</v>
      </c>
      <c r="X18" s="116">
        <f t="shared" si="8"/>
        <v>536890789</v>
      </c>
      <c r="Y18" s="44">
        <f t="shared" si="9"/>
        <v>0.23815171423943807</v>
      </c>
      <c r="Z18" s="84">
        <f t="shared" si="10"/>
        <v>1458140349</v>
      </c>
      <c r="AA18" s="85">
        <f t="shared" si="11"/>
        <v>359700299</v>
      </c>
      <c r="AB18" s="85">
        <f t="shared" si="12"/>
        <v>1817840648</v>
      </c>
      <c r="AC18" s="44">
        <f t="shared" si="13"/>
        <v>0.8063499605602862</v>
      </c>
      <c r="AD18" s="84">
        <f>SUM(AD11:AD17)</f>
        <v>305790271</v>
      </c>
      <c r="AE18" s="85">
        <f>SUM(AE11:AE17)</f>
        <v>192390607</v>
      </c>
      <c r="AF18" s="85">
        <f t="shared" si="14"/>
        <v>498180878</v>
      </c>
      <c r="AG18" s="44">
        <f t="shared" si="15"/>
        <v>0.8088335907115777</v>
      </c>
      <c r="AH18" s="44">
        <f t="shared" si="16"/>
        <v>0.0777025227371333</v>
      </c>
      <c r="AI18" s="66">
        <f>SUM(AI11:AI17)</f>
        <v>2244064889</v>
      </c>
      <c r="AJ18" s="66">
        <f>SUM(AJ11:AJ17)</f>
        <v>2113137682</v>
      </c>
      <c r="AK18" s="66">
        <f>SUM(AK11:AK17)</f>
        <v>1709176739</v>
      </c>
      <c r="AL18" s="66"/>
    </row>
    <row r="19" spans="1:38" s="13" customFormat="1" ht="12.75">
      <c r="A19" s="29" t="s">
        <v>97</v>
      </c>
      <c r="B19" s="63" t="s">
        <v>273</v>
      </c>
      <c r="C19" s="39" t="s">
        <v>274</v>
      </c>
      <c r="D19" s="80">
        <v>84665000</v>
      </c>
      <c r="E19" s="81">
        <v>30160000</v>
      </c>
      <c r="F19" s="82">
        <f t="shared" si="0"/>
        <v>114825000</v>
      </c>
      <c r="G19" s="80">
        <v>88219500</v>
      </c>
      <c r="H19" s="81">
        <v>34685000</v>
      </c>
      <c r="I19" s="83">
        <f t="shared" si="1"/>
        <v>122904500</v>
      </c>
      <c r="J19" s="80">
        <v>28846069</v>
      </c>
      <c r="K19" s="81">
        <v>4103559</v>
      </c>
      <c r="L19" s="81">
        <f t="shared" si="2"/>
        <v>32949628</v>
      </c>
      <c r="M19" s="40">
        <f t="shared" si="3"/>
        <v>0.2869551752667102</v>
      </c>
      <c r="N19" s="108">
        <v>29755293</v>
      </c>
      <c r="O19" s="109">
        <v>5713166</v>
      </c>
      <c r="P19" s="110">
        <f t="shared" si="4"/>
        <v>35468459</v>
      </c>
      <c r="Q19" s="40">
        <f t="shared" si="5"/>
        <v>0.30889143479207487</v>
      </c>
      <c r="R19" s="108">
        <v>28664282</v>
      </c>
      <c r="S19" s="110">
        <v>5235977</v>
      </c>
      <c r="T19" s="110">
        <f t="shared" si="6"/>
        <v>33900259</v>
      </c>
      <c r="U19" s="40">
        <f t="shared" si="7"/>
        <v>0.27582601938903784</v>
      </c>
      <c r="V19" s="108">
        <v>32463944</v>
      </c>
      <c r="W19" s="110">
        <v>9677186</v>
      </c>
      <c r="X19" s="110">
        <f t="shared" si="8"/>
        <v>42141130</v>
      </c>
      <c r="Y19" s="40">
        <f t="shared" si="9"/>
        <v>0.3428770305399721</v>
      </c>
      <c r="Z19" s="80">
        <f t="shared" si="10"/>
        <v>119729588</v>
      </c>
      <c r="AA19" s="81">
        <f t="shared" si="11"/>
        <v>24729888</v>
      </c>
      <c r="AB19" s="81">
        <f t="shared" si="12"/>
        <v>144459476</v>
      </c>
      <c r="AC19" s="40">
        <f t="shared" si="13"/>
        <v>1.1753798762453775</v>
      </c>
      <c r="AD19" s="80">
        <v>23835393</v>
      </c>
      <c r="AE19" s="81">
        <v>4760154</v>
      </c>
      <c r="AF19" s="81">
        <f t="shared" si="14"/>
        <v>28595547</v>
      </c>
      <c r="AG19" s="40">
        <f t="shared" si="15"/>
        <v>0.892150539932836</v>
      </c>
      <c r="AH19" s="40">
        <f t="shared" si="16"/>
        <v>0.47369553728068214</v>
      </c>
      <c r="AI19" s="12">
        <v>105899500</v>
      </c>
      <c r="AJ19" s="12">
        <v>114851785</v>
      </c>
      <c r="AK19" s="12">
        <v>102465082</v>
      </c>
      <c r="AL19" s="12"/>
    </row>
    <row r="20" spans="1:38" s="13" customFormat="1" ht="12.75">
      <c r="A20" s="29" t="s">
        <v>97</v>
      </c>
      <c r="B20" s="63" t="s">
        <v>275</v>
      </c>
      <c r="C20" s="39" t="s">
        <v>276</v>
      </c>
      <c r="D20" s="80">
        <v>223478118</v>
      </c>
      <c r="E20" s="81">
        <v>16190000</v>
      </c>
      <c r="F20" s="83">
        <f t="shared" si="0"/>
        <v>239668118</v>
      </c>
      <c r="G20" s="80">
        <v>230377314</v>
      </c>
      <c r="H20" s="81">
        <v>21605235</v>
      </c>
      <c r="I20" s="83">
        <f t="shared" si="1"/>
        <v>251982549</v>
      </c>
      <c r="J20" s="80">
        <v>45559941</v>
      </c>
      <c r="K20" s="81">
        <v>3904405</v>
      </c>
      <c r="L20" s="81">
        <f t="shared" si="2"/>
        <v>49464346</v>
      </c>
      <c r="M20" s="40">
        <f t="shared" si="3"/>
        <v>0.20638684199122387</v>
      </c>
      <c r="N20" s="108">
        <v>43891400</v>
      </c>
      <c r="O20" s="109">
        <v>2843472</v>
      </c>
      <c r="P20" s="110">
        <f t="shared" si="4"/>
        <v>46734872</v>
      </c>
      <c r="Q20" s="40">
        <f t="shared" si="5"/>
        <v>0.19499828508688002</v>
      </c>
      <c r="R20" s="108">
        <v>45287583</v>
      </c>
      <c r="S20" s="110">
        <v>4126971</v>
      </c>
      <c r="T20" s="110">
        <f t="shared" si="6"/>
        <v>49414554</v>
      </c>
      <c r="U20" s="40">
        <f t="shared" si="7"/>
        <v>0.19610308013829958</v>
      </c>
      <c r="V20" s="108">
        <v>56156704</v>
      </c>
      <c r="W20" s="110">
        <v>16363876</v>
      </c>
      <c r="X20" s="110">
        <f t="shared" si="8"/>
        <v>72520580</v>
      </c>
      <c r="Y20" s="40">
        <f t="shared" si="9"/>
        <v>0.2878000095157383</v>
      </c>
      <c r="Z20" s="80">
        <f t="shared" si="10"/>
        <v>190895628</v>
      </c>
      <c r="AA20" s="81">
        <f t="shared" si="11"/>
        <v>27238724</v>
      </c>
      <c r="AB20" s="81">
        <f t="shared" si="12"/>
        <v>218134352</v>
      </c>
      <c r="AC20" s="40">
        <f t="shared" si="13"/>
        <v>0.8656724557540689</v>
      </c>
      <c r="AD20" s="80">
        <v>52149807</v>
      </c>
      <c r="AE20" s="81">
        <v>8716399</v>
      </c>
      <c r="AF20" s="81">
        <f t="shared" si="14"/>
        <v>60866206</v>
      </c>
      <c r="AG20" s="40">
        <f t="shared" si="15"/>
        <v>0.7677608136592442</v>
      </c>
      <c r="AH20" s="40">
        <f t="shared" si="16"/>
        <v>0.19147528268806502</v>
      </c>
      <c r="AI20" s="12">
        <v>244369330</v>
      </c>
      <c r="AJ20" s="12">
        <v>264965465</v>
      </c>
      <c r="AK20" s="12">
        <v>203430101</v>
      </c>
      <c r="AL20" s="12"/>
    </row>
    <row r="21" spans="1:38" s="13" customFormat="1" ht="12.75">
      <c r="A21" s="29" t="s">
        <v>97</v>
      </c>
      <c r="B21" s="63" t="s">
        <v>277</v>
      </c>
      <c r="C21" s="39" t="s">
        <v>278</v>
      </c>
      <c r="D21" s="80">
        <v>96684000</v>
      </c>
      <c r="E21" s="81">
        <v>13438000</v>
      </c>
      <c r="F21" s="82">
        <f t="shared" si="0"/>
        <v>110122000</v>
      </c>
      <c r="G21" s="80">
        <v>150246722</v>
      </c>
      <c r="H21" s="81">
        <v>14738000</v>
      </c>
      <c r="I21" s="83">
        <f t="shared" si="1"/>
        <v>164984722</v>
      </c>
      <c r="J21" s="80">
        <v>12070684</v>
      </c>
      <c r="K21" s="81">
        <v>1359574</v>
      </c>
      <c r="L21" s="81">
        <f t="shared" si="2"/>
        <v>13430258</v>
      </c>
      <c r="M21" s="40">
        <f t="shared" si="3"/>
        <v>0.12195799204518624</v>
      </c>
      <c r="N21" s="108">
        <v>22723277</v>
      </c>
      <c r="O21" s="109">
        <v>3269615</v>
      </c>
      <c r="P21" s="110">
        <f t="shared" si="4"/>
        <v>25992892</v>
      </c>
      <c r="Q21" s="40">
        <f t="shared" si="5"/>
        <v>0.2360372314342275</v>
      </c>
      <c r="R21" s="108">
        <v>30808475</v>
      </c>
      <c r="S21" s="110">
        <v>12150</v>
      </c>
      <c r="T21" s="110">
        <f t="shared" si="6"/>
        <v>30820625</v>
      </c>
      <c r="U21" s="40">
        <f t="shared" si="7"/>
        <v>0.18680896404456165</v>
      </c>
      <c r="V21" s="108">
        <v>15934029</v>
      </c>
      <c r="W21" s="110">
        <v>5907890</v>
      </c>
      <c r="X21" s="110">
        <f t="shared" si="8"/>
        <v>21841919</v>
      </c>
      <c r="Y21" s="40">
        <f t="shared" si="9"/>
        <v>0.1323875249491283</v>
      </c>
      <c r="Z21" s="80">
        <f t="shared" si="10"/>
        <v>81536465</v>
      </c>
      <c r="AA21" s="81">
        <f t="shared" si="11"/>
        <v>10549229</v>
      </c>
      <c r="AB21" s="81">
        <f t="shared" si="12"/>
        <v>92085694</v>
      </c>
      <c r="AC21" s="40">
        <f t="shared" si="13"/>
        <v>0.5581467961621319</v>
      </c>
      <c r="AD21" s="80">
        <v>14853147</v>
      </c>
      <c r="AE21" s="81">
        <v>1478654</v>
      </c>
      <c r="AF21" s="81">
        <f t="shared" si="14"/>
        <v>16331801</v>
      </c>
      <c r="AG21" s="40">
        <f t="shared" si="15"/>
        <v>0.7489913649664734</v>
      </c>
      <c r="AH21" s="40">
        <f t="shared" si="16"/>
        <v>0.33738581556314573</v>
      </c>
      <c r="AI21" s="12">
        <v>140746000</v>
      </c>
      <c r="AJ21" s="12">
        <v>109623894</v>
      </c>
      <c r="AK21" s="12">
        <v>82107350</v>
      </c>
      <c r="AL21" s="12"/>
    </row>
    <row r="22" spans="1:38" s="13" customFormat="1" ht="12.75">
      <c r="A22" s="29" t="s">
        <v>97</v>
      </c>
      <c r="B22" s="63" t="s">
        <v>279</v>
      </c>
      <c r="C22" s="39" t="s">
        <v>280</v>
      </c>
      <c r="D22" s="80">
        <v>32533397</v>
      </c>
      <c r="E22" s="81">
        <v>21692000</v>
      </c>
      <c r="F22" s="82">
        <f t="shared" si="0"/>
        <v>54225397</v>
      </c>
      <c r="G22" s="80">
        <v>35667</v>
      </c>
      <c r="H22" s="81">
        <v>14970</v>
      </c>
      <c r="I22" s="83">
        <f t="shared" si="1"/>
        <v>50637</v>
      </c>
      <c r="J22" s="80">
        <v>11884777</v>
      </c>
      <c r="K22" s="81">
        <v>3395784</v>
      </c>
      <c r="L22" s="81">
        <f t="shared" si="2"/>
        <v>15280561</v>
      </c>
      <c r="M22" s="40">
        <f t="shared" si="3"/>
        <v>0.2817971254318341</v>
      </c>
      <c r="N22" s="108">
        <v>11049018</v>
      </c>
      <c r="O22" s="109">
        <v>1654223</v>
      </c>
      <c r="P22" s="110">
        <f t="shared" si="4"/>
        <v>12703241</v>
      </c>
      <c r="Q22" s="40">
        <f t="shared" si="5"/>
        <v>0.23426736737400006</v>
      </c>
      <c r="R22" s="108">
        <v>9651416</v>
      </c>
      <c r="S22" s="110">
        <v>3076027</v>
      </c>
      <c r="T22" s="110">
        <f t="shared" si="6"/>
        <v>12727443</v>
      </c>
      <c r="U22" s="40">
        <f t="shared" si="7"/>
        <v>251.34670300373244</v>
      </c>
      <c r="V22" s="108">
        <v>16852307</v>
      </c>
      <c r="W22" s="110">
        <v>4998098</v>
      </c>
      <c r="X22" s="110">
        <f t="shared" si="8"/>
        <v>21850405</v>
      </c>
      <c r="Y22" s="40">
        <f t="shared" si="9"/>
        <v>431.5106542646681</v>
      </c>
      <c r="Z22" s="80">
        <f t="shared" si="10"/>
        <v>49437518</v>
      </c>
      <c r="AA22" s="81">
        <f t="shared" si="11"/>
        <v>13124132</v>
      </c>
      <c r="AB22" s="81">
        <f t="shared" si="12"/>
        <v>62561650</v>
      </c>
      <c r="AC22" s="40">
        <f t="shared" si="13"/>
        <v>1235.4928214546676</v>
      </c>
      <c r="AD22" s="80">
        <v>7448803</v>
      </c>
      <c r="AE22" s="81">
        <v>3236847</v>
      </c>
      <c r="AF22" s="81">
        <f t="shared" si="14"/>
        <v>10685650</v>
      </c>
      <c r="AG22" s="40">
        <f t="shared" si="15"/>
        <v>1.0270944834374707</v>
      </c>
      <c r="AH22" s="40">
        <f t="shared" si="16"/>
        <v>1.0448362991488587</v>
      </c>
      <c r="AI22" s="12">
        <v>44044058</v>
      </c>
      <c r="AJ22" s="12">
        <v>44044058</v>
      </c>
      <c r="AK22" s="12">
        <v>45237409</v>
      </c>
      <c r="AL22" s="12"/>
    </row>
    <row r="23" spans="1:38" s="13" customFormat="1" ht="12.75">
      <c r="A23" s="29" t="s">
        <v>97</v>
      </c>
      <c r="B23" s="63" t="s">
        <v>77</v>
      </c>
      <c r="C23" s="39" t="s">
        <v>78</v>
      </c>
      <c r="D23" s="80">
        <v>2982646720</v>
      </c>
      <c r="E23" s="81">
        <v>230014000</v>
      </c>
      <c r="F23" s="82">
        <f t="shared" si="0"/>
        <v>3212660720</v>
      </c>
      <c r="G23" s="80">
        <v>3138747377</v>
      </c>
      <c r="H23" s="81">
        <v>309755750</v>
      </c>
      <c r="I23" s="83">
        <f t="shared" si="1"/>
        <v>3448503127</v>
      </c>
      <c r="J23" s="80">
        <v>797710999</v>
      </c>
      <c r="K23" s="81">
        <v>9775997</v>
      </c>
      <c r="L23" s="81">
        <f t="shared" si="2"/>
        <v>807486996</v>
      </c>
      <c r="M23" s="40">
        <f t="shared" si="3"/>
        <v>0.25134524507150574</v>
      </c>
      <c r="N23" s="108">
        <v>714126784</v>
      </c>
      <c r="O23" s="109">
        <v>36709583</v>
      </c>
      <c r="P23" s="110">
        <f t="shared" si="4"/>
        <v>750836367</v>
      </c>
      <c r="Q23" s="40">
        <f t="shared" si="5"/>
        <v>0.23371169022790556</v>
      </c>
      <c r="R23" s="108">
        <v>707492827</v>
      </c>
      <c r="S23" s="110">
        <v>48797553</v>
      </c>
      <c r="T23" s="110">
        <f t="shared" si="6"/>
        <v>756290380</v>
      </c>
      <c r="U23" s="40">
        <f t="shared" si="7"/>
        <v>0.2193097561891815</v>
      </c>
      <c r="V23" s="108">
        <v>721445086</v>
      </c>
      <c r="W23" s="110">
        <v>183320670</v>
      </c>
      <c r="X23" s="110">
        <f t="shared" si="8"/>
        <v>904765756</v>
      </c>
      <c r="Y23" s="40">
        <f t="shared" si="9"/>
        <v>0.2623647776092041</v>
      </c>
      <c r="Z23" s="80">
        <f t="shared" si="10"/>
        <v>2940775696</v>
      </c>
      <c r="AA23" s="81">
        <f t="shared" si="11"/>
        <v>278603803</v>
      </c>
      <c r="AB23" s="81">
        <f t="shared" si="12"/>
        <v>3219379499</v>
      </c>
      <c r="AC23" s="40">
        <f t="shared" si="13"/>
        <v>0.9335585268268773</v>
      </c>
      <c r="AD23" s="80">
        <v>581954330</v>
      </c>
      <c r="AE23" s="81">
        <v>143279181</v>
      </c>
      <c r="AF23" s="81">
        <f t="shared" si="14"/>
        <v>725233511</v>
      </c>
      <c r="AG23" s="40">
        <f t="shared" si="15"/>
        <v>0.737687848475446</v>
      </c>
      <c r="AH23" s="40">
        <f t="shared" si="16"/>
        <v>0.24755095052412712</v>
      </c>
      <c r="AI23" s="12">
        <v>3750419440</v>
      </c>
      <c r="AJ23" s="12">
        <v>3690546787</v>
      </c>
      <c r="AK23" s="12">
        <v>2722471519</v>
      </c>
      <c r="AL23" s="12"/>
    </row>
    <row r="24" spans="1:38" s="13" customFormat="1" ht="12.75">
      <c r="A24" s="29" t="s">
        <v>97</v>
      </c>
      <c r="B24" s="63" t="s">
        <v>281</v>
      </c>
      <c r="C24" s="39" t="s">
        <v>282</v>
      </c>
      <c r="D24" s="80">
        <v>56387000</v>
      </c>
      <c r="E24" s="81">
        <v>14871000</v>
      </c>
      <c r="F24" s="82">
        <f t="shared" si="0"/>
        <v>71258000</v>
      </c>
      <c r="G24" s="80">
        <v>56387000</v>
      </c>
      <c r="H24" s="81">
        <v>14871000</v>
      </c>
      <c r="I24" s="83">
        <f t="shared" si="1"/>
        <v>71258000</v>
      </c>
      <c r="J24" s="80">
        <v>12044709</v>
      </c>
      <c r="K24" s="81">
        <v>584605</v>
      </c>
      <c r="L24" s="81">
        <f t="shared" si="2"/>
        <v>12629314</v>
      </c>
      <c r="M24" s="40">
        <f t="shared" si="3"/>
        <v>0.17723362990822084</v>
      </c>
      <c r="N24" s="108">
        <v>14327414</v>
      </c>
      <c r="O24" s="109">
        <v>1337243</v>
      </c>
      <c r="P24" s="110">
        <f t="shared" si="4"/>
        <v>15664657</v>
      </c>
      <c r="Q24" s="40">
        <f t="shared" si="5"/>
        <v>0.2198301524039406</v>
      </c>
      <c r="R24" s="108">
        <v>9667574</v>
      </c>
      <c r="S24" s="110">
        <v>2174721</v>
      </c>
      <c r="T24" s="110">
        <f t="shared" si="6"/>
        <v>11842295</v>
      </c>
      <c r="U24" s="40">
        <f t="shared" si="7"/>
        <v>0.16618898930646384</v>
      </c>
      <c r="V24" s="108">
        <v>60035665</v>
      </c>
      <c r="W24" s="110">
        <v>5208146</v>
      </c>
      <c r="X24" s="110">
        <f t="shared" si="8"/>
        <v>65243811</v>
      </c>
      <c r="Y24" s="40">
        <f t="shared" si="9"/>
        <v>0.915599806337534</v>
      </c>
      <c r="Z24" s="80">
        <f t="shared" si="10"/>
        <v>96075362</v>
      </c>
      <c r="AA24" s="81">
        <f t="shared" si="11"/>
        <v>9304715</v>
      </c>
      <c r="AB24" s="81">
        <f t="shared" si="12"/>
        <v>105380077</v>
      </c>
      <c r="AC24" s="40">
        <f t="shared" si="13"/>
        <v>1.4788525779561592</v>
      </c>
      <c r="AD24" s="80">
        <v>4064243</v>
      </c>
      <c r="AE24" s="81">
        <v>4440424</v>
      </c>
      <c r="AF24" s="81">
        <f t="shared" si="14"/>
        <v>8504667</v>
      </c>
      <c r="AG24" s="40">
        <f t="shared" si="15"/>
        <v>0.6334155978945925</v>
      </c>
      <c r="AH24" s="40">
        <f t="shared" si="16"/>
        <v>6.671530349160055</v>
      </c>
      <c r="AI24" s="12">
        <v>62180000</v>
      </c>
      <c r="AJ24" s="12">
        <v>63696930</v>
      </c>
      <c r="AK24" s="12">
        <v>40346629</v>
      </c>
      <c r="AL24" s="12"/>
    </row>
    <row r="25" spans="1:38" s="13" customFormat="1" ht="12.75">
      <c r="A25" s="29" t="s">
        <v>97</v>
      </c>
      <c r="B25" s="63" t="s">
        <v>283</v>
      </c>
      <c r="C25" s="39" t="s">
        <v>284</v>
      </c>
      <c r="D25" s="80">
        <v>45803285</v>
      </c>
      <c r="E25" s="81">
        <v>20391000</v>
      </c>
      <c r="F25" s="82">
        <f t="shared" si="0"/>
        <v>66194285</v>
      </c>
      <c r="G25" s="80">
        <v>54972590</v>
      </c>
      <c r="H25" s="81">
        <v>31230000</v>
      </c>
      <c r="I25" s="83">
        <f t="shared" si="1"/>
        <v>86202590</v>
      </c>
      <c r="J25" s="80">
        <v>9863602</v>
      </c>
      <c r="K25" s="81">
        <v>2743535</v>
      </c>
      <c r="L25" s="81">
        <f t="shared" si="2"/>
        <v>12607137</v>
      </c>
      <c r="M25" s="40">
        <f t="shared" si="3"/>
        <v>0.1904565779356934</v>
      </c>
      <c r="N25" s="108">
        <v>14761506</v>
      </c>
      <c r="O25" s="109">
        <v>6328982</v>
      </c>
      <c r="P25" s="110">
        <f t="shared" si="4"/>
        <v>21090488</v>
      </c>
      <c r="Q25" s="40">
        <f t="shared" si="5"/>
        <v>0.318614937830358</v>
      </c>
      <c r="R25" s="108">
        <v>12295317</v>
      </c>
      <c r="S25" s="110">
        <v>3479992</v>
      </c>
      <c r="T25" s="110">
        <f t="shared" si="6"/>
        <v>15775309</v>
      </c>
      <c r="U25" s="40">
        <f t="shared" si="7"/>
        <v>0.18300272648420424</v>
      </c>
      <c r="V25" s="108">
        <v>13598374</v>
      </c>
      <c r="W25" s="110">
        <v>2460953</v>
      </c>
      <c r="X25" s="110">
        <f t="shared" si="8"/>
        <v>16059327</v>
      </c>
      <c r="Y25" s="40">
        <f t="shared" si="9"/>
        <v>0.1862974998779039</v>
      </c>
      <c r="Z25" s="80">
        <f t="shared" si="10"/>
        <v>50518799</v>
      </c>
      <c r="AA25" s="81">
        <f t="shared" si="11"/>
        <v>15013462</v>
      </c>
      <c r="AB25" s="81">
        <f t="shared" si="12"/>
        <v>65532261</v>
      </c>
      <c r="AC25" s="40">
        <f t="shared" si="13"/>
        <v>0.760212204760901</v>
      </c>
      <c r="AD25" s="80">
        <v>10583282</v>
      </c>
      <c r="AE25" s="81">
        <v>7388362</v>
      </c>
      <c r="AF25" s="81">
        <f t="shared" si="14"/>
        <v>17971644</v>
      </c>
      <c r="AG25" s="40">
        <f t="shared" si="15"/>
        <v>0.760778316690976</v>
      </c>
      <c r="AH25" s="40">
        <f t="shared" si="16"/>
        <v>-0.10640746055285755</v>
      </c>
      <c r="AI25" s="12">
        <v>70737680</v>
      </c>
      <c r="AJ25" s="12">
        <v>72700638</v>
      </c>
      <c r="AK25" s="12">
        <v>55309069</v>
      </c>
      <c r="AL25" s="12"/>
    </row>
    <row r="26" spans="1:38" s="13" customFormat="1" ht="12.75">
      <c r="A26" s="29" t="s">
        <v>116</v>
      </c>
      <c r="B26" s="63" t="s">
        <v>285</v>
      </c>
      <c r="C26" s="39" t="s">
        <v>286</v>
      </c>
      <c r="D26" s="80">
        <v>482571017</v>
      </c>
      <c r="E26" s="81">
        <v>412000000</v>
      </c>
      <c r="F26" s="82">
        <f t="shared" si="0"/>
        <v>894571017</v>
      </c>
      <c r="G26" s="80">
        <v>530752820</v>
      </c>
      <c r="H26" s="81">
        <v>136379000</v>
      </c>
      <c r="I26" s="83">
        <f t="shared" si="1"/>
        <v>667131820</v>
      </c>
      <c r="J26" s="80">
        <v>120611203</v>
      </c>
      <c r="K26" s="81">
        <v>16550551</v>
      </c>
      <c r="L26" s="81">
        <f t="shared" si="2"/>
        <v>137161754</v>
      </c>
      <c r="M26" s="40">
        <f t="shared" si="3"/>
        <v>0.1533268476101322</v>
      </c>
      <c r="N26" s="108">
        <v>149140750</v>
      </c>
      <c r="O26" s="109">
        <v>50311878</v>
      </c>
      <c r="P26" s="110">
        <f t="shared" si="4"/>
        <v>199452628</v>
      </c>
      <c r="Q26" s="40">
        <f t="shared" si="5"/>
        <v>0.22295896492251324</v>
      </c>
      <c r="R26" s="108">
        <v>128752781</v>
      </c>
      <c r="S26" s="110">
        <v>20033726</v>
      </c>
      <c r="T26" s="110">
        <f t="shared" si="6"/>
        <v>148786507</v>
      </c>
      <c r="U26" s="40">
        <f t="shared" si="7"/>
        <v>0.22302414985991825</v>
      </c>
      <c r="V26" s="108">
        <v>130334626</v>
      </c>
      <c r="W26" s="110">
        <v>56854297</v>
      </c>
      <c r="X26" s="110">
        <f t="shared" si="8"/>
        <v>187188923</v>
      </c>
      <c r="Y26" s="40">
        <f t="shared" si="9"/>
        <v>0.28058761010680017</v>
      </c>
      <c r="Z26" s="80">
        <f t="shared" si="10"/>
        <v>528839360</v>
      </c>
      <c r="AA26" s="81">
        <f t="shared" si="11"/>
        <v>143750452</v>
      </c>
      <c r="AB26" s="81">
        <f t="shared" si="12"/>
        <v>672589812</v>
      </c>
      <c r="AC26" s="40">
        <f t="shared" si="13"/>
        <v>1.008181279675732</v>
      </c>
      <c r="AD26" s="80">
        <v>205249487</v>
      </c>
      <c r="AE26" s="81">
        <v>51686651</v>
      </c>
      <c r="AF26" s="81">
        <f t="shared" si="14"/>
        <v>256936138</v>
      </c>
      <c r="AG26" s="40">
        <f t="shared" si="15"/>
        <v>0.9884572910774437</v>
      </c>
      <c r="AH26" s="40">
        <f t="shared" si="16"/>
        <v>-0.27145739615654996</v>
      </c>
      <c r="AI26" s="12">
        <v>521089530</v>
      </c>
      <c r="AJ26" s="12">
        <v>526489669</v>
      </c>
      <c r="AK26" s="12">
        <v>520412552</v>
      </c>
      <c r="AL26" s="12"/>
    </row>
    <row r="27" spans="1:38" s="59" customFormat="1" ht="12.75">
      <c r="A27" s="64"/>
      <c r="B27" s="65" t="s">
        <v>287</v>
      </c>
      <c r="C27" s="32"/>
      <c r="D27" s="84">
        <f>SUM(D19:D26)</f>
        <v>4004768537</v>
      </c>
      <c r="E27" s="85">
        <f>SUM(E19:E26)</f>
        <v>758756000</v>
      </c>
      <c r="F27" s="93">
        <f t="shared" si="0"/>
        <v>4763524537</v>
      </c>
      <c r="G27" s="84">
        <f>SUM(G19:G26)</f>
        <v>4249738990</v>
      </c>
      <c r="H27" s="85">
        <f>SUM(H19:H26)</f>
        <v>563278955</v>
      </c>
      <c r="I27" s="86">
        <f t="shared" si="1"/>
        <v>4813017945</v>
      </c>
      <c r="J27" s="84">
        <f>SUM(J19:J26)</f>
        <v>1038591984</v>
      </c>
      <c r="K27" s="85">
        <f>SUM(K19:K26)</f>
        <v>42418010</v>
      </c>
      <c r="L27" s="85">
        <f t="shared" si="2"/>
        <v>1081009994</v>
      </c>
      <c r="M27" s="44">
        <f t="shared" si="3"/>
        <v>0.22693490620304535</v>
      </c>
      <c r="N27" s="114">
        <f>SUM(N19:N26)</f>
        <v>999775442</v>
      </c>
      <c r="O27" s="115">
        <f>SUM(O19:O26)</f>
        <v>108168162</v>
      </c>
      <c r="P27" s="116">
        <f t="shared" si="4"/>
        <v>1107943604</v>
      </c>
      <c r="Q27" s="44">
        <f t="shared" si="5"/>
        <v>0.23258904103342085</v>
      </c>
      <c r="R27" s="114">
        <f>SUM(R19:R26)</f>
        <v>972620255</v>
      </c>
      <c r="S27" s="116">
        <f>SUM(S19:S26)</f>
        <v>86937117</v>
      </c>
      <c r="T27" s="116">
        <f t="shared" si="6"/>
        <v>1059557372</v>
      </c>
      <c r="U27" s="44">
        <f t="shared" si="7"/>
        <v>0.22014407261886906</v>
      </c>
      <c r="V27" s="114">
        <f>SUM(V19:V26)</f>
        <v>1046820735</v>
      </c>
      <c r="W27" s="116">
        <f>SUM(W19:W26)</f>
        <v>284791116</v>
      </c>
      <c r="X27" s="116">
        <f t="shared" si="8"/>
        <v>1331611851</v>
      </c>
      <c r="Y27" s="44">
        <f t="shared" si="9"/>
        <v>0.27666878998100225</v>
      </c>
      <c r="Z27" s="84">
        <f t="shared" si="10"/>
        <v>4057808416</v>
      </c>
      <c r="AA27" s="85">
        <f t="shared" si="11"/>
        <v>522314405</v>
      </c>
      <c r="AB27" s="85">
        <f t="shared" si="12"/>
        <v>4580122821</v>
      </c>
      <c r="AC27" s="44">
        <f t="shared" si="13"/>
        <v>0.9516114158182305</v>
      </c>
      <c r="AD27" s="84">
        <f>SUM(AD19:AD26)</f>
        <v>900138492</v>
      </c>
      <c r="AE27" s="85">
        <f>SUM(AE19:AE26)</f>
        <v>224986672</v>
      </c>
      <c r="AF27" s="85">
        <f t="shared" si="14"/>
        <v>1125125164</v>
      </c>
      <c r="AG27" s="44">
        <f t="shared" si="15"/>
        <v>0.7718113471024659</v>
      </c>
      <c r="AH27" s="44">
        <f t="shared" si="16"/>
        <v>0.18352330354598667</v>
      </c>
      <c r="AI27" s="66">
        <f>SUM(AI19:AI26)</f>
        <v>4939485538</v>
      </c>
      <c r="AJ27" s="66">
        <f>SUM(AJ19:AJ26)</f>
        <v>4886919226</v>
      </c>
      <c r="AK27" s="66">
        <f>SUM(AK19:AK26)</f>
        <v>3771779711</v>
      </c>
      <c r="AL27" s="66"/>
    </row>
    <row r="28" spans="1:38" s="13" customFormat="1" ht="12.75">
      <c r="A28" s="29" t="s">
        <v>97</v>
      </c>
      <c r="B28" s="63" t="s">
        <v>288</v>
      </c>
      <c r="C28" s="39" t="s">
        <v>289</v>
      </c>
      <c r="D28" s="80">
        <v>640794780</v>
      </c>
      <c r="E28" s="81">
        <v>89649000</v>
      </c>
      <c r="F28" s="82">
        <f t="shared" si="0"/>
        <v>730443780</v>
      </c>
      <c r="G28" s="80">
        <v>598998000</v>
      </c>
      <c r="H28" s="81">
        <v>112856197</v>
      </c>
      <c r="I28" s="83">
        <f t="shared" si="1"/>
        <v>711854197</v>
      </c>
      <c r="J28" s="80">
        <v>109291191</v>
      </c>
      <c r="K28" s="81">
        <v>7734940</v>
      </c>
      <c r="L28" s="81">
        <f t="shared" si="2"/>
        <v>117026131</v>
      </c>
      <c r="M28" s="40">
        <f t="shared" si="3"/>
        <v>0.1602123725387873</v>
      </c>
      <c r="N28" s="108">
        <v>105410193</v>
      </c>
      <c r="O28" s="109">
        <v>16200784</v>
      </c>
      <c r="P28" s="110">
        <f t="shared" si="4"/>
        <v>121610977</v>
      </c>
      <c r="Q28" s="40">
        <f t="shared" si="5"/>
        <v>0.16648916772212094</v>
      </c>
      <c r="R28" s="108">
        <v>104721081</v>
      </c>
      <c r="S28" s="110">
        <v>17998078</v>
      </c>
      <c r="T28" s="110">
        <f t="shared" si="6"/>
        <v>122719159</v>
      </c>
      <c r="U28" s="40">
        <f t="shared" si="7"/>
        <v>0.17239367207102382</v>
      </c>
      <c r="V28" s="108">
        <v>82009570</v>
      </c>
      <c r="W28" s="110">
        <v>57713652</v>
      </c>
      <c r="X28" s="110">
        <f t="shared" si="8"/>
        <v>139723222</v>
      </c>
      <c r="Y28" s="40">
        <f t="shared" si="9"/>
        <v>0.19628067459437906</v>
      </c>
      <c r="Z28" s="80">
        <f t="shared" si="10"/>
        <v>401432035</v>
      </c>
      <c r="AA28" s="81">
        <f t="shared" si="11"/>
        <v>99647454</v>
      </c>
      <c r="AB28" s="81">
        <f t="shared" si="12"/>
        <v>501079489</v>
      </c>
      <c r="AC28" s="40">
        <f t="shared" si="13"/>
        <v>0.7039074730636167</v>
      </c>
      <c r="AD28" s="80">
        <v>85528382</v>
      </c>
      <c r="AE28" s="81">
        <v>48355309</v>
      </c>
      <c r="AF28" s="81">
        <f t="shared" si="14"/>
        <v>133883691</v>
      </c>
      <c r="AG28" s="40">
        <f t="shared" si="15"/>
        <v>0.7087166215335047</v>
      </c>
      <c r="AH28" s="40">
        <f t="shared" si="16"/>
        <v>0.04361644765231332</v>
      </c>
      <c r="AI28" s="12">
        <v>639036413</v>
      </c>
      <c r="AJ28" s="12">
        <v>651775000</v>
      </c>
      <c r="AK28" s="12">
        <v>461923776</v>
      </c>
      <c r="AL28" s="12"/>
    </row>
    <row r="29" spans="1:38" s="13" customFormat="1" ht="12.75">
      <c r="A29" s="29" t="s">
        <v>97</v>
      </c>
      <c r="B29" s="63" t="s">
        <v>290</v>
      </c>
      <c r="C29" s="39" t="s">
        <v>291</v>
      </c>
      <c r="D29" s="80">
        <v>100666913</v>
      </c>
      <c r="E29" s="81">
        <v>47569000</v>
      </c>
      <c r="F29" s="82">
        <f t="shared" si="0"/>
        <v>148235913</v>
      </c>
      <c r="G29" s="80">
        <v>52540824</v>
      </c>
      <c r="H29" s="81">
        <v>47569000</v>
      </c>
      <c r="I29" s="83">
        <f t="shared" si="1"/>
        <v>100109824</v>
      </c>
      <c r="J29" s="80">
        <v>7203504</v>
      </c>
      <c r="K29" s="81">
        <v>5329683</v>
      </c>
      <c r="L29" s="81">
        <f t="shared" si="2"/>
        <v>12533187</v>
      </c>
      <c r="M29" s="40">
        <f t="shared" si="3"/>
        <v>0.08454892438919305</v>
      </c>
      <c r="N29" s="108">
        <v>9072271</v>
      </c>
      <c r="O29" s="109">
        <v>799273</v>
      </c>
      <c r="P29" s="110">
        <f t="shared" si="4"/>
        <v>9871544</v>
      </c>
      <c r="Q29" s="40">
        <f t="shared" si="5"/>
        <v>0.06659347117860703</v>
      </c>
      <c r="R29" s="108">
        <v>6221766</v>
      </c>
      <c r="S29" s="110">
        <v>4792000</v>
      </c>
      <c r="T29" s="110">
        <f t="shared" si="6"/>
        <v>11013766</v>
      </c>
      <c r="U29" s="40">
        <f t="shared" si="7"/>
        <v>0.11001683511100768</v>
      </c>
      <c r="V29" s="108">
        <v>8112960</v>
      </c>
      <c r="W29" s="110">
        <v>4073342</v>
      </c>
      <c r="X29" s="110">
        <f t="shared" si="8"/>
        <v>12186302</v>
      </c>
      <c r="Y29" s="40">
        <f t="shared" si="9"/>
        <v>0.12172933197844799</v>
      </c>
      <c r="Z29" s="80">
        <f t="shared" si="10"/>
        <v>30610501</v>
      </c>
      <c r="AA29" s="81">
        <f t="shared" si="11"/>
        <v>14994298</v>
      </c>
      <c r="AB29" s="81">
        <f t="shared" si="12"/>
        <v>45604799</v>
      </c>
      <c r="AC29" s="40">
        <f t="shared" si="13"/>
        <v>0.4555476893056969</v>
      </c>
      <c r="AD29" s="80">
        <v>22554504</v>
      </c>
      <c r="AE29" s="81">
        <v>11060169</v>
      </c>
      <c r="AF29" s="81">
        <f t="shared" si="14"/>
        <v>33614673</v>
      </c>
      <c r="AG29" s="40">
        <f t="shared" si="15"/>
        <v>1.0191498737028206</v>
      </c>
      <c r="AH29" s="40">
        <f t="shared" si="16"/>
        <v>-0.637470755702428</v>
      </c>
      <c r="AI29" s="12">
        <v>96435000</v>
      </c>
      <c r="AJ29" s="12">
        <v>88262462</v>
      </c>
      <c r="AK29" s="12">
        <v>89952677</v>
      </c>
      <c r="AL29" s="12"/>
    </row>
    <row r="30" spans="1:38" s="13" customFormat="1" ht="12.75">
      <c r="A30" s="29" t="s">
        <v>97</v>
      </c>
      <c r="B30" s="63" t="s">
        <v>292</v>
      </c>
      <c r="C30" s="39" t="s">
        <v>293</v>
      </c>
      <c r="D30" s="80">
        <v>302261000</v>
      </c>
      <c r="E30" s="81">
        <v>24409000</v>
      </c>
      <c r="F30" s="83">
        <f t="shared" si="0"/>
        <v>326670000</v>
      </c>
      <c r="G30" s="80">
        <v>293379750</v>
      </c>
      <c r="H30" s="81">
        <v>43927000</v>
      </c>
      <c r="I30" s="83">
        <f t="shared" si="1"/>
        <v>337306750</v>
      </c>
      <c r="J30" s="80">
        <v>78695042</v>
      </c>
      <c r="K30" s="81">
        <v>5024226</v>
      </c>
      <c r="L30" s="81">
        <f t="shared" si="2"/>
        <v>83719268</v>
      </c>
      <c r="M30" s="40">
        <f t="shared" si="3"/>
        <v>0.25628085835858816</v>
      </c>
      <c r="N30" s="108">
        <v>61760908</v>
      </c>
      <c r="O30" s="109">
        <v>7533164</v>
      </c>
      <c r="P30" s="110">
        <f t="shared" si="4"/>
        <v>69294072</v>
      </c>
      <c r="Q30" s="40">
        <f t="shared" si="5"/>
        <v>0.2121225456883093</v>
      </c>
      <c r="R30" s="108">
        <v>59323072</v>
      </c>
      <c r="S30" s="110">
        <v>5558203</v>
      </c>
      <c r="T30" s="110">
        <f t="shared" si="6"/>
        <v>64881275</v>
      </c>
      <c r="U30" s="40">
        <f t="shared" si="7"/>
        <v>0.19235095354599338</v>
      </c>
      <c r="V30" s="108">
        <v>77313515</v>
      </c>
      <c r="W30" s="110">
        <v>6940937</v>
      </c>
      <c r="X30" s="110">
        <f t="shared" si="8"/>
        <v>84254452</v>
      </c>
      <c r="Y30" s="40">
        <f t="shared" si="9"/>
        <v>0.24978584626604716</v>
      </c>
      <c r="Z30" s="80">
        <f t="shared" si="10"/>
        <v>277092537</v>
      </c>
      <c r="AA30" s="81">
        <f t="shared" si="11"/>
        <v>25056530</v>
      </c>
      <c r="AB30" s="81">
        <f t="shared" si="12"/>
        <v>302149067</v>
      </c>
      <c r="AC30" s="40">
        <f t="shared" si="13"/>
        <v>0.8957694057412133</v>
      </c>
      <c r="AD30" s="80">
        <v>51405666</v>
      </c>
      <c r="AE30" s="81">
        <v>12790459</v>
      </c>
      <c r="AF30" s="81">
        <f t="shared" si="14"/>
        <v>64196125</v>
      </c>
      <c r="AG30" s="40">
        <f t="shared" si="15"/>
        <v>0.7544979388666271</v>
      </c>
      <c r="AH30" s="40">
        <f t="shared" si="16"/>
        <v>0.3124538591698487</v>
      </c>
      <c r="AI30" s="12">
        <v>300706175</v>
      </c>
      <c r="AJ30" s="12">
        <v>303977175</v>
      </c>
      <c r="AK30" s="12">
        <v>229350152</v>
      </c>
      <c r="AL30" s="12"/>
    </row>
    <row r="31" spans="1:38" s="13" customFormat="1" ht="12.75">
      <c r="A31" s="29" t="s">
        <v>97</v>
      </c>
      <c r="B31" s="63" t="s">
        <v>294</v>
      </c>
      <c r="C31" s="39" t="s">
        <v>295</v>
      </c>
      <c r="D31" s="80">
        <v>93311669</v>
      </c>
      <c r="E31" s="81">
        <v>52839617</v>
      </c>
      <c r="F31" s="82">
        <f t="shared" si="0"/>
        <v>146151286</v>
      </c>
      <c r="G31" s="80">
        <v>90818925</v>
      </c>
      <c r="H31" s="81">
        <v>76439000</v>
      </c>
      <c r="I31" s="83">
        <f t="shared" si="1"/>
        <v>167257925</v>
      </c>
      <c r="J31" s="80">
        <v>13549894</v>
      </c>
      <c r="K31" s="81">
        <v>4215650</v>
      </c>
      <c r="L31" s="81">
        <f t="shared" si="2"/>
        <v>17765544</v>
      </c>
      <c r="M31" s="40">
        <f t="shared" si="3"/>
        <v>0.12155585137991876</v>
      </c>
      <c r="N31" s="108">
        <v>20084395</v>
      </c>
      <c r="O31" s="109">
        <v>12757489</v>
      </c>
      <c r="P31" s="110">
        <f t="shared" si="4"/>
        <v>32841884</v>
      </c>
      <c r="Q31" s="40">
        <f t="shared" si="5"/>
        <v>0.22471156360539996</v>
      </c>
      <c r="R31" s="108">
        <v>19276403</v>
      </c>
      <c r="S31" s="110">
        <v>7022250</v>
      </c>
      <c r="T31" s="110">
        <f t="shared" si="6"/>
        <v>26298653</v>
      </c>
      <c r="U31" s="40">
        <f t="shared" si="7"/>
        <v>0.15723412209017898</v>
      </c>
      <c r="V31" s="108">
        <v>26571413</v>
      </c>
      <c r="W31" s="110">
        <v>20042372</v>
      </c>
      <c r="X31" s="110">
        <f t="shared" si="8"/>
        <v>46613785</v>
      </c>
      <c r="Y31" s="40">
        <f t="shared" si="9"/>
        <v>0.2786940289974302</v>
      </c>
      <c r="Z31" s="80">
        <f t="shared" si="10"/>
        <v>79482105</v>
      </c>
      <c r="AA31" s="81">
        <f t="shared" si="11"/>
        <v>44037761</v>
      </c>
      <c r="AB31" s="81">
        <f t="shared" si="12"/>
        <v>123519866</v>
      </c>
      <c r="AC31" s="40">
        <f t="shared" si="13"/>
        <v>0.7384993326923074</v>
      </c>
      <c r="AD31" s="80">
        <v>13484012</v>
      </c>
      <c r="AE31" s="81">
        <v>7887072</v>
      </c>
      <c r="AF31" s="81">
        <f t="shared" si="14"/>
        <v>21371084</v>
      </c>
      <c r="AG31" s="40">
        <f t="shared" si="15"/>
        <v>0.6275900255409084</v>
      </c>
      <c r="AH31" s="40">
        <f t="shared" si="16"/>
        <v>1.1811614703306579</v>
      </c>
      <c r="AI31" s="12">
        <v>152260000</v>
      </c>
      <c r="AJ31" s="12">
        <v>113167079</v>
      </c>
      <c r="AK31" s="12">
        <v>71022530</v>
      </c>
      <c r="AL31" s="12"/>
    </row>
    <row r="32" spans="1:38" s="13" customFormat="1" ht="12.75">
      <c r="A32" s="29" t="s">
        <v>97</v>
      </c>
      <c r="B32" s="63" t="s">
        <v>296</v>
      </c>
      <c r="C32" s="39" t="s">
        <v>297</v>
      </c>
      <c r="D32" s="80">
        <v>65205000</v>
      </c>
      <c r="E32" s="81">
        <v>41468000</v>
      </c>
      <c r="F32" s="82">
        <f t="shared" si="0"/>
        <v>106673000</v>
      </c>
      <c r="G32" s="80">
        <v>71487890</v>
      </c>
      <c r="H32" s="81">
        <v>55943296</v>
      </c>
      <c r="I32" s="83">
        <f t="shared" si="1"/>
        <v>127431186</v>
      </c>
      <c r="J32" s="80">
        <v>21252380</v>
      </c>
      <c r="K32" s="81">
        <v>7044000</v>
      </c>
      <c r="L32" s="81">
        <f t="shared" si="2"/>
        <v>28296380</v>
      </c>
      <c r="M32" s="40">
        <f t="shared" si="3"/>
        <v>0.2652628125205066</v>
      </c>
      <c r="N32" s="108">
        <v>20361581</v>
      </c>
      <c r="O32" s="109">
        <v>0</v>
      </c>
      <c r="P32" s="110">
        <f t="shared" si="4"/>
        <v>20361581</v>
      </c>
      <c r="Q32" s="40">
        <f t="shared" si="5"/>
        <v>0.1908784884647474</v>
      </c>
      <c r="R32" s="108">
        <v>17822875</v>
      </c>
      <c r="S32" s="110">
        <v>0</v>
      </c>
      <c r="T32" s="110">
        <f t="shared" si="6"/>
        <v>17822875</v>
      </c>
      <c r="U32" s="40">
        <f t="shared" si="7"/>
        <v>0.1398627412916019</v>
      </c>
      <c r="V32" s="108">
        <v>13216508</v>
      </c>
      <c r="W32" s="110">
        <v>0</v>
      </c>
      <c r="X32" s="110">
        <f t="shared" si="8"/>
        <v>13216508</v>
      </c>
      <c r="Y32" s="40">
        <f t="shared" si="9"/>
        <v>0.10371486301634202</v>
      </c>
      <c r="Z32" s="80">
        <f t="shared" si="10"/>
        <v>72653344</v>
      </c>
      <c r="AA32" s="81">
        <f t="shared" si="11"/>
        <v>7044000</v>
      </c>
      <c r="AB32" s="81">
        <f t="shared" si="12"/>
        <v>79697344</v>
      </c>
      <c r="AC32" s="40">
        <f t="shared" si="13"/>
        <v>0.6254147552232622</v>
      </c>
      <c r="AD32" s="80">
        <v>16149313</v>
      </c>
      <c r="AE32" s="81">
        <v>0</v>
      </c>
      <c r="AF32" s="81">
        <f t="shared" si="14"/>
        <v>16149313</v>
      </c>
      <c r="AG32" s="40">
        <f t="shared" si="15"/>
        <v>0.8328599158292537</v>
      </c>
      <c r="AH32" s="40">
        <f t="shared" si="16"/>
        <v>-0.1816055580816348</v>
      </c>
      <c r="AI32" s="12">
        <v>105127956</v>
      </c>
      <c r="AJ32" s="12">
        <v>93144000</v>
      </c>
      <c r="AK32" s="12">
        <v>77575904</v>
      </c>
      <c r="AL32" s="12"/>
    </row>
    <row r="33" spans="1:38" s="13" customFormat="1" ht="12.75">
      <c r="A33" s="29" t="s">
        <v>116</v>
      </c>
      <c r="B33" s="63" t="s">
        <v>298</v>
      </c>
      <c r="C33" s="39" t="s">
        <v>299</v>
      </c>
      <c r="D33" s="80">
        <v>407969296</v>
      </c>
      <c r="E33" s="81">
        <v>210208380</v>
      </c>
      <c r="F33" s="82">
        <f t="shared" si="0"/>
        <v>618177676</v>
      </c>
      <c r="G33" s="80">
        <v>438807000</v>
      </c>
      <c r="H33" s="81">
        <v>221198000</v>
      </c>
      <c r="I33" s="83">
        <f t="shared" si="1"/>
        <v>660005000</v>
      </c>
      <c r="J33" s="80">
        <v>49049861</v>
      </c>
      <c r="K33" s="81">
        <v>21878073</v>
      </c>
      <c r="L33" s="81">
        <f t="shared" si="2"/>
        <v>70927934</v>
      </c>
      <c r="M33" s="40">
        <f t="shared" si="3"/>
        <v>0.11473713262981046</v>
      </c>
      <c r="N33" s="108">
        <v>132343003</v>
      </c>
      <c r="O33" s="109">
        <v>34647651</v>
      </c>
      <c r="P33" s="110">
        <f t="shared" si="4"/>
        <v>166990654</v>
      </c>
      <c r="Q33" s="40">
        <f t="shared" si="5"/>
        <v>0.2701337503491472</v>
      </c>
      <c r="R33" s="108">
        <v>120261733</v>
      </c>
      <c r="S33" s="110">
        <v>51144880</v>
      </c>
      <c r="T33" s="110">
        <f t="shared" si="6"/>
        <v>171406613</v>
      </c>
      <c r="U33" s="40">
        <f t="shared" si="7"/>
        <v>0.259705021931652</v>
      </c>
      <c r="V33" s="108">
        <v>70961002</v>
      </c>
      <c r="W33" s="110">
        <v>90647108</v>
      </c>
      <c r="X33" s="110">
        <f t="shared" si="8"/>
        <v>161608110</v>
      </c>
      <c r="Y33" s="40">
        <f t="shared" si="9"/>
        <v>0.2448589177354717</v>
      </c>
      <c r="Z33" s="80">
        <f t="shared" si="10"/>
        <v>372615599</v>
      </c>
      <c r="AA33" s="81">
        <f t="shared" si="11"/>
        <v>198317712</v>
      </c>
      <c r="AB33" s="81">
        <f t="shared" si="12"/>
        <v>570933311</v>
      </c>
      <c r="AC33" s="40">
        <f t="shared" si="13"/>
        <v>0.8650439178491072</v>
      </c>
      <c r="AD33" s="80">
        <v>16597717</v>
      </c>
      <c r="AE33" s="81">
        <v>19363310</v>
      </c>
      <c r="AF33" s="81">
        <f t="shared" si="14"/>
        <v>35961027</v>
      </c>
      <c r="AG33" s="40">
        <f t="shared" si="15"/>
        <v>0.37980014990624106</v>
      </c>
      <c r="AH33" s="40">
        <f t="shared" si="16"/>
        <v>3.493979273728751</v>
      </c>
      <c r="AI33" s="12">
        <v>751617414</v>
      </c>
      <c r="AJ33" s="12">
        <v>704845904</v>
      </c>
      <c r="AK33" s="12">
        <v>267700580</v>
      </c>
      <c r="AL33" s="12"/>
    </row>
    <row r="34" spans="1:38" s="59" customFormat="1" ht="12.75">
      <c r="A34" s="64"/>
      <c r="B34" s="65" t="s">
        <v>300</v>
      </c>
      <c r="C34" s="32"/>
      <c r="D34" s="84">
        <f>SUM(D28:D33)</f>
        <v>1610208658</v>
      </c>
      <c r="E34" s="85">
        <f>SUM(E28:E33)</f>
        <v>466142997</v>
      </c>
      <c r="F34" s="93">
        <f t="shared" si="0"/>
        <v>2076351655</v>
      </c>
      <c r="G34" s="84">
        <f>SUM(G28:G33)</f>
        <v>1546032389</v>
      </c>
      <c r="H34" s="85">
        <f>SUM(H28:H33)</f>
        <v>557932493</v>
      </c>
      <c r="I34" s="86">
        <f t="shared" si="1"/>
        <v>2103964882</v>
      </c>
      <c r="J34" s="84">
        <f>SUM(J28:J33)</f>
        <v>279041872</v>
      </c>
      <c r="K34" s="85">
        <f>SUM(K28:K33)</f>
        <v>51226572</v>
      </c>
      <c r="L34" s="85">
        <f t="shared" si="2"/>
        <v>330268444</v>
      </c>
      <c r="M34" s="44">
        <f t="shared" si="3"/>
        <v>0.15906190225759229</v>
      </c>
      <c r="N34" s="114">
        <f>SUM(N28:N33)</f>
        <v>349032351</v>
      </c>
      <c r="O34" s="115">
        <f>SUM(O28:O33)</f>
        <v>71938361</v>
      </c>
      <c r="P34" s="116">
        <f t="shared" si="4"/>
        <v>420970712</v>
      </c>
      <c r="Q34" s="44">
        <f t="shared" si="5"/>
        <v>0.2027453832236332</v>
      </c>
      <c r="R34" s="114">
        <f>SUM(R28:R33)</f>
        <v>327626930</v>
      </c>
      <c r="S34" s="116">
        <f>SUM(S28:S33)</f>
        <v>86515411</v>
      </c>
      <c r="T34" s="116">
        <f t="shared" si="6"/>
        <v>414142341</v>
      </c>
      <c r="U34" s="44">
        <f t="shared" si="7"/>
        <v>0.19683899885549516</v>
      </c>
      <c r="V34" s="114">
        <f>SUM(V28:V33)</f>
        <v>278184968</v>
      </c>
      <c r="W34" s="116">
        <f>SUM(W28:W33)</f>
        <v>179417411</v>
      </c>
      <c r="X34" s="116">
        <f t="shared" si="8"/>
        <v>457602379</v>
      </c>
      <c r="Y34" s="44">
        <f t="shared" si="9"/>
        <v>0.21749525522736363</v>
      </c>
      <c r="Z34" s="84">
        <f t="shared" si="10"/>
        <v>1233886121</v>
      </c>
      <c r="AA34" s="85">
        <f t="shared" si="11"/>
        <v>389097755</v>
      </c>
      <c r="AB34" s="85">
        <f t="shared" si="12"/>
        <v>1622983876</v>
      </c>
      <c r="AC34" s="44">
        <f t="shared" si="13"/>
        <v>0.7713930445726898</v>
      </c>
      <c r="AD34" s="84">
        <f>SUM(AD28:AD33)</f>
        <v>205719594</v>
      </c>
      <c r="AE34" s="85">
        <f>SUM(AE28:AE33)</f>
        <v>99456319</v>
      </c>
      <c r="AF34" s="85">
        <f t="shared" si="14"/>
        <v>305175913</v>
      </c>
      <c r="AG34" s="44">
        <f t="shared" si="15"/>
        <v>0.6124913060061704</v>
      </c>
      <c r="AH34" s="44">
        <f t="shared" si="16"/>
        <v>0.4994708281580533</v>
      </c>
      <c r="AI34" s="66">
        <f>SUM(AI28:AI33)</f>
        <v>2045182958</v>
      </c>
      <c r="AJ34" s="66">
        <f>SUM(AJ28:AJ33)</f>
        <v>1955171620</v>
      </c>
      <c r="AK34" s="66">
        <f>SUM(AK28:AK33)</f>
        <v>1197525619</v>
      </c>
      <c r="AL34" s="66"/>
    </row>
    <row r="35" spans="1:38" s="13" customFormat="1" ht="12.75">
      <c r="A35" s="29" t="s">
        <v>97</v>
      </c>
      <c r="B35" s="63" t="s">
        <v>301</v>
      </c>
      <c r="C35" s="39" t="s">
        <v>302</v>
      </c>
      <c r="D35" s="80">
        <v>197459267</v>
      </c>
      <c r="E35" s="81">
        <v>28243000</v>
      </c>
      <c r="F35" s="82">
        <f t="shared" si="0"/>
        <v>225702267</v>
      </c>
      <c r="G35" s="80">
        <v>203353167</v>
      </c>
      <c r="H35" s="81">
        <v>28241505</v>
      </c>
      <c r="I35" s="83">
        <f t="shared" si="1"/>
        <v>231594672</v>
      </c>
      <c r="J35" s="80">
        <v>43055459</v>
      </c>
      <c r="K35" s="81">
        <v>307374</v>
      </c>
      <c r="L35" s="81">
        <f t="shared" si="2"/>
        <v>43362833</v>
      </c>
      <c r="M35" s="40">
        <f t="shared" si="3"/>
        <v>0.1921240472077314</v>
      </c>
      <c r="N35" s="108">
        <v>41590211</v>
      </c>
      <c r="O35" s="109">
        <v>3059046</v>
      </c>
      <c r="P35" s="110">
        <f t="shared" si="4"/>
        <v>44649257</v>
      </c>
      <c r="Q35" s="40">
        <f t="shared" si="5"/>
        <v>0.19782369753512488</v>
      </c>
      <c r="R35" s="108">
        <v>41358005</v>
      </c>
      <c r="S35" s="110">
        <v>3895704</v>
      </c>
      <c r="T35" s="110">
        <f t="shared" si="6"/>
        <v>45253709</v>
      </c>
      <c r="U35" s="40">
        <f t="shared" si="7"/>
        <v>0.19540047536154026</v>
      </c>
      <c r="V35" s="108">
        <v>40795255</v>
      </c>
      <c r="W35" s="110">
        <v>12298933</v>
      </c>
      <c r="X35" s="110">
        <f t="shared" si="8"/>
        <v>53094188</v>
      </c>
      <c r="Y35" s="40">
        <f t="shared" si="9"/>
        <v>0.22925479045562844</v>
      </c>
      <c r="Z35" s="80">
        <f t="shared" si="10"/>
        <v>166798930</v>
      </c>
      <c r="AA35" s="81">
        <f t="shared" si="11"/>
        <v>19561057</v>
      </c>
      <c r="AB35" s="81">
        <f t="shared" si="12"/>
        <v>186359987</v>
      </c>
      <c r="AC35" s="40">
        <f t="shared" si="13"/>
        <v>0.804681668151675</v>
      </c>
      <c r="AD35" s="80">
        <v>37189169</v>
      </c>
      <c r="AE35" s="81">
        <v>3463345</v>
      </c>
      <c r="AF35" s="81">
        <f t="shared" si="14"/>
        <v>40652514</v>
      </c>
      <c r="AG35" s="40">
        <f t="shared" si="15"/>
        <v>0.8673209244866023</v>
      </c>
      <c r="AH35" s="40">
        <f t="shared" si="16"/>
        <v>0.3060493134569735</v>
      </c>
      <c r="AI35" s="12">
        <v>206859000</v>
      </c>
      <c r="AJ35" s="12">
        <v>191176724</v>
      </c>
      <c r="AK35" s="12">
        <v>165811573</v>
      </c>
      <c r="AL35" s="12"/>
    </row>
    <row r="36" spans="1:38" s="13" customFormat="1" ht="12.75">
      <c r="A36" s="29" t="s">
        <v>97</v>
      </c>
      <c r="B36" s="63" t="s">
        <v>303</v>
      </c>
      <c r="C36" s="39" t="s">
        <v>304</v>
      </c>
      <c r="D36" s="80">
        <v>118264598</v>
      </c>
      <c r="E36" s="81">
        <v>47198000</v>
      </c>
      <c r="F36" s="82">
        <f t="shared" si="0"/>
        <v>165462598</v>
      </c>
      <c r="G36" s="80">
        <v>110932000</v>
      </c>
      <c r="H36" s="81">
        <v>47198000</v>
      </c>
      <c r="I36" s="83">
        <f t="shared" si="1"/>
        <v>158130000</v>
      </c>
      <c r="J36" s="80">
        <v>23102298</v>
      </c>
      <c r="K36" s="81">
        <v>9047756</v>
      </c>
      <c r="L36" s="81">
        <f t="shared" si="2"/>
        <v>32150054</v>
      </c>
      <c r="M36" s="40">
        <f t="shared" si="3"/>
        <v>0.19430405655784516</v>
      </c>
      <c r="N36" s="108">
        <v>30806758</v>
      </c>
      <c r="O36" s="109">
        <v>19248119</v>
      </c>
      <c r="P36" s="110">
        <f t="shared" si="4"/>
        <v>50054877</v>
      </c>
      <c r="Q36" s="40">
        <f t="shared" si="5"/>
        <v>0.30251475321329113</v>
      </c>
      <c r="R36" s="108">
        <v>33373986</v>
      </c>
      <c r="S36" s="110">
        <v>8031722</v>
      </c>
      <c r="T36" s="110">
        <f t="shared" si="6"/>
        <v>41405708</v>
      </c>
      <c r="U36" s="40">
        <f t="shared" si="7"/>
        <v>0.26184600012647824</v>
      </c>
      <c r="V36" s="108">
        <v>21275583</v>
      </c>
      <c r="W36" s="110">
        <v>13569402</v>
      </c>
      <c r="X36" s="110">
        <f t="shared" si="8"/>
        <v>34844985</v>
      </c>
      <c r="Y36" s="40">
        <f t="shared" si="9"/>
        <v>0.22035657370517928</v>
      </c>
      <c r="Z36" s="80">
        <f t="shared" si="10"/>
        <v>108558625</v>
      </c>
      <c r="AA36" s="81">
        <f t="shared" si="11"/>
        <v>49896999</v>
      </c>
      <c r="AB36" s="81">
        <f t="shared" si="12"/>
        <v>158455624</v>
      </c>
      <c r="AC36" s="40">
        <f t="shared" si="13"/>
        <v>1.0020592170998546</v>
      </c>
      <c r="AD36" s="80">
        <v>31792494</v>
      </c>
      <c r="AE36" s="81">
        <v>9062060</v>
      </c>
      <c r="AF36" s="81">
        <f t="shared" si="14"/>
        <v>40854554</v>
      </c>
      <c r="AG36" s="40">
        <f t="shared" si="15"/>
        <v>0.9650334406038897</v>
      </c>
      <c r="AH36" s="40">
        <f t="shared" si="16"/>
        <v>-0.14709667372699753</v>
      </c>
      <c r="AI36" s="12">
        <v>137324973</v>
      </c>
      <c r="AJ36" s="12">
        <v>123503601</v>
      </c>
      <c r="AK36" s="12">
        <v>119185105</v>
      </c>
      <c r="AL36" s="12"/>
    </row>
    <row r="37" spans="1:38" s="13" customFormat="1" ht="12.75">
      <c r="A37" s="29" t="s">
        <v>97</v>
      </c>
      <c r="B37" s="63" t="s">
        <v>305</v>
      </c>
      <c r="C37" s="39" t="s">
        <v>306</v>
      </c>
      <c r="D37" s="80">
        <v>72735672</v>
      </c>
      <c r="E37" s="81">
        <v>31065000</v>
      </c>
      <c r="F37" s="82">
        <f t="shared" si="0"/>
        <v>103800672</v>
      </c>
      <c r="G37" s="80">
        <v>88758000</v>
      </c>
      <c r="H37" s="81">
        <v>31065000</v>
      </c>
      <c r="I37" s="83">
        <f t="shared" si="1"/>
        <v>119823000</v>
      </c>
      <c r="J37" s="80">
        <v>12039353</v>
      </c>
      <c r="K37" s="81">
        <v>4517116</v>
      </c>
      <c r="L37" s="81">
        <f t="shared" si="2"/>
        <v>16556469</v>
      </c>
      <c r="M37" s="40">
        <f t="shared" si="3"/>
        <v>0.1595025222958094</v>
      </c>
      <c r="N37" s="108">
        <v>14959410</v>
      </c>
      <c r="O37" s="109">
        <v>5213506</v>
      </c>
      <c r="P37" s="110">
        <f t="shared" si="4"/>
        <v>20172916</v>
      </c>
      <c r="Q37" s="40">
        <f t="shared" si="5"/>
        <v>0.19434282660520732</v>
      </c>
      <c r="R37" s="108">
        <v>0</v>
      </c>
      <c r="S37" s="110">
        <v>5454677</v>
      </c>
      <c r="T37" s="110">
        <f t="shared" si="6"/>
        <v>5454677</v>
      </c>
      <c r="U37" s="40">
        <f t="shared" si="7"/>
        <v>0.04552278777864016</v>
      </c>
      <c r="V37" s="108">
        <v>12514735</v>
      </c>
      <c r="W37" s="110">
        <v>4978353</v>
      </c>
      <c r="X37" s="110">
        <f t="shared" si="8"/>
        <v>17493088</v>
      </c>
      <c r="Y37" s="40">
        <f t="shared" si="9"/>
        <v>0.14599107016182203</v>
      </c>
      <c r="Z37" s="80">
        <f t="shared" si="10"/>
        <v>39513498</v>
      </c>
      <c r="AA37" s="81">
        <f t="shared" si="11"/>
        <v>20163652</v>
      </c>
      <c r="AB37" s="81">
        <f t="shared" si="12"/>
        <v>59677150</v>
      </c>
      <c r="AC37" s="40">
        <f t="shared" si="13"/>
        <v>0.49804419852615944</v>
      </c>
      <c r="AD37" s="80">
        <v>21056673</v>
      </c>
      <c r="AE37" s="81">
        <v>25162877</v>
      </c>
      <c r="AF37" s="81">
        <f t="shared" si="14"/>
        <v>46219550</v>
      </c>
      <c r="AG37" s="40">
        <f t="shared" si="15"/>
        <v>1.0528753313441883</v>
      </c>
      <c r="AH37" s="40">
        <f t="shared" si="16"/>
        <v>-0.621521888464946</v>
      </c>
      <c r="AI37" s="12">
        <v>98782464</v>
      </c>
      <c r="AJ37" s="12">
        <v>100623464</v>
      </c>
      <c r="AK37" s="12">
        <v>105943963</v>
      </c>
      <c r="AL37" s="12"/>
    </row>
    <row r="38" spans="1:38" s="13" customFormat="1" ht="12.75">
      <c r="A38" s="29" t="s">
        <v>97</v>
      </c>
      <c r="B38" s="63" t="s">
        <v>307</v>
      </c>
      <c r="C38" s="39" t="s">
        <v>308</v>
      </c>
      <c r="D38" s="80">
        <v>154625000</v>
      </c>
      <c r="E38" s="81">
        <v>48107980</v>
      </c>
      <c r="F38" s="82">
        <f t="shared" si="0"/>
        <v>202732980</v>
      </c>
      <c r="G38" s="80">
        <v>173282402</v>
      </c>
      <c r="H38" s="81">
        <v>49221000</v>
      </c>
      <c r="I38" s="83">
        <f t="shared" si="1"/>
        <v>222503402</v>
      </c>
      <c r="J38" s="80">
        <v>27144684</v>
      </c>
      <c r="K38" s="81">
        <v>239557</v>
      </c>
      <c r="L38" s="81">
        <f t="shared" si="2"/>
        <v>27384241</v>
      </c>
      <c r="M38" s="40">
        <f t="shared" si="3"/>
        <v>0.135075412989046</v>
      </c>
      <c r="N38" s="108">
        <v>27113601</v>
      </c>
      <c r="O38" s="109">
        <v>3160235</v>
      </c>
      <c r="P38" s="110">
        <f t="shared" si="4"/>
        <v>30273836</v>
      </c>
      <c r="Q38" s="40">
        <f t="shared" si="5"/>
        <v>0.14932861934945169</v>
      </c>
      <c r="R38" s="108">
        <v>26444303</v>
      </c>
      <c r="S38" s="110">
        <v>2054471</v>
      </c>
      <c r="T38" s="110">
        <f t="shared" si="6"/>
        <v>28498774</v>
      </c>
      <c r="U38" s="40">
        <f t="shared" si="7"/>
        <v>0.12808241916229218</v>
      </c>
      <c r="V38" s="108">
        <v>28574686</v>
      </c>
      <c r="W38" s="110">
        <v>14629247</v>
      </c>
      <c r="X38" s="110">
        <f t="shared" si="8"/>
        <v>43203933</v>
      </c>
      <c r="Y38" s="40">
        <f t="shared" si="9"/>
        <v>0.19417201090705122</v>
      </c>
      <c r="Z38" s="80">
        <f t="shared" si="10"/>
        <v>109277274</v>
      </c>
      <c r="AA38" s="81">
        <f t="shared" si="11"/>
        <v>20083510</v>
      </c>
      <c r="AB38" s="81">
        <f t="shared" si="12"/>
        <v>129360784</v>
      </c>
      <c r="AC38" s="40">
        <f t="shared" si="13"/>
        <v>0.5813878926669175</v>
      </c>
      <c r="AD38" s="80">
        <v>31206279</v>
      </c>
      <c r="AE38" s="81">
        <v>4906602</v>
      </c>
      <c r="AF38" s="81">
        <f t="shared" si="14"/>
        <v>36112881</v>
      </c>
      <c r="AG38" s="40">
        <f t="shared" si="15"/>
        <v>0.6807447924952514</v>
      </c>
      <c r="AH38" s="40">
        <f t="shared" si="16"/>
        <v>0.19635796988891574</v>
      </c>
      <c r="AI38" s="12">
        <v>183346000</v>
      </c>
      <c r="AJ38" s="12">
        <v>209405762</v>
      </c>
      <c r="AK38" s="12">
        <v>142551882</v>
      </c>
      <c r="AL38" s="12"/>
    </row>
    <row r="39" spans="1:38" s="13" customFormat="1" ht="12.75">
      <c r="A39" s="29" t="s">
        <v>116</v>
      </c>
      <c r="B39" s="63" t="s">
        <v>309</v>
      </c>
      <c r="C39" s="39" t="s">
        <v>310</v>
      </c>
      <c r="D39" s="80">
        <v>207027098</v>
      </c>
      <c r="E39" s="81">
        <v>231740202</v>
      </c>
      <c r="F39" s="82">
        <f t="shared" si="0"/>
        <v>438767300</v>
      </c>
      <c r="G39" s="80">
        <v>257096000</v>
      </c>
      <c r="H39" s="81">
        <v>225702000</v>
      </c>
      <c r="I39" s="83">
        <f t="shared" si="1"/>
        <v>482798000</v>
      </c>
      <c r="J39" s="80">
        <v>37063210</v>
      </c>
      <c r="K39" s="81">
        <v>76106686</v>
      </c>
      <c r="L39" s="81">
        <f t="shared" si="2"/>
        <v>113169896</v>
      </c>
      <c r="M39" s="40">
        <f t="shared" si="3"/>
        <v>0.2579269147905963</v>
      </c>
      <c r="N39" s="108">
        <v>66015326</v>
      </c>
      <c r="O39" s="109">
        <v>85556708</v>
      </c>
      <c r="P39" s="110">
        <f t="shared" si="4"/>
        <v>151572034</v>
      </c>
      <c r="Q39" s="40">
        <f t="shared" si="5"/>
        <v>0.34544970420539545</v>
      </c>
      <c r="R39" s="108">
        <v>198585694</v>
      </c>
      <c r="S39" s="110">
        <v>57948632</v>
      </c>
      <c r="T39" s="110">
        <f t="shared" si="6"/>
        <v>256534326</v>
      </c>
      <c r="U39" s="40">
        <f t="shared" si="7"/>
        <v>0.5313491895161123</v>
      </c>
      <c r="V39" s="108">
        <v>115743912</v>
      </c>
      <c r="W39" s="110">
        <v>29972189</v>
      </c>
      <c r="X39" s="110">
        <f t="shared" si="8"/>
        <v>145716101</v>
      </c>
      <c r="Y39" s="40">
        <f t="shared" si="9"/>
        <v>0.30181587537645144</v>
      </c>
      <c r="Z39" s="80">
        <f t="shared" si="10"/>
        <v>417408142</v>
      </c>
      <c r="AA39" s="81">
        <f t="shared" si="11"/>
        <v>249584215</v>
      </c>
      <c r="AB39" s="81">
        <f t="shared" si="12"/>
        <v>666992357</v>
      </c>
      <c r="AC39" s="40">
        <f t="shared" si="13"/>
        <v>1.3815143331165416</v>
      </c>
      <c r="AD39" s="80">
        <v>53816611</v>
      </c>
      <c r="AE39" s="81">
        <v>88137177</v>
      </c>
      <c r="AF39" s="81">
        <f t="shared" si="14"/>
        <v>141953788</v>
      </c>
      <c r="AG39" s="40">
        <f t="shared" si="15"/>
        <v>0.7102388626896169</v>
      </c>
      <c r="AH39" s="40">
        <f t="shared" si="16"/>
        <v>0.026503787274771318</v>
      </c>
      <c r="AI39" s="12">
        <v>343740000</v>
      </c>
      <c r="AJ39" s="12">
        <v>539950966</v>
      </c>
      <c r="AK39" s="12">
        <v>383494160</v>
      </c>
      <c r="AL39" s="12"/>
    </row>
    <row r="40" spans="1:38" s="59" customFormat="1" ht="12.75">
      <c r="A40" s="64"/>
      <c r="B40" s="65" t="s">
        <v>311</v>
      </c>
      <c r="C40" s="32"/>
      <c r="D40" s="84">
        <f>SUM(D35:D39)</f>
        <v>750111635</v>
      </c>
      <c r="E40" s="85">
        <f>SUM(E35:E39)</f>
        <v>386354182</v>
      </c>
      <c r="F40" s="86">
        <f t="shared" si="0"/>
        <v>1136465817</v>
      </c>
      <c r="G40" s="84">
        <f>SUM(G35:G39)</f>
        <v>833421569</v>
      </c>
      <c r="H40" s="85">
        <f>SUM(H35:H39)</f>
        <v>381427505</v>
      </c>
      <c r="I40" s="86">
        <f t="shared" si="1"/>
        <v>1214849074</v>
      </c>
      <c r="J40" s="84">
        <f>SUM(J35:J39)</f>
        <v>142405004</v>
      </c>
      <c r="K40" s="85">
        <f>SUM(K35:K39)</f>
        <v>90218489</v>
      </c>
      <c r="L40" s="85">
        <f t="shared" si="2"/>
        <v>232623493</v>
      </c>
      <c r="M40" s="44">
        <f t="shared" si="3"/>
        <v>0.20469026830395198</v>
      </c>
      <c r="N40" s="114">
        <f>SUM(N35:N39)</f>
        <v>180485306</v>
      </c>
      <c r="O40" s="115">
        <f>SUM(O35:O39)</f>
        <v>116237614</v>
      </c>
      <c r="P40" s="116">
        <f t="shared" si="4"/>
        <v>296722920</v>
      </c>
      <c r="Q40" s="44">
        <f t="shared" si="5"/>
        <v>0.2610926924166343</v>
      </c>
      <c r="R40" s="114">
        <f>SUM(R35:R39)</f>
        <v>299761988</v>
      </c>
      <c r="S40" s="116">
        <f>SUM(S35:S39)</f>
        <v>77385206</v>
      </c>
      <c r="T40" s="116">
        <f t="shared" si="6"/>
        <v>377147194</v>
      </c>
      <c r="U40" s="44">
        <f t="shared" si="7"/>
        <v>0.31044777665937456</v>
      </c>
      <c r="V40" s="114">
        <f>SUM(V35:V39)</f>
        <v>218904171</v>
      </c>
      <c r="W40" s="116">
        <f>SUM(W35:W39)</f>
        <v>75448124</v>
      </c>
      <c r="X40" s="116">
        <f t="shared" si="8"/>
        <v>294352295</v>
      </c>
      <c r="Y40" s="44">
        <f t="shared" si="9"/>
        <v>0.24229536104498853</v>
      </c>
      <c r="Z40" s="84">
        <f t="shared" si="10"/>
        <v>841556469</v>
      </c>
      <c r="AA40" s="85">
        <f t="shared" si="11"/>
        <v>359289433</v>
      </c>
      <c r="AB40" s="85">
        <f t="shared" si="12"/>
        <v>1200845902</v>
      </c>
      <c r="AC40" s="44">
        <f t="shared" si="13"/>
        <v>0.9884733237241616</v>
      </c>
      <c r="AD40" s="84">
        <f>SUM(AD35:AD39)</f>
        <v>175061226</v>
      </c>
      <c r="AE40" s="85">
        <f>SUM(AE35:AE39)</f>
        <v>130732061</v>
      </c>
      <c r="AF40" s="85">
        <f t="shared" si="14"/>
        <v>305793287</v>
      </c>
      <c r="AG40" s="44">
        <f t="shared" si="15"/>
        <v>0.787342465564152</v>
      </c>
      <c r="AH40" s="44">
        <f t="shared" si="16"/>
        <v>-0.037414137217472665</v>
      </c>
      <c r="AI40" s="66">
        <f>SUM(AI35:AI39)</f>
        <v>970052437</v>
      </c>
      <c r="AJ40" s="66">
        <f>SUM(AJ35:AJ39)</f>
        <v>1164660517</v>
      </c>
      <c r="AK40" s="66">
        <f>SUM(AK35:AK39)</f>
        <v>916986683</v>
      </c>
      <c r="AL40" s="66"/>
    </row>
    <row r="41" spans="1:38" s="13" customFormat="1" ht="12.75">
      <c r="A41" s="29" t="s">
        <v>97</v>
      </c>
      <c r="B41" s="63" t="s">
        <v>79</v>
      </c>
      <c r="C41" s="39" t="s">
        <v>80</v>
      </c>
      <c r="D41" s="80">
        <v>1414018616</v>
      </c>
      <c r="E41" s="81">
        <v>305418128</v>
      </c>
      <c r="F41" s="82">
        <f t="shared" si="0"/>
        <v>1719436744</v>
      </c>
      <c r="G41" s="80">
        <v>1450413433</v>
      </c>
      <c r="H41" s="81">
        <v>331203000</v>
      </c>
      <c r="I41" s="83">
        <f t="shared" si="1"/>
        <v>1781616433</v>
      </c>
      <c r="J41" s="80">
        <v>330807471</v>
      </c>
      <c r="K41" s="81">
        <v>23662893</v>
      </c>
      <c r="L41" s="81">
        <f t="shared" si="2"/>
        <v>354470364</v>
      </c>
      <c r="M41" s="40">
        <f t="shared" si="3"/>
        <v>0.20615493139653412</v>
      </c>
      <c r="N41" s="108">
        <v>326892895</v>
      </c>
      <c r="O41" s="109">
        <v>49626337</v>
      </c>
      <c r="P41" s="110">
        <f t="shared" si="4"/>
        <v>376519232</v>
      </c>
      <c r="Q41" s="40">
        <f t="shared" si="5"/>
        <v>0.21897824000439065</v>
      </c>
      <c r="R41" s="108">
        <v>314640000</v>
      </c>
      <c r="S41" s="110">
        <v>35011814</v>
      </c>
      <c r="T41" s="110">
        <f t="shared" si="6"/>
        <v>349651814</v>
      </c>
      <c r="U41" s="40">
        <f t="shared" si="7"/>
        <v>0.19625538220436925</v>
      </c>
      <c r="V41" s="108">
        <v>353149199</v>
      </c>
      <c r="W41" s="110">
        <v>131880801</v>
      </c>
      <c r="X41" s="110">
        <f t="shared" si="8"/>
        <v>485030000</v>
      </c>
      <c r="Y41" s="40">
        <f t="shared" si="9"/>
        <v>0.27224153920901784</v>
      </c>
      <c r="Z41" s="80">
        <f t="shared" si="10"/>
        <v>1325489565</v>
      </c>
      <c r="AA41" s="81">
        <f t="shared" si="11"/>
        <v>240181845</v>
      </c>
      <c r="AB41" s="81">
        <f t="shared" si="12"/>
        <v>1565671410</v>
      </c>
      <c r="AC41" s="40">
        <f t="shared" si="13"/>
        <v>0.8787926407726393</v>
      </c>
      <c r="AD41" s="80">
        <v>390515320</v>
      </c>
      <c r="AE41" s="81">
        <v>39877007</v>
      </c>
      <c r="AF41" s="81">
        <f t="shared" si="14"/>
        <v>430392327</v>
      </c>
      <c r="AG41" s="40">
        <f t="shared" si="15"/>
        <v>0.8446800559632531</v>
      </c>
      <c r="AH41" s="40">
        <f t="shared" si="16"/>
        <v>0.12694852945182733</v>
      </c>
      <c r="AI41" s="12">
        <v>1791396750</v>
      </c>
      <c r="AJ41" s="12">
        <v>1792801425</v>
      </c>
      <c r="AK41" s="12">
        <v>1514343608</v>
      </c>
      <c r="AL41" s="12"/>
    </row>
    <row r="42" spans="1:38" s="13" customFormat="1" ht="12.75">
      <c r="A42" s="29" t="s">
        <v>97</v>
      </c>
      <c r="B42" s="63" t="s">
        <v>312</v>
      </c>
      <c r="C42" s="39" t="s">
        <v>313</v>
      </c>
      <c r="D42" s="80">
        <v>41027893</v>
      </c>
      <c r="E42" s="81">
        <v>12421000</v>
      </c>
      <c r="F42" s="82">
        <f aca="true" t="shared" si="17" ref="F42:F73">$D42+$E42</f>
        <v>53448893</v>
      </c>
      <c r="G42" s="80">
        <v>53189092</v>
      </c>
      <c r="H42" s="81">
        <v>13821000</v>
      </c>
      <c r="I42" s="83">
        <f aca="true" t="shared" si="18" ref="I42:I73">$G42+$H42</f>
        <v>67010092</v>
      </c>
      <c r="J42" s="80">
        <v>8669751</v>
      </c>
      <c r="K42" s="81">
        <v>54330</v>
      </c>
      <c r="L42" s="81">
        <f aca="true" t="shared" si="19" ref="L42:L73">$J42+$K42</f>
        <v>8724081</v>
      </c>
      <c r="M42" s="40">
        <f aca="true" t="shared" si="20" ref="M42:M73">IF($F42=0,0,$L42/$F42)</f>
        <v>0.1632228566455062</v>
      </c>
      <c r="N42" s="108">
        <v>8655807</v>
      </c>
      <c r="O42" s="109">
        <v>28138</v>
      </c>
      <c r="P42" s="110">
        <f aca="true" t="shared" si="21" ref="P42:P73">$N42+$O42</f>
        <v>8683945</v>
      </c>
      <c r="Q42" s="40">
        <f aca="true" t="shared" si="22" ref="Q42:Q73">IF($F42=0,0,$P42/$F42)</f>
        <v>0.1624719337030984</v>
      </c>
      <c r="R42" s="108">
        <v>7445666</v>
      </c>
      <c r="S42" s="110">
        <v>2361587</v>
      </c>
      <c r="T42" s="110">
        <f aca="true" t="shared" si="23" ref="T42:T73">$R42+$S42</f>
        <v>9807253</v>
      </c>
      <c r="U42" s="40">
        <f aca="true" t="shared" si="24" ref="U42:U73">IF($I42=0,0,$T42/$I42)</f>
        <v>0.1463548654730992</v>
      </c>
      <c r="V42" s="108">
        <v>12395227</v>
      </c>
      <c r="W42" s="110">
        <v>5745639</v>
      </c>
      <c r="X42" s="110">
        <f aca="true" t="shared" si="25" ref="X42:X73">$V42+$W42</f>
        <v>18140866</v>
      </c>
      <c r="Y42" s="40">
        <f aca="true" t="shared" si="26" ref="Y42:Y73">IF($I42=0,0,$X42/$I42)</f>
        <v>0.2707184165632842</v>
      </c>
      <c r="Z42" s="80">
        <f aca="true" t="shared" si="27" ref="Z42:Z73">$J42+$N42+$R42+$V42</f>
        <v>37166451</v>
      </c>
      <c r="AA42" s="81">
        <f aca="true" t="shared" si="28" ref="AA42:AA73">$K42+$O42+$S42+$W42</f>
        <v>8189694</v>
      </c>
      <c r="AB42" s="81">
        <f aca="true" t="shared" si="29" ref="AB42:AB73">$Z42+$AA42</f>
        <v>45356145</v>
      </c>
      <c r="AC42" s="40">
        <f aca="true" t="shared" si="30" ref="AC42:AC73">IF($I42=0,0,$AB42/$I42)</f>
        <v>0.6768554354469473</v>
      </c>
      <c r="AD42" s="80">
        <v>0</v>
      </c>
      <c r="AE42" s="81">
        <v>0</v>
      </c>
      <c r="AF42" s="81">
        <f aca="true" t="shared" si="31" ref="AF42:AF73">$AD42+$AE42</f>
        <v>0</v>
      </c>
      <c r="AG42" s="40">
        <f aca="true" t="shared" si="32" ref="AG42:AG73">IF($AJ42=0,0,$AK42/$AJ42)</f>
        <v>0.3579579239449955</v>
      </c>
      <c r="AH42" s="40">
        <f aca="true" t="shared" si="33" ref="AH42:AH73">IF($AF42=0,0,(($X42/$AF42)-1))</f>
        <v>0</v>
      </c>
      <c r="AI42" s="12">
        <v>53839677</v>
      </c>
      <c r="AJ42" s="12">
        <v>57812264</v>
      </c>
      <c r="AK42" s="12">
        <v>20694358</v>
      </c>
      <c r="AL42" s="12"/>
    </row>
    <row r="43" spans="1:38" s="13" customFormat="1" ht="12.75">
      <c r="A43" s="29" t="s">
        <v>97</v>
      </c>
      <c r="B43" s="63" t="s">
        <v>314</v>
      </c>
      <c r="C43" s="39" t="s">
        <v>315</v>
      </c>
      <c r="D43" s="80">
        <v>62992440</v>
      </c>
      <c r="E43" s="81">
        <v>37140000</v>
      </c>
      <c r="F43" s="82">
        <f t="shared" si="17"/>
        <v>100132440</v>
      </c>
      <c r="G43" s="80">
        <v>104751588</v>
      </c>
      <c r="H43" s="81">
        <v>37138720</v>
      </c>
      <c r="I43" s="83">
        <f t="shared" si="18"/>
        <v>141890308</v>
      </c>
      <c r="J43" s="80">
        <v>14704709</v>
      </c>
      <c r="K43" s="81">
        <v>612979</v>
      </c>
      <c r="L43" s="81">
        <f t="shared" si="19"/>
        <v>15317688</v>
      </c>
      <c r="M43" s="40">
        <f t="shared" si="20"/>
        <v>0.15297428086242582</v>
      </c>
      <c r="N43" s="108">
        <v>18230281</v>
      </c>
      <c r="O43" s="109">
        <v>3259303</v>
      </c>
      <c r="P43" s="110">
        <f t="shared" si="21"/>
        <v>21489584</v>
      </c>
      <c r="Q43" s="40">
        <f t="shared" si="22"/>
        <v>0.21461160838585377</v>
      </c>
      <c r="R43" s="108">
        <v>18775148</v>
      </c>
      <c r="S43" s="110">
        <v>7149563</v>
      </c>
      <c r="T43" s="110">
        <f t="shared" si="23"/>
        <v>25924711</v>
      </c>
      <c r="U43" s="40">
        <f t="shared" si="24"/>
        <v>0.182709526573161</v>
      </c>
      <c r="V43" s="108">
        <v>22413383</v>
      </c>
      <c r="W43" s="110">
        <v>9422159</v>
      </c>
      <c r="X43" s="110">
        <f t="shared" si="25"/>
        <v>31835542</v>
      </c>
      <c r="Y43" s="40">
        <f t="shared" si="26"/>
        <v>0.2243672767275972</v>
      </c>
      <c r="Z43" s="80">
        <f t="shared" si="27"/>
        <v>74123521</v>
      </c>
      <c r="AA43" s="81">
        <f t="shared" si="28"/>
        <v>20444004</v>
      </c>
      <c r="AB43" s="81">
        <f t="shared" si="29"/>
        <v>94567525</v>
      </c>
      <c r="AC43" s="40">
        <f t="shared" si="30"/>
        <v>0.6664833302074444</v>
      </c>
      <c r="AD43" s="80">
        <v>19893832</v>
      </c>
      <c r="AE43" s="81">
        <v>7371951</v>
      </c>
      <c r="AF43" s="81">
        <f t="shared" si="31"/>
        <v>27265783</v>
      </c>
      <c r="AG43" s="40">
        <f t="shared" si="32"/>
        <v>1.139618105253923</v>
      </c>
      <c r="AH43" s="40">
        <f t="shared" si="33"/>
        <v>0.16760050499925128</v>
      </c>
      <c r="AI43" s="12">
        <v>60634787</v>
      </c>
      <c r="AJ43" s="12">
        <v>94469904</v>
      </c>
      <c r="AK43" s="12">
        <v>107659613</v>
      </c>
      <c r="AL43" s="12"/>
    </row>
    <row r="44" spans="1:38" s="13" customFormat="1" ht="12.75">
      <c r="A44" s="29" t="s">
        <v>116</v>
      </c>
      <c r="B44" s="63" t="s">
        <v>316</v>
      </c>
      <c r="C44" s="39" t="s">
        <v>317</v>
      </c>
      <c r="D44" s="80">
        <v>126353678</v>
      </c>
      <c r="E44" s="81">
        <v>74318000</v>
      </c>
      <c r="F44" s="82">
        <f t="shared" si="17"/>
        <v>200671678</v>
      </c>
      <c r="G44" s="80">
        <v>135853003</v>
      </c>
      <c r="H44" s="81">
        <v>96252283</v>
      </c>
      <c r="I44" s="83">
        <f t="shared" si="18"/>
        <v>232105286</v>
      </c>
      <c r="J44" s="80">
        <v>18797087</v>
      </c>
      <c r="K44" s="81">
        <v>3268318</v>
      </c>
      <c r="L44" s="81">
        <f t="shared" si="19"/>
        <v>22065405</v>
      </c>
      <c r="M44" s="40">
        <f t="shared" si="20"/>
        <v>0.10995774401208724</v>
      </c>
      <c r="N44" s="108">
        <v>27201238</v>
      </c>
      <c r="O44" s="109">
        <v>16097277</v>
      </c>
      <c r="P44" s="110">
        <f t="shared" si="21"/>
        <v>43298515</v>
      </c>
      <c r="Q44" s="40">
        <f t="shared" si="22"/>
        <v>0.21576794210092767</v>
      </c>
      <c r="R44" s="108">
        <v>32952994</v>
      </c>
      <c r="S44" s="110">
        <v>14521319</v>
      </c>
      <c r="T44" s="110">
        <f t="shared" si="23"/>
        <v>47474313</v>
      </c>
      <c r="U44" s="40">
        <f t="shared" si="24"/>
        <v>0.20453783633346465</v>
      </c>
      <c r="V44" s="108">
        <v>120285</v>
      </c>
      <c r="W44" s="110">
        <v>45018227</v>
      </c>
      <c r="X44" s="110">
        <f t="shared" si="25"/>
        <v>45138512</v>
      </c>
      <c r="Y44" s="40">
        <f t="shared" si="26"/>
        <v>0.19447429560048882</v>
      </c>
      <c r="Z44" s="80">
        <f t="shared" si="27"/>
        <v>79071604</v>
      </c>
      <c r="AA44" s="81">
        <f t="shared" si="28"/>
        <v>78905141</v>
      </c>
      <c r="AB44" s="81">
        <f t="shared" si="29"/>
        <v>157976745</v>
      </c>
      <c r="AC44" s="40">
        <f t="shared" si="30"/>
        <v>0.6806253649906103</v>
      </c>
      <c r="AD44" s="80">
        <v>26132529</v>
      </c>
      <c r="AE44" s="81">
        <v>410068</v>
      </c>
      <c r="AF44" s="81">
        <f t="shared" si="31"/>
        <v>26542597</v>
      </c>
      <c r="AG44" s="40">
        <f t="shared" si="32"/>
        <v>0.41359890452876213</v>
      </c>
      <c r="AH44" s="40">
        <f t="shared" si="33"/>
        <v>0.7006064628868081</v>
      </c>
      <c r="AI44" s="12">
        <v>192314000</v>
      </c>
      <c r="AJ44" s="12">
        <v>166443804</v>
      </c>
      <c r="AK44" s="12">
        <v>68840975</v>
      </c>
      <c r="AL44" s="12"/>
    </row>
    <row r="45" spans="1:38" s="59" customFormat="1" ht="12.75">
      <c r="A45" s="64"/>
      <c r="B45" s="65" t="s">
        <v>318</v>
      </c>
      <c r="C45" s="32"/>
      <c r="D45" s="84">
        <f>SUM(D41:D44)</f>
        <v>1644392627</v>
      </c>
      <c r="E45" s="85">
        <f>SUM(E41:E44)</f>
        <v>429297128</v>
      </c>
      <c r="F45" s="93">
        <f t="shared" si="17"/>
        <v>2073689755</v>
      </c>
      <c r="G45" s="84">
        <f>SUM(G41:G44)</f>
        <v>1744207116</v>
      </c>
      <c r="H45" s="85">
        <f>SUM(H41:H44)</f>
        <v>478415003</v>
      </c>
      <c r="I45" s="86">
        <f t="shared" si="18"/>
        <v>2222622119</v>
      </c>
      <c r="J45" s="84">
        <f>SUM(J41:J44)</f>
        <v>372979018</v>
      </c>
      <c r="K45" s="85">
        <f>SUM(K41:K44)</f>
        <v>27598520</v>
      </c>
      <c r="L45" s="85">
        <f t="shared" si="19"/>
        <v>400577538</v>
      </c>
      <c r="M45" s="44">
        <f t="shared" si="20"/>
        <v>0.19317139269948314</v>
      </c>
      <c r="N45" s="114">
        <f>SUM(N41:N44)</f>
        <v>380980221</v>
      </c>
      <c r="O45" s="115">
        <f>SUM(O41:O44)</f>
        <v>69011055</v>
      </c>
      <c r="P45" s="116">
        <f t="shared" si="21"/>
        <v>449991276</v>
      </c>
      <c r="Q45" s="44">
        <f t="shared" si="22"/>
        <v>0.217000288936664</v>
      </c>
      <c r="R45" s="114">
        <f>SUM(R41:R44)</f>
        <v>373813808</v>
      </c>
      <c r="S45" s="116">
        <f>SUM(S41:S44)</f>
        <v>59044283</v>
      </c>
      <c r="T45" s="116">
        <f t="shared" si="23"/>
        <v>432858091</v>
      </c>
      <c r="U45" s="44">
        <f t="shared" si="24"/>
        <v>0.1947510947991245</v>
      </c>
      <c r="V45" s="114">
        <f>SUM(V41:V44)</f>
        <v>388078094</v>
      </c>
      <c r="W45" s="116">
        <f>SUM(W41:W44)</f>
        <v>192066826</v>
      </c>
      <c r="X45" s="116">
        <f t="shared" si="25"/>
        <v>580144920</v>
      </c>
      <c r="Y45" s="44">
        <f t="shared" si="26"/>
        <v>0.26101824284058606</v>
      </c>
      <c r="Z45" s="84">
        <f t="shared" si="27"/>
        <v>1515851141</v>
      </c>
      <c r="AA45" s="85">
        <f t="shared" si="28"/>
        <v>347720684</v>
      </c>
      <c r="AB45" s="85">
        <f t="shared" si="29"/>
        <v>1863571825</v>
      </c>
      <c r="AC45" s="44">
        <f t="shared" si="30"/>
        <v>0.8384564380374548</v>
      </c>
      <c r="AD45" s="84">
        <f>SUM(AD41:AD44)</f>
        <v>436541681</v>
      </c>
      <c r="AE45" s="85">
        <f>SUM(AE41:AE44)</f>
        <v>47659026</v>
      </c>
      <c r="AF45" s="85">
        <f t="shared" si="31"/>
        <v>484200707</v>
      </c>
      <c r="AG45" s="44">
        <f t="shared" si="32"/>
        <v>0.8105689542232352</v>
      </c>
      <c r="AH45" s="44">
        <f t="shared" si="33"/>
        <v>0.19814967556418717</v>
      </c>
      <c r="AI45" s="66">
        <f>SUM(AI41:AI44)</f>
        <v>2098185214</v>
      </c>
      <c r="AJ45" s="66">
        <f>SUM(AJ41:AJ44)</f>
        <v>2111527397</v>
      </c>
      <c r="AK45" s="66">
        <f>SUM(AK41:AK44)</f>
        <v>1711538554</v>
      </c>
      <c r="AL45" s="66"/>
    </row>
    <row r="46" spans="1:38" s="13" customFormat="1" ht="12.75">
      <c r="A46" s="29" t="s">
        <v>97</v>
      </c>
      <c r="B46" s="63" t="s">
        <v>319</v>
      </c>
      <c r="C46" s="39" t="s">
        <v>320</v>
      </c>
      <c r="D46" s="80">
        <v>75864990</v>
      </c>
      <c r="E46" s="81">
        <v>15462000</v>
      </c>
      <c r="F46" s="83">
        <f t="shared" si="17"/>
        <v>91326990</v>
      </c>
      <c r="G46" s="80">
        <v>87894125</v>
      </c>
      <c r="H46" s="81">
        <v>15462000</v>
      </c>
      <c r="I46" s="83">
        <f t="shared" si="18"/>
        <v>103356125</v>
      </c>
      <c r="J46" s="80">
        <v>19974447</v>
      </c>
      <c r="K46" s="81">
        <v>2689672</v>
      </c>
      <c r="L46" s="81">
        <f t="shared" si="19"/>
        <v>22664119</v>
      </c>
      <c r="M46" s="40">
        <f t="shared" si="20"/>
        <v>0.24816452398135536</v>
      </c>
      <c r="N46" s="108">
        <v>17959761</v>
      </c>
      <c r="O46" s="109">
        <v>449161</v>
      </c>
      <c r="P46" s="110">
        <f t="shared" si="21"/>
        <v>18408922</v>
      </c>
      <c r="Q46" s="40">
        <f t="shared" si="22"/>
        <v>0.2015715398043886</v>
      </c>
      <c r="R46" s="108">
        <v>12579448</v>
      </c>
      <c r="S46" s="110">
        <v>916932</v>
      </c>
      <c r="T46" s="110">
        <f t="shared" si="23"/>
        <v>13496380</v>
      </c>
      <c r="U46" s="40">
        <f t="shared" si="24"/>
        <v>0.1305813274249591</v>
      </c>
      <c r="V46" s="108">
        <v>12178726</v>
      </c>
      <c r="W46" s="110">
        <v>3066608</v>
      </c>
      <c r="X46" s="110">
        <f t="shared" si="25"/>
        <v>15245334</v>
      </c>
      <c r="Y46" s="40">
        <f t="shared" si="26"/>
        <v>0.14750295640437372</v>
      </c>
      <c r="Z46" s="80">
        <f t="shared" si="27"/>
        <v>62692382</v>
      </c>
      <c r="AA46" s="81">
        <f t="shared" si="28"/>
        <v>7122373</v>
      </c>
      <c r="AB46" s="81">
        <f t="shared" si="29"/>
        <v>69814755</v>
      </c>
      <c r="AC46" s="40">
        <f t="shared" si="30"/>
        <v>0.6754776748838058</v>
      </c>
      <c r="AD46" s="80">
        <v>20083291</v>
      </c>
      <c r="AE46" s="81">
        <v>0</v>
      </c>
      <c r="AF46" s="81">
        <f t="shared" si="31"/>
        <v>20083291</v>
      </c>
      <c r="AG46" s="40">
        <f t="shared" si="32"/>
        <v>0.9588219674417784</v>
      </c>
      <c r="AH46" s="40">
        <f t="shared" si="33"/>
        <v>-0.2408946322592248</v>
      </c>
      <c r="AI46" s="12">
        <v>73817472</v>
      </c>
      <c r="AJ46" s="12">
        <v>87013045</v>
      </c>
      <c r="AK46" s="12">
        <v>83430019</v>
      </c>
      <c r="AL46" s="12"/>
    </row>
    <row r="47" spans="1:38" s="13" customFormat="1" ht="12.75">
      <c r="A47" s="29" t="s">
        <v>97</v>
      </c>
      <c r="B47" s="63" t="s">
        <v>321</v>
      </c>
      <c r="C47" s="39" t="s">
        <v>322</v>
      </c>
      <c r="D47" s="80">
        <v>109625668</v>
      </c>
      <c r="E47" s="81">
        <v>31657450</v>
      </c>
      <c r="F47" s="82">
        <f t="shared" si="17"/>
        <v>141283118</v>
      </c>
      <c r="G47" s="80">
        <v>109733907</v>
      </c>
      <c r="H47" s="81">
        <v>39401000</v>
      </c>
      <c r="I47" s="83">
        <f t="shared" si="18"/>
        <v>149134907</v>
      </c>
      <c r="J47" s="80">
        <v>15579899</v>
      </c>
      <c r="K47" s="81">
        <v>1646416</v>
      </c>
      <c r="L47" s="81">
        <f t="shared" si="19"/>
        <v>17226315</v>
      </c>
      <c r="M47" s="40">
        <f t="shared" si="20"/>
        <v>0.12192762478529105</v>
      </c>
      <c r="N47" s="108">
        <v>29775727</v>
      </c>
      <c r="O47" s="109">
        <v>8064408</v>
      </c>
      <c r="P47" s="110">
        <f t="shared" si="21"/>
        <v>37840135</v>
      </c>
      <c r="Q47" s="40">
        <f t="shared" si="22"/>
        <v>0.2678319641841427</v>
      </c>
      <c r="R47" s="108">
        <v>24357024</v>
      </c>
      <c r="S47" s="110">
        <v>6533459</v>
      </c>
      <c r="T47" s="110">
        <f t="shared" si="23"/>
        <v>30890483</v>
      </c>
      <c r="U47" s="40">
        <f t="shared" si="24"/>
        <v>0.2071311379836781</v>
      </c>
      <c r="V47" s="108">
        <v>23928785</v>
      </c>
      <c r="W47" s="110">
        <v>4223496</v>
      </c>
      <c r="X47" s="110">
        <f t="shared" si="25"/>
        <v>28152281</v>
      </c>
      <c r="Y47" s="40">
        <f t="shared" si="26"/>
        <v>0.188770567309235</v>
      </c>
      <c r="Z47" s="80">
        <f t="shared" si="27"/>
        <v>93641435</v>
      </c>
      <c r="AA47" s="81">
        <f t="shared" si="28"/>
        <v>20467779</v>
      </c>
      <c r="AB47" s="81">
        <f t="shared" si="29"/>
        <v>114109214</v>
      </c>
      <c r="AC47" s="40">
        <f t="shared" si="30"/>
        <v>0.7651408801294254</v>
      </c>
      <c r="AD47" s="80">
        <v>23300917</v>
      </c>
      <c r="AE47" s="81">
        <v>3455039</v>
      </c>
      <c r="AF47" s="81">
        <f t="shared" si="31"/>
        <v>26755956</v>
      </c>
      <c r="AG47" s="40">
        <f t="shared" si="32"/>
        <v>0.8624285966937199</v>
      </c>
      <c r="AH47" s="40">
        <f t="shared" si="33"/>
        <v>0.05218744566630318</v>
      </c>
      <c r="AI47" s="12">
        <v>127730101</v>
      </c>
      <c r="AJ47" s="12">
        <v>115336746</v>
      </c>
      <c r="AK47" s="12">
        <v>99469708</v>
      </c>
      <c r="AL47" s="12"/>
    </row>
    <row r="48" spans="1:38" s="13" customFormat="1" ht="12.75">
      <c r="A48" s="29" t="s">
        <v>97</v>
      </c>
      <c r="B48" s="63" t="s">
        <v>323</v>
      </c>
      <c r="C48" s="39" t="s">
        <v>324</v>
      </c>
      <c r="D48" s="80">
        <v>368146280</v>
      </c>
      <c r="E48" s="81">
        <v>37204000</v>
      </c>
      <c r="F48" s="82">
        <f t="shared" si="17"/>
        <v>405350280</v>
      </c>
      <c r="G48" s="80">
        <v>378433462</v>
      </c>
      <c r="H48" s="81">
        <v>32834000</v>
      </c>
      <c r="I48" s="83">
        <f t="shared" si="18"/>
        <v>411267462</v>
      </c>
      <c r="J48" s="80">
        <v>82883770</v>
      </c>
      <c r="K48" s="81">
        <v>5230924</v>
      </c>
      <c r="L48" s="81">
        <f t="shared" si="19"/>
        <v>88114694</v>
      </c>
      <c r="M48" s="40">
        <f t="shared" si="20"/>
        <v>0.21737913687884958</v>
      </c>
      <c r="N48" s="108">
        <v>81535135</v>
      </c>
      <c r="O48" s="109">
        <v>4027922</v>
      </c>
      <c r="P48" s="110">
        <f t="shared" si="21"/>
        <v>85563057</v>
      </c>
      <c r="Q48" s="40">
        <f t="shared" si="22"/>
        <v>0.21108424299102493</v>
      </c>
      <c r="R48" s="108">
        <v>74796769</v>
      </c>
      <c r="S48" s="110">
        <v>4484384</v>
      </c>
      <c r="T48" s="110">
        <f t="shared" si="23"/>
        <v>79281153</v>
      </c>
      <c r="U48" s="40">
        <f t="shared" si="24"/>
        <v>0.19277273386631302</v>
      </c>
      <c r="V48" s="108">
        <v>657188277</v>
      </c>
      <c r="W48" s="110">
        <v>11276515</v>
      </c>
      <c r="X48" s="110">
        <f t="shared" si="25"/>
        <v>668464792</v>
      </c>
      <c r="Y48" s="40">
        <f t="shared" si="26"/>
        <v>1.625377287931424</v>
      </c>
      <c r="Z48" s="80">
        <f t="shared" si="27"/>
        <v>896403951</v>
      </c>
      <c r="AA48" s="81">
        <f t="shared" si="28"/>
        <v>25019745</v>
      </c>
      <c r="AB48" s="81">
        <f t="shared" si="29"/>
        <v>921423696</v>
      </c>
      <c r="AC48" s="40">
        <f t="shared" si="30"/>
        <v>2.24044881041428</v>
      </c>
      <c r="AD48" s="80">
        <v>91448248</v>
      </c>
      <c r="AE48" s="81">
        <v>11564518</v>
      </c>
      <c r="AF48" s="81">
        <f t="shared" si="31"/>
        <v>103012766</v>
      </c>
      <c r="AG48" s="40">
        <f t="shared" si="32"/>
        <v>0.9967736333563755</v>
      </c>
      <c r="AH48" s="40">
        <f t="shared" si="33"/>
        <v>5.489145160901708</v>
      </c>
      <c r="AI48" s="12">
        <v>411250420</v>
      </c>
      <c r="AJ48" s="12">
        <v>357141369</v>
      </c>
      <c r="AK48" s="12">
        <v>355989100</v>
      </c>
      <c r="AL48" s="12"/>
    </row>
    <row r="49" spans="1:38" s="13" customFormat="1" ht="12.75">
      <c r="A49" s="29" t="s">
        <v>97</v>
      </c>
      <c r="B49" s="63" t="s">
        <v>325</v>
      </c>
      <c r="C49" s="39" t="s">
        <v>326</v>
      </c>
      <c r="D49" s="80">
        <v>112169791</v>
      </c>
      <c r="E49" s="81">
        <v>97369150</v>
      </c>
      <c r="F49" s="82">
        <f t="shared" si="17"/>
        <v>209538941</v>
      </c>
      <c r="G49" s="80">
        <v>82631778</v>
      </c>
      <c r="H49" s="81">
        <v>81318465</v>
      </c>
      <c r="I49" s="83">
        <f t="shared" si="18"/>
        <v>163950243</v>
      </c>
      <c r="J49" s="80">
        <v>21610558</v>
      </c>
      <c r="K49" s="81">
        <v>8107178</v>
      </c>
      <c r="L49" s="81">
        <f t="shared" si="19"/>
        <v>29717736</v>
      </c>
      <c r="M49" s="40">
        <f t="shared" si="20"/>
        <v>0.14182440675788277</v>
      </c>
      <c r="N49" s="108">
        <v>28389942</v>
      </c>
      <c r="O49" s="109">
        <v>18129016</v>
      </c>
      <c r="P49" s="110">
        <f t="shared" si="21"/>
        <v>46518958</v>
      </c>
      <c r="Q49" s="40">
        <f t="shared" si="22"/>
        <v>0.22200626660607203</v>
      </c>
      <c r="R49" s="108">
        <v>21842064</v>
      </c>
      <c r="S49" s="110">
        <v>10136982</v>
      </c>
      <c r="T49" s="110">
        <f t="shared" si="23"/>
        <v>31979046</v>
      </c>
      <c r="U49" s="40">
        <f t="shared" si="24"/>
        <v>0.19505336140306911</v>
      </c>
      <c r="V49" s="108">
        <v>22357505</v>
      </c>
      <c r="W49" s="110">
        <v>23448838</v>
      </c>
      <c r="X49" s="110">
        <f t="shared" si="25"/>
        <v>45806343</v>
      </c>
      <c r="Y49" s="40">
        <f t="shared" si="26"/>
        <v>0.27939173594271527</v>
      </c>
      <c r="Z49" s="80">
        <f t="shared" si="27"/>
        <v>94200069</v>
      </c>
      <c r="AA49" s="81">
        <f t="shared" si="28"/>
        <v>59822014</v>
      </c>
      <c r="AB49" s="81">
        <f t="shared" si="29"/>
        <v>154022083</v>
      </c>
      <c r="AC49" s="40">
        <f t="shared" si="30"/>
        <v>0.9394440665757354</v>
      </c>
      <c r="AD49" s="80">
        <v>20866289</v>
      </c>
      <c r="AE49" s="81">
        <v>37671293</v>
      </c>
      <c r="AF49" s="81">
        <f t="shared" si="31"/>
        <v>58537582</v>
      </c>
      <c r="AG49" s="40">
        <f t="shared" si="32"/>
        <v>0.970631185207646</v>
      </c>
      <c r="AH49" s="40">
        <f t="shared" si="33"/>
        <v>-0.2174882966638424</v>
      </c>
      <c r="AI49" s="12">
        <v>129073050</v>
      </c>
      <c r="AJ49" s="12">
        <v>151295244</v>
      </c>
      <c r="AK49" s="12">
        <v>146851882</v>
      </c>
      <c r="AL49" s="12"/>
    </row>
    <row r="50" spans="1:38" s="13" customFormat="1" ht="12.75">
      <c r="A50" s="29" t="s">
        <v>97</v>
      </c>
      <c r="B50" s="63" t="s">
        <v>327</v>
      </c>
      <c r="C50" s="39" t="s">
        <v>328</v>
      </c>
      <c r="D50" s="80">
        <v>206739229</v>
      </c>
      <c r="E50" s="81">
        <v>34700000</v>
      </c>
      <c r="F50" s="82">
        <f t="shared" si="17"/>
        <v>241439229</v>
      </c>
      <c r="G50" s="80">
        <v>205805000</v>
      </c>
      <c r="H50" s="81">
        <v>42700000</v>
      </c>
      <c r="I50" s="83">
        <f t="shared" si="18"/>
        <v>248505000</v>
      </c>
      <c r="J50" s="80">
        <v>61828718</v>
      </c>
      <c r="K50" s="81">
        <v>5671659</v>
      </c>
      <c r="L50" s="81">
        <f t="shared" si="19"/>
        <v>67500377</v>
      </c>
      <c r="M50" s="40">
        <f t="shared" si="20"/>
        <v>0.2795750188549517</v>
      </c>
      <c r="N50" s="108">
        <v>65158340</v>
      </c>
      <c r="O50" s="109">
        <v>9605550</v>
      </c>
      <c r="P50" s="110">
        <f t="shared" si="21"/>
        <v>74763890</v>
      </c>
      <c r="Q50" s="40">
        <f t="shared" si="22"/>
        <v>0.3096592476278989</v>
      </c>
      <c r="R50" s="108">
        <v>16251179</v>
      </c>
      <c r="S50" s="110">
        <v>4817426</v>
      </c>
      <c r="T50" s="110">
        <f t="shared" si="23"/>
        <v>21068605</v>
      </c>
      <c r="U50" s="40">
        <f t="shared" si="24"/>
        <v>0.08478141284883604</v>
      </c>
      <c r="V50" s="108">
        <v>7335987</v>
      </c>
      <c r="W50" s="110">
        <v>3532386</v>
      </c>
      <c r="X50" s="110">
        <f t="shared" si="25"/>
        <v>10868373</v>
      </c>
      <c r="Y50" s="40">
        <f t="shared" si="26"/>
        <v>0.04373502746423613</v>
      </c>
      <c r="Z50" s="80">
        <f t="shared" si="27"/>
        <v>150574224</v>
      </c>
      <c r="AA50" s="81">
        <f t="shared" si="28"/>
        <v>23627021</v>
      </c>
      <c r="AB50" s="81">
        <f t="shared" si="29"/>
        <v>174201245</v>
      </c>
      <c r="AC50" s="40">
        <f t="shared" si="30"/>
        <v>0.7009969417114343</v>
      </c>
      <c r="AD50" s="80">
        <v>40347303</v>
      </c>
      <c r="AE50" s="81">
        <v>6909127</v>
      </c>
      <c r="AF50" s="81">
        <f t="shared" si="31"/>
        <v>47256430</v>
      </c>
      <c r="AG50" s="40">
        <f t="shared" si="32"/>
        <v>0.5456591678526279</v>
      </c>
      <c r="AH50" s="40">
        <f t="shared" si="33"/>
        <v>-0.770012821535609</v>
      </c>
      <c r="AI50" s="12">
        <v>182248675</v>
      </c>
      <c r="AJ50" s="12">
        <v>306779266</v>
      </c>
      <c r="AK50" s="12">
        <v>167396919</v>
      </c>
      <c r="AL50" s="12"/>
    </row>
    <row r="51" spans="1:38" s="13" customFormat="1" ht="12.75">
      <c r="A51" s="29" t="s">
        <v>116</v>
      </c>
      <c r="B51" s="63" t="s">
        <v>329</v>
      </c>
      <c r="C51" s="39" t="s">
        <v>330</v>
      </c>
      <c r="D51" s="80">
        <v>356842598</v>
      </c>
      <c r="E51" s="81">
        <v>426935152</v>
      </c>
      <c r="F51" s="82">
        <f t="shared" si="17"/>
        <v>783777750</v>
      </c>
      <c r="G51" s="80">
        <v>371145664</v>
      </c>
      <c r="H51" s="81">
        <v>440959152</v>
      </c>
      <c r="I51" s="83">
        <f t="shared" si="18"/>
        <v>812104816</v>
      </c>
      <c r="J51" s="80">
        <v>56591504</v>
      </c>
      <c r="K51" s="81">
        <v>44165720</v>
      </c>
      <c r="L51" s="81">
        <f t="shared" si="19"/>
        <v>100757224</v>
      </c>
      <c r="M51" s="40">
        <f t="shared" si="20"/>
        <v>0.12855330991470476</v>
      </c>
      <c r="N51" s="108">
        <v>87482764</v>
      </c>
      <c r="O51" s="109">
        <v>97010302</v>
      </c>
      <c r="P51" s="110">
        <f t="shared" si="21"/>
        <v>184493066</v>
      </c>
      <c r="Q51" s="40">
        <f t="shared" si="22"/>
        <v>0.23538951698998856</v>
      </c>
      <c r="R51" s="108">
        <v>98637004</v>
      </c>
      <c r="S51" s="110">
        <v>69192542</v>
      </c>
      <c r="T51" s="110">
        <f t="shared" si="23"/>
        <v>167829546</v>
      </c>
      <c r="U51" s="40">
        <f t="shared" si="24"/>
        <v>0.20665995656403052</v>
      </c>
      <c r="V51" s="108">
        <v>209034515</v>
      </c>
      <c r="W51" s="110">
        <v>113381266</v>
      </c>
      <c r="X51" s="110">
        <f t="shared" si="25"/>
        <v>322415781</v>
      </c>
      <c r="Y51" s="40">
        <f t="shared" si="26"/>
        <v>0.3970125218417619</v>
      </c>
      <c r="Z51" s="80">
        <f t="shared" si="27"/>
        <v>451745787</v>
      </c>
      <c r="AA51" s="81">
        <f t="shared" si="28"/>
        <v>323749830</v>
      </c>
      <c r="AB51" s="81">
        <f t="shared" si="29"/>
        <v>775495617</v>
      </c>
      <c r="AC51" s="40">
        <f t="shared" si="30"/>
        <v>0.9549205985745565</v>
      </c>
      <c r="AD51" s="80">
        <v>86493943</v>
      </c>
      <c r="AE51" s="81">
        <v>128335831</v>
      </c>
      <c r="AF51" s="81">
        <f t="shared" si="31"/>
        <v>214829774</v>
      </c>
      <c r="AG51" s="40">
        <f t="shared" si="32"/>
        <v>0.9468917180336169</v>
      </c>
      <c r="AH51" s="40">
        <f t="shared" si="33"/>
        <v>0.5007965376344901</v>
      </c>
      <c r="AI51" s="12">
        <v>566886020</v>
      </c>
      <c r="AJ51" s="12">
        <v>550829210</v>
      </c>
      <c r="AK51" s="12">
        <v>521575617</v>
      </c>
      <c r="AL51" s="12"/>
    </row>
    <row r="52" spans="1:38" s="59" customFormat="1" ht="12.75">
      <c r="A52" s="64"/>
      <c r="B52" s="65" t="s">
        <v>331</v>
      </c>
      <c r="C52" s="32"/>
      <c r="D52" s="84">
        <f>SUM(D46:D51)</f>
        <v>1229388556</v>
      </c>
      <c r="E52" s="85">
        <f>SUM(E46:E51)</f>
        <v>643327752</v>
      </c>
      <c r="F52" s="93">
        <f t="shared" si="17"/>
        <v>1872716308</v>
      </c>
      <c r="G52" s="84">
        <f>SUM(G46:G51)</f>
        <v>1235643936</v>
      </c>
      <c r="H52" s="85">
        <f>SUM(H46:H51)</f>
        <v>652674617</v>
      </c>
      <c r="I52" s="86">
        <f t="shared" si="18"/>
        <v>1888318553</v>
      </c>
      <c r="J52" s="84">
        <f>SUM(J46:J51)</f>
        <v>258468896</v>
      </c>
      <c r="K52" s="85">
        <f>SUM(K46:K51)</f>
        <v>67511569</v>
      </c>
      <c r="L52" s="85">
        <f t="shared" si="19"/>
        <v>325980465</v>
      </c>
      <c r="M52" s="44">
        <f t="shared" si="20"/>
        <v>0.17406825775343224</v>
      </c>
      <c r="N52" s="114">
        <f>SUM(N46:N51)</f>
        <v>310301669</v>
      </c>
      <c r="O52" s="115">
        <f>SUM(O46:O51)</f>
        <v>137286359</v>
      </c>
      <c r="P52" s="116">
        <f t="shared" si="21"/>
        <v>447588028</v>
      </c>
      <c r="Q52" s="44">
        <f t="shared" si="22"/>
        <v>0.23900471528333592</v>
      </c>
      <c r="R52" s="114">
        <f>SUM(R46:R51)</f>
        <v>248463488</v>
      </c>
      <c r="S52" s="116">
        <f>SUM(S46:S51)</f>
        <v>96081725</v>
      </c>
      <c r="T52" s="116">
        <f t="shared" si="23"/>
        <v>344545213</v>
      </c>
      <c r="U52" s="44">
        <f t="shared" si="24"/>
        <v>0.1824613820865213</v>
      </c>
      <c r="V52" s="114">
        <f>SUM(V46:V51)</f>
        <v>932023795</v>
      </c>
      <c r="W52" s="116">
        <f>SUM(W46:W51)</f>
        <v>158929109</v>
      </c>
      <c r="X52" s="116">
        <f t="shared" si="25"/>
        <v>1090952904</v>
      </c>
      <c r="Y52" s="44">
        <f t="shared" si="26"/>
        <v>0.5777377457139246</v>
      </c>
      <c r="Z52" s="84">
        <f t="shared" si="27"/>
        <v>1749257848</v>
      </c>
      <c r="AA52" s="85">
        <f t="shared" si="28"/>
        <v>459808762</v>
      </c>
      <c r="AB52" s="85">
        <f t="shared" si="29"/>
        <v>2209066610</v>
      </c>
      <c r="AC52" s="44">
        <f t="shared" si="30"/>
        <v>1.1698590825633857</v>
      </c>
      <c r="AD52" s="84">
        <f>SUM(AD46:AD51)</f>
        <v>282539991</v>
      </c>
      <c r="AE52" s="85">
        <f>SUM(AE46:AE51)</f>
        <v>187935808</v>
      </c>
      <c r="AF52" s="85">
        <f t="shared" si="31"/>
        <v>470475799</v>
      </c>
      <c r="AG52" s="44">
        <f t="shared" si="32"/>
        <v>0.8765096485140272</v>
      </c>
      <c r="AH52" s="44">
        <f t="shared" si="33"/>
        <v>1.3188289521349001</v>
      </c>
      <c r="AI52" s="66">
        <f>SUM(AI46:AI51)</f>
        <v>1491005738</v>
      </c>
      <c r="AJ52" s="66">
        <f>SUM(AJ46:AJ51)</f>
        <v>1568394880</v>
      </c>
      <c r="AK52" s="66">
        <f>SUM(AK46:AK51)</f>
        <v>1374713245</v>
      </c>
      <c r="AL52" s="66"/>
    </row>
    <row r="53" spans="1:38" s="13" customFormat="1" ht="12.75">
      <c r="A53" s="29" t="s">
        <v>97</v>
      </c>
      <c r="B53" s="63" t="s">
        <v>332</v>
      </c>
      <c r="C53" s="39" t="s">
        <v>333</v>
      </c>
      <c r="D53" s="80">
        <v>51855471</v>
      </c>
      <c r="E53" s="81">
        <v>55979002</v>
      </c>
      <c r="F53" s="82">
        <f t="shared" si="17"/>
        <v>107834473</v>
      </c>
      <c r="G53" s="80">
        <v>55642000</v>
      </c>
      <c r="H53" s="81">
        <v>55979002</v>
      </c>
      <c r="I53" s="83">
        <f t="shared" si="18"/>
        <v>111621002</v>
      </c>
      <c r="J53" s="80">
        <v>7554608</v>
      </c>
      <c r="K53" s="81">
        <v>5957325</v>
      </c>
      <c r="L53" s="81">
        <f t="shared" si="19"/>
        <v>13511933</v>
      </c>
      <c r="M53" s="40">
        <f t="shared" si="20"/>
        <v>0.12530253660163015</v>
      </c>
      <c r="N53" s="108">
        <v>12204240</v>
      </c>
      <c r="O53" s="109">
        <v>18921287</v>
      </c>
      <c r="P53" s="110">
        <f t="shared" si="21"/>
        <v>31125527</v>
      </c>
      <c r="Q53" s="40">
        <f t="shared" si="22"/>
        <v>0.28864171293348834</v>
      </c>
      <c r="R53" s="108">
        <v>9782704</v>
      </c>
      <c r="S53" s="110">
        <v>1029540</v>
      </c>
      <c r="T53" s="110">
        <f t="shared" si="23"/>
        <v>10812244</v>
      </c>
      <c r="U53" s="40">
        <f t="shared" si="24"/>
        <v>0.09686567766162858</v>
      </c>
      <c r="V53" s="108">
        <v>13038015</v>
      </c>
      <c r="W53" s="110">
        <v>0</v>
      </c>
      <c r="X53" s="110">
        <f t="shared" si="25"/>
        <v>13038015</v>
      </c>
      <c r="Y53" s="40">
        <f t="shared" si="26"/>
        <v>0.1168061096602591</v>
      </c>
      <c r="Z53" s="80">
        <f t="shared" si="27"/>
        <v>42579567</v>
      </c>
      <c r="AA53" s="81">
        <f t="shared" si="28"/>
        <v>25908152</v>
      </c>
      <c r="AB53" s="81">
        <f t="shared" si="29"/>
        <v>68487719</v>
      </c>
      <c r="AC53" s="40">
        <f t="shared" si="30"/>
        <v>0.6135737699254841</v>
      </c>
      <c r="AD53" s="80">
        <v>9113936</v>
      </c>
      <c r="AE53" s="81">
        <v>19880614</v>
      </c>
      <c r="AF53" s="81">
        <f t="shared" si="31"/>
        <v>28994550</v>
      </c>
      <c r="AG53" s="40">
        <f t="shared" si="32"/>
        <v>0.7024859773173115</v>
      </c>
      <c r="AH53" s="40">
        <f t="shared" si="33"/>
        <v>-0.5503287686823903</v>
      </c>
      <c r="AI53" s="12">
        <v>113954551</v>
      </c>
      <c r="AJ53" s="12">
        <v>102517830</v>
      </c>
      <c r="AK53" s="12">
        <v>72017338</v>
      </c>
      <c r="AL53" s="12"/>
    </row>
    <row r="54" spans="1:38" s="13" customFormat="1" ht="12.75">
      <c r="A54" s="29" t="s">
        <v>97</v>
      </c>
      <c r="B54" s="63" t="s">
        <v>334</v>
      </c>
      <c r="C54" s="39" t="s">
        <v>335</v>
      </c>
      <c r="D54" s="80">
        <v>88654316</v>
      </c>
      <c r="E54" s="81">
        <v>43715000</v>
      </c>
      <c r="F54" s="82">
        <f t="shared" si="17"/>
        <v>132369316</v>
      </c>
      <c r="G54" s="80">
        <v>119668087</v>
      </c>
      <c r="H54" s="81">
        <v>58783972</v>
      </c>
      <c r="I54" s="83">
        <f t="shared" si="18"/>
        <v>178452059</v>
      </c>
      <c r="J54" s="80">
        <v>15355233</v>
      </c>
      <c r="K54" s="81">
        <v>5554756</v>
      </c>
      <c r="L54" s="81">
        <f t="shared" si="19"/>
        <v>20909989</v>
      </c>
      <c r="M54" s="40">
        <f t="shared" si="20"/>
        <v>0.15796703973298465</v>
      </c>
      <c r="N54" s="108">
        <v>17594413</v>
      </c>
      <c r="O54" s="109">
        <v>13243560</v>
      </c>
      <c r="P54" s="110">
        <f t="shared" si="21"/>
        <v>30837973</v>
      </c>
      <c r="Q54" s="40">
        <f t="shared" si="22"/>
        <v>0.23296919506632488</v>
      </c>
      <c r="R54" s="108">
        <v>20033774</v>
      </c>
      <c r="S54" s="110">
        <v>6282810</v>
      </c>
      <c r="T54" s="110">
        <f t="shared" si="23"/>
        <v>26316584</v>
      </c>
      <c r="U54" s="40">
        <f t="shared" si="24"/>
        <v>0.1474714505815817</v>
      </c>
      <c r="V54" s="108">
        <v>36376536</v>
      </c>
      <c r="W54" s="110">
        <v>25104801</v>
      </c>
      <c r="X54" s="110">
        <f t="shared" si="25"/>
        <v>61481337</v>
      </c>
      <c r="Y54" s="40">
        <f t="shared" si="26"/>
        <v>0.344525792218514</v>
      </c>
      <c r="Z54" s="80">
        <f t="shared" si="27"/>
        <v>89359956</v>
      </c>
      <c r="AA54" s="81">
        <f t="shared" si="28"/>
        <v>50185927</v>
      </c>
      <c r="AB54" s="81">
        <f t="shared" si="29"/>
        <v>139545883</v>
      </c>
      <c r="AC54" s="40">
        <f t="shared" si="30"/>
        <v>0.7819796744401811</v>
      </c>
      <c r="AD54" s="80">
        <v>16382020</v>
      </c>
      <c r="AE54" s="81">
        <v>14892480</v>
      </c>
      <c r="AF54" s="81">
        <f t="shared" si="31"/>
        <v>31274500</v>
      </c>
      <c r="AG54" s="40">
        <f t="shared" si="32"/>
        <v>1.6466283686998235</v>
      </c>
      <c r="AH54" s="40">
        <f t="shared" si="33"/>
        <v>0.9658615485459401</v>
      </c>
      <c r="AI54" s="12">
        <v>60378000</v>
      </c>
      <c r="AJ54" s="12">
        <v>60038000</v>
      </c>
      <c r="AK54" s="12">
        <v>98860274</v>
      </c>
      <c r="AL54" s="12"/>
    </row>
    <row r="55" spans="1:38" s="13" customFormat="1" ht="12.75">
      <c r="A55" s="29" t="s">
        <v>97</v>
      </c>
      <c r="B55" s="63" t="s">
        <v>336</v>
      </c>
      <c r="C55" s="39" t="s">
        <v>337</v>
      </c>
      <c r="D55" s="80">
        <v>25711000</v>
      </c>
      <c r="E55" s="81">
        <v>11202000</v>
      </c>
      <c r="F55" s="83">
        <f t="shared" si="17"/>
        <v>36913000</v>
      </c>
      <c r="G55" s="80">
        <v>25376000</v>
      </c>
      <c r="H55" s="81">
        <v>11202000</v>
      </c>
      <c r="I55" s="83">
        <f t="shared" si="18"/>
        <v>36578000</v>
      </c>
      <c r="J55" s="80">
        <v>6001448</v>
      </c>
      <c r="K55" s="81">
        <v>2113100</v>
      </c>
      <c r="L55" s="81">
        <f t="shared" si="19"/>
        <v>8114548</v>
      </c>
      <c r="M55" s="40">
        <f t="shared" si="20"/>
        <v>0.2198290033321594</v>
      </c>
      <c r="N55" s="108">
        <v>4961247</v>
      </c>
      <c r="O55" s="109">
        <v>2638307</v>
      </c>
      <c r="P55" s="110">
        <f t="shared" si="21"/>
        <v>7599554</v>
      </c>
      <c r="Q55" s="40">
        <f t="shared" si="22"/>
        <v>0.20587744155175683</v>
      </c>
      <c r="R55" s="108">
        <v>4012736</v>
      </c>
      <c r="S55" s="110">
        <v>2021678</v>
      </c>
      <c r="T55" s="110">
        <f t="shared" si="23"/>
        <v>6034414</v>
      </c>
      <c r="U55" s="40">
        <f t="shared" si="24"/>
        <v>0.1649738640712997</v>
      </c>
      <c r="V55" s="108">
        <v>4838459</v>
      </c>
      <c r="W55" s="110">
        <v>5080367</v>
      </c>
      <c r="X55" s="110">
        <f t="shared" si="25"/>
        <v>9918826</v>
      </c>
      <c r="Y55" s="40">
        <f t="shared" si="26"/>
        <v>0.27116917272677565</v>
      </c>
      <c r="Z55" s="80">
        <f t="shared" si="27"/>
        <v>19813890</v>
      </c>
      <c r="AA55" s="81">
        <f t="shared" si="28"/>
        <v>11853452</v>
      </c>
      <c r="AB55" s="81">
        <f t="shared" si="29"/>
        <v>31667342</v>
      </c>
      <c r="AC55" s="40">
        <f t="shared" si="30"/>
        <v>0.8657483186614905</v>
      </c>
      <c r="AD55" s="80">
        <v>4512123</v>
      </c>
      <c r="AE55" s="81">
        <v>7047411</v>
      </c>
      <c r="AF55" s="81">
        <f t="shared" si="31"/>
        <v>11559534</v>
      </c>
      <c r="AG55" s="40">
        <f t="shared" si="32"/>
        <v>1.3381257512990417</v>
      </c>
      <c r="AH55" s="40">
        <f t="shared" si="33"/>
        <v>-0.1419354794060037</v>
      </c>
      <c r="AI55" s="12">
        <v>23511220</v>
      </c>
      <c r="AJ55" s="12">
        <v>39045704</v>
      </c>
      <c r="AK55" s="12">
        <v>52248062</v>
      </c>
      <c r="AL55" s="12"/>
    </row>
    <row r="56" spans="1:38" s="13" customFormat="1" ht="12.75">
      <c r="A56" s="29" t="s">
        <v>97</v>
      </c>
      <c r="B56" s="63" t="s">
        <v>338</v>
      </c>
      <c r="C56" s="39" t="s">
        <v>339</v>
      </c>
      <c r="D56" s="80">
        <v>35064815</v>
      </c>
      <c r="E56" s="81">
        <v>150000</v>
      </c>
      <c r="F56" s="82">
        <f t="shared" si="17"/>
        <v>35214815</v>
      </c>
      <c r="G56" s="80">
        <v>58205900</v>
      </c>
      <c r="H56" s="81">
        <v>150000</v>
      </c>
      <c r="I56" s="82">
        <f t="shared" si="18"/>
        <v>58355900</v>
      </c>
      <c r="J56" s="80">
        <v>12102577</v>
      </c>
      <c r="K56" s="94">
        <v>202795</v>
      </c>
      <c r="L56" s="81">
        <f t="shared" si="19"/>
        <v>12305372</v>
      </c>
      <c r="M56" s="40">
        <f t="shared" si="20"/>
        <v>0.3494373603836908</v>
      </c>
      <c r="N56" s="108">
        <v>13500545</v>
      </c>
      <c r="O56" s="109">
        <v>2708268</v>
      </c>
      <c r="P56" s="110">
        <f t="shared" si="21"/>
        <v>16208813</v>
      </c>
      <c r="Q56" s="40">
        <f t="shared" si="22"/>
        <v>0.46028391743645397</v>
      </c>
      <c r="R56" s="108">
        <v>34011649</v>
      </c>
      <c r="S56" s="110">
        <v>6274996</v>
      </c>
      <c r="T56" s="110">
        <f t="shared" si="23"/>
        <v>40286645</v>
      </c>
      <c r="U56" s="40">
        <f t="shared" si="24"/>
        <v>0.6903611288661472</v>
      </c>
      <c r="V56" s="108">
        <v>18360041</v>
      </c>
      <c r="W56" s="110">
        <v>2768889</v>
      </c>
      <c r="X56" s="110">
        <f t="shared" si="25"/>
        <v>21128930</v>
      </c>
      <c r="Y56" s="40">
        <f t="shared" si="26"/>
        <v>0.36207015914414825</v>
      </c>
      <c r="Z56" s="80">
        <f t="shared" si="27"/>
        <v>77974812</v>
      </c>
      <c r="AA56" s="81">
        <f t="shared" si="28"/>
        <v>11954948</v>
      </c>
      <c r="AB56" s="81">
        <f t="shared" si="29"/>
        <v>89929760</v>
      </c>
      <c r="AC56" s="40">
        <f t="shared" si="30"/>
        <v>1.5410568597176977</v>
      </c>
      <c r="AD56" s="80">
        <v>13787305</v>
      </c>
      <c r="AE56" s="81">
        <v>7388465</v>
      </c>
      <c r="AF56" s="81">
        <f t="shared" si="31"/>
        <v>21175770</v>
      </c>
      <c r="AG56" s="40">
        <f t="shared" si="32"/>
        <v>1.3039253659757268</v>
      </c>
      <c r="AH56" s="40">
        <f t="shared" si="33"/>
        <v>-0.0022119620679672547</v>
      </c>
      <c r="AI56" s="12">
        <v>74690000</v>
      </c>
      <c r="AJ56" s="12">
        <v>47954000</v>
      </c>
      <c r="AK56" s="12">
        <v>62528437</v>
      </c>
      <c r="AL56" s="12"/>
    </row>
    <row r="57" spans="1:38" s="13" customFormat="1" ht="12.75">
      <c r="A57" s="29" t="s">
        <v>97</v>
      </c>
      <c r="B57" s="63" t="s">
        <v>340</v>
      </c>
      <c r="C57" s="39" t="s">
        <v>341</v>
      </c>
      <c r="D57" s="80">
        <v>82967585</v>
      </c>
      <c r="E57" s="81">
        <v>30858000</v>
      </c>
      <c r="F57" s="82">
        <f t="shared" si="17"/>
        <v>113825585</v>
      </c>
      <c r="G57" s="80">
        <v>83444001</v>
      </c>
      <c r="H57" s="81">
        <v>30858000</v>
      </c>
      <c r="I57" s="82">
        <f t="shared" si="18"/>
        <v>114302001</v>
      </c>
      <c r="J57" s="80">
        <v>17199854</v>
      </c>
      <c r="K57" s="94">
        <v>5132327</v>
      </c>
      <c r="L57" s="81">
        <f t="shared" si="19"/>
        <v>22332181</v>
      </c>
      <c r="M57" s="40">
        <f t="shared" si="20"/>
        <v>0.196196496596086</v>
      </c>
      <c r="N57" s="108">
        <v>21090546</v>
      </c>
      <c r="O57" s="109">
        <v>6403705</v>
      </c>
      <c r="P57" s="110">
        <f t="shared" si="21"/>
        <v>27494251</v>
      </c>
      <c r="Q57" s="40">
        <f t="shared" si="22"/>
        <v>0.241547196968063</v>
      </c>
      <c r="R57" s="108">
        <v>15219094</v>
      </c>
      <c r="S57" s="110">
        <v>3177100</v>
      </c>
      <c r="T57" s="110">
        <f t="shared" si="23"/>
        <v>18396194</v>
      </c>
      <c r="U57" s="40">
        <f t="shared" si="24"/>
        <v>0.16094376160571328</v>
      </c>
      <c r="V57" s="108">
        <v>19814708</v>
      </c>
      <c r="W57" s="110">
        <v>4102464</v>
      </c>
      <c r="X57" s="110">
        <f t="shared" si="25"/>
        <v>23917172</v>
      </c>
      <c r="Y57" s="40">
        <f t="shared" si="26"/>
        <v>0.20924543569451598</v>
      </c>
      <c r="Z57" s="80">
        <f t="shared" si="27"/>
        <v>73324202</v>
      </c>
      <c r="AA57" s="81">
        <f t="shared" si="28"/>
        <v>18815596</v>
      </c>
      <c r="AB57" s="81">
        <f t="shared" si="29"/>
        <v>92139798</v>
      </c>
      <c r="AC57" s="40">
        <f t="shared" si="30"/>
        <v>0.8061083550059636</v>
      </c>
      <c r="AD57" s="80">
        <v>13376633</v>
      </c>
      <c r="AE57" s="81">
        <v>557351</v>
      </c>
      <c r="AF57" s="81">
        <f t="shared" si="31"/>
        <v>13933984</v>
      </c>
      <c r="AG57" s="40">
        <f t="shared" si="32"/>
        <v>1.117752038450517</v>
      </c>
      <c r="AH57" s="40">
        <f t="shared" si="33"/>
        <v>0.7164632886043216</v>
      </c>
      <c r="AI57" s="12">
        <v>113998622</v>
      </c>
      <c r="AJ57" s="12">
        <v>76774000</v>
      </c>
      <c r="AK57" s="12">
        <v>85814295</v>
      </c>
      <c r="AL57" s="12"/>
    </row>
    <row r="58" spans="1:38" s="13" customFormat="1" ht="12.75">
      <c r="A58" s="29" t="s">
        <v>116</v>
      </c>
      <c r="B58" s="63" t="s">
        <v>342</v>
      </c>
      <c r="C58" s="39" t="s">
        <v>343</v>
      </c>
      <c r="D58" s="80">
        <v>251311715</v>
      </c>
      <c r="E58" s="81">
        <v>215490111</v>
      </c>
      <c r="F58" s="82">
        <f t="shared" si="17"/>
        <v>466801826</v>
      </c>
      <c r="G58" s="80">
        <v>292224000</v>
      </c>
      <c r="H58" s="81">
        <v>299792000</v>
      </c>
      <c r="I58" s="82">
        <f t="shared" si="18"/>
        <v>592016000</v>
      </c>
      <c r="J58" s="80">
        <v>47676225</v>
      </c>
      <c r="K58" s="94">
        <v>21954941</v>
      </c>
      <c r="L58" s="81">
        <f t="shared" si="19"/>
        <v>69631166</v>
      </c>
      <c r="M58" s="40">
        <f t="shared" si="20"/>
        <v>0.14916643877909766</v>
      </c>
      <c r="N58" s="108">
        <v>38675599</v>
      </c>
      <c r="O58" s="109">
        <v>68113747</v>
      </c>
      <c r="P58" s="110">
        <f t="shared" si="21"/>
        <v>106789346</v>
      </c>
      <c r="Q58" s="40">
        <f t="shared" si="22"/>
        <v>0.2287680554188749</v>
      </c>
      <c r="R58" s="108">
        <v>29542942</v>
      </c>
      <c r="S58" s="110">
        <v>48780451</v>
      </c>
      <c r="T58" s="110">
        <f t="shared" si="23"/>
        <v>78323393</v>
      </c>
      <c r="U58" s="40">
        <f t="shared" si="24"/>
        <v>0.13229945305532284</v>
      </c>
      <c r="V58" s="108">
        <v>42492295</v>
      </c>
      <c r="W58" s="110">
        <v>101088666</v>
      </c>
      <c r="X58" s="110">
        <f t="shared" si="25"/>
        <v>143580961</v>
      </c>
      <c r="Y58" s="40">
        <f t="shared" si="26"/>
        <v>0.24252885226074972</v>
      </c>
      <c r="Z58" s="80">
        <f t="shared" si="27"/>
        <v>158387061</v>
      </c>
      <c r="AA58" s="81">
        <f t="shared" si="28"/>
        <v>239937805</v>
      </c>
      <c r="AB58" s="81">
        <f t="shared" si="29"/>
        <v>398324866</v>
      </c>
      <c r="AC58" s="40">
        <f t="shared" si="30"/>
        <v>0.6728278728953272</v>
      </c>
      <c r="AD58" s="80">
        <v>50360196</v>
      </c>
      <c r="AE58" s="81">
        <v>177048422</v>
      </c>
      <c r="AF58" s="81">
        <f t="shared" si="31"/>
        <v>227408618</v>
      </c>
      <c r="AG58" s="40">
        <f t="shared" si="32"/>
        <v>0.7907251680798207</v>
      </c>
      <c r="AH58" s="40">
        <f t="shared" si="33"/>
        <v>-0.3686212850561362</v>
      </c>
      <c r="AI58" s="12">
        <v>429356042</v>
      </c>
      <c r="AJ58" s="12">
        <v>481522408</v>
      </c>
      <c r="AK58" s="12">
        <v>380751887</v>
      </c>
      <c r="AL58" s="12"/>
    </row>
    <row r="59" spans="1:38" s="59" customFormat="1" ht="12.75">
      <c r="A59" s="64"/>
      <c r="B59" s="65" t="s">
        <v>344</v>
      </c>
      <c r="C59" s="32"/>
      <c r="D59" s="84">
        <f>SUM(D53:D58)</f>
        <v>535564902</v>
      </c>
      <c r="E59" s="85">
        <f>SUM(E53:E58)</f>
        <v>357394113</v>
      </c>
      <c r="F59" s="86">
        <f t="shared" si="17"/>
        <v>892959015</v>
      </c>
      <c r="G59" s="84">
        <f>SUM(G53:G58)</f>
        <v>634559988</v>
      </c>
      <c r="H59" s="85">
        <f>SUM(H53:H58)</f>
        <v>456764974</v>
      </c>
      <c r="I59" s="93">
        <f t="shared" si="18"/>
        <v>1091324962</v>
      </c>
      <c r="J59" s="84">
        <f>SUM(J53:J58)</f>
        <v>105889945</v>
      </c>
      <c r="K59" s="95">
        <f>SUM(K53:K58)</f>
        <v>40915244</v>
      </c>
      <c r="L59" s="85">
        <f t="shared" si="19"/>
        <v>146805189</v>
      </c>
      <c r="M59" s="44">
        <f t="shared" si="20"/>
        <v>0.1644030538176492</v>
      </c>
      <c r="N59" s="114">
        <f>SUM(N53:N58)</f>
        <v>108026590</v>
      </c>
      <c r="O59" s="115">
        <f>SUM(O53:O58)</f>
        <v>112028874</v>
      </c>
      <c r="P59" s="116">
        <f t="shared" si="21"/>
        <v>220055464</v>
      </c>
      <c r="Q59" s="44">
        <f t="shared" si="22"/>
        <v>0.2464340023489208</v>
      </c>
      <c r="R59" s="114">
        <f>SUM(R53:R58)</f>
        <v>112602899</v>
      </c>
      <c r="S59" s="116">
        <f>SUM(S53:S58)</f>
        <v>67566575</v>
      </c>
      <c r="T59" s="116">
        <f t="shared" si="23"/>
        <v>180169474</v>
      </c>
      <c r="U59" s="44">
        <f t="shared" si="24"/>
        <v>0.1650924154340016</v>
      </c>
      <c r="V59" s="114">
        <f>SUM(V53:V58)</f>
        <v>134920054</v>
      </c>
      <c r="W59" s="116">
        <f>SUM(W53:W58)</f>
        <v>138145187</v>
      </c>
      <c r="X59" s="116">
        <f t="shared" si="25"/>
        <v>273065241</v>
      </c>
      <c r="Y59" s="44">
        <f t="shared" si="26"/>
        <v>0.2502144187186658</v>
      </c>
      <c r="Z59" s="84">
        <f t="shared" si="27"/>
        <v>461439488</v>
      </c>
      <c r="AA59" s="85">
        <f t="shared" si="28"/>
        <v>358655880</v>
      </c>
      <c r="AB59" s="85">
        <f t="shared" si="29"/>
        <v>820095368</v>
      </c>
      <c r="AC59" s="44">
        <f t="shared" si="30"/>
        <v>0.7514676164806721</v>
      </c>
      <c r="AD59" s="84">
        <f>SUM(AD53:AD58)</f>
        <v>107532213</v>
      </c>
      <c r="AE59" s="85">
        <f>SUM(AE53:AE58)</f>
        <v>226814743</v>
      </c>
      <c r="AF59" s="85">
        <f t="shared" si="31"/>
        <v>334346956</v>
      </c>
      <c r="AG59" s="44">
        <f t="shared" si="32"/>
        <v>0.9311363306718399</v>
      </c>
      <c r="AH59" s="44">
        <f t="shared" si="33"/>
        <v>-0.18328779102149206</v>
      </c>
      <c r="AI59" s="66">
        <f>SUM(AI53:AI58)</f>
        <v>815888435</v>
      </c>
      <c r="AJ59" s="66">
        <f>SUM(AJ53:AJ58)</f>
        <v>807851942</v>
      </c>
      <c r="AK59" s="66">
        <f>SUM(AK53:AK58)</f>
        <v>752220293</v>
      </c>
      <c r="AL59" s="66"/>
    </row>
    <row r="60" spans="1:38" s="13" customFormat="1" ht="12.75">
      <c r="A60" s="29" t="s">
        <v>97</v>
      </c>
      <c r="B60" s="63" t="s">
        <v>345</v>
      </c>
      <c r="C60" s="39" t="s">
        <v>346</v>
      </c>
      <c r="D60" s="80">
        <v>50370896</v>
      </c>
      <c r="E60" s="81">
        <v>20958000</v>
      </c>
      <c r="F60" s="82">
        <f t="shared" si="17"/>
        <v>71328896</v>
      </c>
      <c r="G60" s="80">
        <v>73798000</v>
      </c>
      <c r="H60" s="81">
        <v>20958000</v>
      </c>
      <c r="I60" s="82">
        <f t="shared" si="18"/>
        <v>94756000</v>
      </c>
      <c r="J60" s="80">
        <v>21031081</v>
      </c>
      <c r="K60" s="94">
        <v>822522</v>
      </c>
      <c r="L60" s="81">
        <f t="shared" si="19"/>
        <v>21853603</v>
      </c>
      <c r="M60" s="40">
        <f t="shared" si="20"/>
        <v>0.3063779789890481</v>
      </c>
      <c r="N60" s="108">
        <v>19156598</v>
      </c>
      <c r="O60" s="109">
        <v>1770217</v>
      </c>
      <c r="P60" s="110">
        <f t="shared" si="21"/>
        <v>20926815</v>
      </c>
      <c r="Q60" s="40">
        <f t="shared" si="22"/>
        <v>0.29338481560123963</v>
      </c>
      <c r="R60" s="108">
        <v>17651410</v>
      </c>
      <c r="S60" s="110">
        <v>1247331</v>
      </c>
      <c r="T60" s="110">
        <f t="shared" si="23"/>
        <v>18898741</v>
      </c>
      <c r="U60" s="40">
        <f t="shared" si="24"/>
        <v>0.19944637806576893</v>
      </c>
      <c r="V60" s="108">
        <v>16571664</v>
      </c>
      <c r="W60" s="110">
        <v>5380995</v>
      </c>
      <c r="X60" s="110">
        <f t="shared" si="25"/>
        <v>21952659</v>
      </c>
      <c r="Y60" s="40">
        <f t="shared" si="26"/>
        <v>0.23167566169952297</v>
      </c>
      <c r="Z60" s="80">
        <f t="shared" si="27"/>
        <v>74410753</v>
      </c>
      <c r="AA60" s="81">
        <f t="shared" si="28"/>
        <v>9221065</v>
      </c>
      <c r="AB60" s="81">
        <f t="shared" si="29"/>
        <v>83631818</v>
      </c>
      <c r="AC60" s="40">
        <f t="shared" si="30"/>
        <v>0.8826018194098527</v>
      </c>
      <c r="AD60" s="80">
        <v>13331220</v>
      </c>
      <c r="AE60" s="81">
        <v>509875</v>
      </c>
      <c r="AF60" s="81">
        <f t="shared" si="31"/>
        <v>13841095</v>
      </c>
      <c r="AG60" s="40">
        <f t="shared" si="32"/>
        <v>1.1768421933000761</v>
      </c>
      <c r="AH60" s="40">
        <f t="shared" si="33"/>
        <v>0.5860492974002418</v>
      </c>
      <c r="AI60" s="12">
        <v>61499080</v>
      </c>
      <c r="AJ60" s="12">
        <v>60955289</v>
      </c>
      <c r="AK60" s="12">
        <v>71734756</v>
      </c>
      <c r="AL60" s="12"/>
    </row>
    <row r="61" spans="1:38" s="13" customFormat="1" ht="12.75">
      <c r="A61" s="29" t="s">
        <v>97</v>
      </c>
      <c r="B61" s="63" t="s">
        <v>93</v>
      </c>
      <c r="C61" s="39" t="s">
        <v>94</v>
      </c>
      <c r="D61" s="80">
        <v>1812293800</v>
      </c>
      <c r="E61" s="81">
        <v>206483100</v>
      </c>
      <c r="F61" s="82">
        <f t="shared" si="17"/>
        <v>2018776900</v>
      </c>
      <c r="G61" s="80">
        <v>2057307905</v>
      </c>
      <c r="H61" s="81">
        <v>233547400</v>
      </c>
      <c r="I61" s="82">
        <f t="shared" si="18"/>
        <v>2290855305</v>
      </c>
      <c r="J61" s="80">
        <v>563742838</v>
      </c>
      <c r="K61" s="94">
        <v>15938259</v>
      </c>
      <c r="L61" s="81">
        <f t="shared" si="19"/>
        <v>579681097</v>
      </c>
      <c r="M61" s="40">
        <f t="shared" si="20"/>
        <v>0.2871447047962556</v>
      </c>
      <c r="N61" s="108">
        <v>503615928</v>
      </c>
      <c r="O61" s="109">
        <v>30824303</v>
      </c>
      <c r="P61" s="110">
        <f t="shared" si="21"/>
        <v>534440231</v>
      </c>
      <c r="Q61" s="40">
        <f t="shared" si="22"/>
        <v>0.26473466731266837</v>
      </c>
      <c r="R61" s="108">
        <v>461035691</v>
      </c>
      <c r="S61" s="110">
        <v>15445988</v>
      </c>
      <c r="T61" s="110">
        <f t="shared" si="23"/>
        <v>476481679</v>
      </c>
      <c r="U61" s="40">
        <f t="shared" si="24"/>
        <v>0.2079929177368974</v>
      </c>
      <c r="V61" s="108">
        <v>529659786</v>
      </c>
      <c r="W61" s="110">
        <v>48682450</v>
      </c>
      <c r="X61" s="110">
        <f t="shared" si="25"/>
        <v>578342236</v>
      </c>
      <c r="Y61" s="40">
        <f t="shared" si="26"/>
        <v>0.2524569032089087</v>
      </c>
      <c r="Z61" s="80">
        <f t="shared" si="27"/>
        <v>2058054243</v>
      </c>
      <c r="AA61" s="81">
        <f t="shared" si="28"/>
        <v>110891000</v>
      </c>
      <c r="AB61" s="81">
        <f t="shared" si="29"/>
        <v>2168945243</v>
      </c>
      <c r="AC61" s="40">
        <f t="shared" si="30"/>
        <v>0.9467840409938069</v>
      </c>
      <c r="AD61" s="80">
        <v>517955624</v>
      </c>
      <c r="AE61" s="81">
        <v>24161610</v>
      </c>
      <c r="AF61" s="81">
        <f t="shared" si="31"/>
        <v>542117234</v>
      </c>
      <c r="AG61" s="40">
        <f t="shared" si="32"/>
        <v>1.0798959605522949</v>
      </c>
      <c r="AH61" s="40">
        <f t="shared" si="33"/>
        <v>0.06682134366530756</v>
      </c>
      <c r="AI61" s="12">
        <v>2267008003</v>
      </c>
      <c r="AJ61" s="12">
        <v>1881980002</v>
      </c>
      <c r="AK61" s="12">
        <v>2032342602</v>
      </c>
      <c r="AL61" s="12"/>
    </row>
    <row r="62" spans="1:38" s="13" customFormat="1" ht="12.75">
      <c r="A62" s="29" t="s">
        <v>97</v>
      </c>
      <c r="B62" s="63" t="s">
        <v>347</v>
      </c>
      <c r="C62" s="39" t="s">
        <v>348</v>
      </c>
      <c r="D62" s="80">
        <v>50401998</v>
      </c>
      <c r="E62" s="81">
        <v>18548000</v>
      </c>
      <c r="F62" s="82">
        <f t="shared" si="17"/>
        <v>68949998</v>
      </c>
      <c r="G62" s="80">
        <v>30010000</v>
      </c>
      <c r="H62" s="81">
        <v>11343000</v>
      </c>
      <c r="I62" s="82">
        <f t="shared" si="18"/>
        <v>41353000</v>
      </c>
      <c r="J62" s="80">
        <v>9103680</v>
      </c>
      <c r="K62" s="94">
        <v>1336150</v>
      </c>
      <c r="L62" s="81">
        <f t="shared" si="19"/>
        <v>10439830</v>
      </c>
      <c r="M62" s="40">
        <f t="shared" si="20"/>
        <v>0.15141160700251216</v>
      </c>
      <c r="N62" s="108">
        <v>8026213</v>
      </c>
      <c r="O62" s="109">
        <v>3371791</v>
      </c>
      <c r="P62" s="110">
        <f t="shared" si="21"/>
        <v>11398004</v>
      </c>
      <c r="Q62" s="40">
        <f t="shared" si="22"/>
        <v>0.16530825715179862</v>
      </c>
      <c r="R62" s="108">
        <v>10530657</v>
      </c>
      <c r="S62" s="110">
        <v>2482106</v>
      </c>
      <c r="T62" s="110">
        <f t="shared" si="23"/>
        <v>13012763</v>
      </c>
      <c r="U62" s="40">
        <f t="shared" si="24"/>
        <v>0.31467518680627765</v>
      </c>
      <c r="V62" s="108">
        <v>5672252</v>
      </c>
      <c r="W62" s="110">
        <v>1701022</v>
      </c>
      <c r="X62" s="110">
        <f t="shared" si="25"/>
        <v>7373274</v>
      </c>
      <c r="Y62" s="40">
        <f t="shared" si="26"/>
        <v>0.17830082460764637</v>
      </c>
      <c r="Z62" s="80">
        <f t="shared" si="27"/>
        <v>33332802</v>
      </c>
      <c r="AA62" s="81">
        <f t="shared" si="28"/>
        <v>8891069</v>
      </c>
      <c r="AB62" s="81">
        <f t="shared" si="29"/>
        <v>42223871</v>
      </c>
      <c r="AC62" s="40">
        <f t="shared" si="30"/>
        <v>1.0210594394602568</v>
      </c>
      <c r="AD62" s="80">
        <v>5136129</v>
      </c>
      <c r="AE62" s="81">
        <v>1335004</v>
      </c>
      <c r="AF62" s="81">
        <f t="shared" si="31"/>
        <v>6471133</v>
      </c>
      <c r="AG62" s="40">
        <f t="shared" si="32"/>
        <v>1.0109013676635032</v>
      </c>
      <c r="AH62" s="40">
        <f t="shared" si="33"/>
        <v>0.13941005384992078</v>
      </c>
      <c r="AI62" s="12">
        <v>30341086</v>
      </c>
      <c r="AJ62" s="12">
        <v>34877000</v>
      </c>
      <c r="AK62" s="12">
        <v>35257207</v>
      </c>
      <c r="AL62" s="12"/>
    </row>
    <row r="63" spans="1:38" s="13" customFormat="1" ht="12.75">
      <c r="A63" s="29" t="s">
        <v>97</v>
      </c>
      <c r="B63" s="63" t="s">
        <v>349</v>
      </c>
      <c r="C63" s="39" t="s">
        <v>350</v>
      </c>
      <c r="D63" s="80">
        <v>194852899</v>
      </c>
      <c r="E63" s="81">
        <v>51414400</v>
      </c>
      <c r="F63" s="82">
        <f t="shared" si="17"/>
        <v>246267299</v>
      </c>
      <c r="G63" s="80">
        <v>201267942</v>
      </c>
      <c r="H63" s="81">
        <v>49709931</v>
      </c>
      <c r="I63" s="82">
        <f t="shared" si="18"/>
        <v>250977873</v>
      </c>
      <c r="J63" s="80">
        <v>46312917</v>
      </c>
      <c r="K63" s="94">
        <v>9030207</v>
      </c>
      <c r="L63" s="81">
        <f t="shared" si="19"/>
        <v>55343124</v>
      </c>
      <c r="M63" s="40">
        <f t="shared" si="20"/>
        <v>0.2247278636860349</v>
      </c>
      <c r="N63" s="108">
        <v>50416087</v>
      </c>
      <c r="O63" s="109">
        <v>5799200</v>
      </c>
      <c r="P63" s="110">
        <f t="shared" si="21"/>
        <v>56215287</v>
      </c>
      <c r="Q63" s="40">
        <f t="shared" si="22"/>
        <v>0.22826939357466214</v>
      </c>
      <c r="R63" s="108">
        <v>42216865</v>
      </c>
      <c r="S63" s="110">
        <v>3690909</v>
      </c>
      <c r="T63" s="110">
        <f t="shared" si="23"/>
        <v>45907774</v>
      </c>
      <c r="U63" s="40">
        <f t="shared" si="24"/>
        <v>0.18291562300394507</v>
      </c>
      <c r="V63" s="108">
        <v>46462136</v>
      </c>
      <c r="W63" s="110">
        <v>9765794</v>
      </c>
      <c r="X63" s="110">
        <f t="shared" si="25"/>
        <v>56227930</v>
      </c>
      <c r="Y63" s="40">
        <f t="shared" si="26"/>
        <v>0.22403540729664245</v>
      </c>
      <c r="Z63" s="80">
        <f t="shared" si="27"/>
        <v>185408005</v>
      </c>
      <c r="AA63" s="81">
        <f t="shared" si="28"/>
        <v>28286110</v>
      </c>
      <c r="AB63" s="81">
        <f t="shared" si="29"/>
        <v>213694115</v>
      </c>
      <c r="AC63" s="40">
        <f t="shared" si="30"/>
        <v>0.8514460356431501</v>
      </c>
      <c r="AD63" s="80">
        <v>40380089</v>
      </c>
      <c r="AE63" s="81">
        <v>11920795</v>
      </c>
      <c r="AF63" s="81">
        <f t="shared" si="31"/>
        <v>52300884</v>
      </c>
      <c r="AG63" s="40">
        <f t="shared" si="32"/>
        <v>0.8599138352741514</v>
      </c>
      <c r="AH63" s="40">
        <f t="shared" si="33"/>
        <v>0.07508565247195431</v>
      </c>
      <c r="AI63" s="12">
        <v>211883388</v>
      </c>
      <c r="AJ63" s="12">
        <v>221390828</v>
      </c>
      <c r="AK63" s="12">
        <v>190377036</v>
      </c>
      <c r="AL63" s="12"/>
    </row>
    <row r="64" spans="1:38" s="13" customFormat="1" ht="12.75">
      <c r="A64" s="29" t="s">
        <v>97</v>
      </c>
      <c r="B64" s="63" t="s">
        <v>351</v>
      </c>
      <c r="C64" s="39" t="s">
        <v>352</v>
      </c>
      <c r="D64" s="80">
        <v>60987000</v>
      </c>
      <c r="E64" s="81">
        <v>61835000</v>
      </c>
      <c r="F64" s="82">
        <f t="shared" si="17"/>
        <v>122822000</v>
      </c>
      <c r="G64" s="80">
        <v>64693673</v>
      </c>
      <c r="H64" s="81">
        <v>62215000</v>
      </c>
      <c r="I64" s="82">
        <f t="shared" si="18"/>
        <v>126908673</v>
      </c>
      <c r="J64" s="80">
        <v>10112664</v>
      </c>
      <c r="K64" s="94">
        <v>14272193</v>
      </c>
      <c r="L64" s="81">
        <f t="shared" si="19"/>
        <v>24384857</v>
      </c>
      <c r="M64" s="40">
        <f t="shared" si="20"/>
        <v>0.19853818534138834</v>
      </c>
      <c r="N64" s="108">
        <v>13072961</v>
      </c>
      <c r="O64" s="109">
        <v>7777648</v>
      </c>
      <c r="P64" s="110">
        <f t="shared" si="21"/>
        <v>20850609</v>
      </c>
      <c r="Q64" s="40">
        <f t="shared" si="22"/>
        <v>0.16976281936460894</v>
      </c>
      <c r="R64" s="108">
        <v>11155892</v>
      </c>
      <c r="S64" s="110">
        <v>2010290</v>
      </c>
      <c r="T64" s="110">
        <f t="shared" si="23"/>
        <v>13166182</v>
      </c>
      <c r="U64" s="40">
        <f t="shared" si="24"/>
        <v>0.10374532873730387</v>
      </c>
      <c r="V64" s="108">
        <v>13277295</v>
      </c>
      <c r="W64" s="110">
        <v>18953321</v>
      </c>
      <c r="X64" s="110">
        <f t="shared" si="25"/>
        <v>32230616</v>
      </c>
      <c r="Y64" s="40">
        <f t="shared" si="26"/>
        <v>0.253967008228035</v>
      </c>
      <c r="Z64" s="80">
        <f t="shared" si="27"/>
        <v>47618812</v>
      </c>
      <c r="AA64" s="81">
        <f t="shared" si="28"/>
        <v>43013452</v>
      </c>
      <c r="AB64" s="81">
        <f t="shared" si="29"/>
        <v>90632264</v>
      </c>
      <c r="AC64" s="40">
        <f t="shared" si="30"/>
        <v>0.7141534290568148</v>
      </c>
      <c r="AD64" s="80">
        <v>10848400</v>
      </c>
      <c r="AE64" s="81">
        <v>15774740</v>
      </c>
      <c r="AF64" s="81">
        <f t="shared" si="31"/>
        <v>26623140</v>
      </c>
      <c r="AG64" s="40">
        <f t="shared" si="32"/>
        <v>0.5877382915538475</v>
      </c>
      <c r="AH64" s="40">
        <f t="shared" si="33"/>
        <v>0.21062414125456286</v>
      </c>
      <c r="AI64" s="12">
        <v>76356000</v>
      </c>
      <c r="AJ64" s="12">
        <v>114490000</v>
      </c>
      <c r="AK64" s="12">
        <v>67290157</v>
      </c>
      <c r="AL64" s="12"/>
    </row>
    <row r="65" spans="1:38" s="13" customFormat="1" ht="12.75">
      <c r="A65" s="29" t="s">
        <v>97</v>
      </c>
      <c r="B65" s="63" t="s">
        <v>353</v>
      </c>
      <c r="C65" s="39" t="s">
        <v>354</v>
      </c>
      <c r="D65" s="80">
        <v>53271000</v>
      </c>
      <c r="E65" s="81">
        <v>19997000</v>
      </c>
      <c r="F65" s="82">
        <f t="shared" si="17"/>
        <v>73268000</v>
      </c>
      <c r="G65" s="80">
        <v>55061000</v>
      </c>
      <c r="H65" s="81">
        <v>24074000</v>
      </c>
      <c r="I65" s="82">
        <f t="shared" si="18"/>
        <v>79135000</v>
      </c>
      <c r="J65" s="80">
        <v>24160002</v>
      </c>
      <c r="K65" s="94">
        <v>13040669</v>
      </c>
      <c r="L65" s="81">
        <f t="shared" si="19"/>
        <v>37200671</v>
      </c>
      <c r="M65" s="40">
        <f t="shared" si="20"/>
        <v>0.5077342223071464</v>
      </c>
      <c r="N65" s="108">
        <v>13331230</v>
      </c>
      <c r="O65" s="109">
        <v>1277017</v>
      </c>
      <c r="P65" s="110">
        <f t="shared" si="21"/>
        <v>14608247</v>
      </c>
      <c r="Q65" s="40">
        <f t="shared" si="22"/>
        <v>0.1993809985259595</v>
      </c>
      <c r="R65" s="108">
        <v>24035654</v>
      </c>
      <c r="S65" s="110">
        <v>10061138</v>
      </c>
      <c r="T65" s="110">
        <f t="shared" si="23"/>
        <v>34096792</v>
      </c>
      <c r="U65" s="40">
        <f t="shared" si="24"/>
        <v>0.4308686674669868</v>
      </c>
      <c r="V65" s="108">
        <v>23407753</v>
      </c>
      <c r="W65" s="110">
        <v>10468760</v>
      </c>
      <c r="X65" s="110">
        <f t="shared" si="25"/>
        <v>33876513</v>
      </c>
      <c r="Y65" s="40">
        <f t="shared" si="26"/>
        <v>0.42808508245403426</v>
      </c>
      <c r="Z65" s="80">
        <f t="shared" si="27"/>
        <v>84934639</v>
      </c>
      <c r="AA65" s="81">
        <f t="shared" si="28"/>
        <v>34847584</v>
      </c>
      <c r="AB65" s="81">
        <f t="shared" si="29"/>
        <v>119782223</v>
      </c>
      <c r="AC65" s="40">
        <f t="shared" si="30"/>
        <v>1.513644063941366</v>
      </c>
      <c r="AD65" s="80">
        <v>22522404</v>
      </c>
      <c r="AE65" s="81">
        <v>11064152</v>
      </c>
      <c r="AF65" s="81">
        <f t="shared" si="31"/>
        <v>33586556</v>
      </c>
      <c r="AG65" s="40">
        <f t="shared" si="32"/>
        <v>0.7974951085371695</v>
      </c>
      <c r="AH65" s="40">
        <f t="shared" si="33"/>
        <v>0.008633126897559906</v>
      </c>
      <c r="AI65" s="12">
        <v>66554000</v>
      </c>
      <c r="AJ65" s="12">
        <v>111396124</v>
      </c>
      <c r="AK65" s="12">
        <v>88837864</v>
      </c>
      <c r="AL65" s="12"/>
    </row>
    <row r="66" spans="1:38" s="13" customFormat="1" ht="12.75">
      <c r="A66" s="29" t="s">
        <v>116</v>
      </c>
      <c r="B66" s="63" t="s">
        <v>355</v>
      </c>
      <c r="C66" s="39" t="s">
        <v>356</v>
      </c>
      <c r="D66" s="80">
        <v>496489540</v>
      </c>
      <c r="E66" s="81">
        <v>236926028</v>
      </c>
      <c r="F66" s="82">
        <f t="shared" si="17"/>
        <v>733415568</v>
      </c>
      <c r="G66" s="80">
        <v>532604039</v>
      </c>
      <c r="H66" s="81">
        <v>320988522</v>
      </c>
      <c r="I66" s="82">
        <f t="shared" si="18"/>
        <v>853592561</v>
      </c>
      <c r="J66" s="80">
        <v>98828949</v>
      </c>
      <c r="K66" s="94">
        <v>19268385</v>
      </c>
      <c r="L66" s="81">
        <f t="shared" si="19"/>
        <v>118097334</v>
      </c>
      <c r="M66" s="40">
        <f t="shared" si="20"/>
        <v>0.1610237621789888</v>
      </c>
      <c r="N66" s="108">
        <v>107979277</v>
      </c>
      <c r="O66" s="109">
        <v>28259076</v>
      </c>
      <c r="P66" s="110">
        <f t="shared" si="21"/>
        <v>136238353</v>
      </c>
      <c r="Q66" s="40">
        <f t="shared" si="22"/>
        <v>0.1857587416251846</v>
      </c>
      <c r="R66" s="108">
        <v>92611387</v>
      </c>
      <c r="S66" s="110">
        <v>33597238</v>
      </c>
      <c r="T66" s="110">
        <f t="shared" si="23"/>
        <v>126208625</v>
      </c>
      <c r="U66" s="40">
        <f t="shared" si="24"/>
        <v>0.14785581642387344</v>
      </c>
      <c r="V66" s="108">
        <v>147517543</v>
      </c>
      <c r="W66" s="110">
        <v>84250982</v>
      </c>
      <c r="X66" s="110">
        <f t="shared" si="25"/>
        <v>231768525</v>
      </c>
      <c r="Y66" s="40">
        <f t="shared" si="26"/>
        <v>0.2715212568493788</v>
      </c>
      <c r="Z66" s="80">
        <f t="shared" si="27"/>
        <v>446937156</v>
      </c>
      <c r="AA66" s="81">
        <f t="shared" si="28"/>
        <v>165375681</v>
      </c>
      <c r="AB66" s="81">
        <f t="shared" si="29"/>
        <v>612312837</v>
      </c>
      <c r="AC66" s="40">
        <f t="shared" si="30"/>
        <v>0.7173361917337515</v>
      </c>
      <c r="AD66" s="80">
        <v>128627426</v>
      </c>
      <c r="AE66" s="81">
        <v>69978442</v>
      </c>
      <c r="AF66" s="81">
        <f t="shared" si="31"/>
        <v>198605868</v>
      </c>
      <c r="AG66" s="40">
        <f t="shared" si="32"/>
        <v>0.7072849725943556</v>
      </c>
      <c r="AH66" s="40">
        <f t="shared" si="33"/>
        <v>0.16697722647348967</v>
      </c>
      <c r="AI66" s="12">
        <v>638566190</v>
      </c>
      <c r="AJ66" s="12">
        <v>819117577</v>
      </c>
      <c r="AK66" s="12">
        <v>579349553</v>
      </c>
      <c r="AL66" s="12"/>
    </row>
    <row r="67" spans="1:38" s="59" customFormat="1" ht="12.75">
      <c r="A67" s="64"/>
      <c r="B67" s="65" t="s">
        <v>357</v>
      </c>
      <c r="C67" s="32"/>
      <c r="D67" s="84">
        <f>SUM(D60:D66)</f>
        <v>2718667133</v>
      </c>
      <c r="E67" s="85">
        <f>SUM(E60:E66)</f>
        <v>616161528</v>
      </c>
      <c r="F67" s="93">
        <f t="shared" si="17"/>
        <v>3334828661</v>
      </c>
      <c r="G67" s="84">
        <f>SUM(G60:G66)</f>
        <v>3014742559</v>
      </c>
      <c r="H67" s="85">
        <f>SUM(H60:H66)</f>
        <v>722835853</v>
      </c>
      <c r="I67" s="93">
        <f t="shared" si="18"/>
        <v>3737578412</v>
      </c>
      <c r="J67" s="84">
        <f>SUM(J60:J66)</f>
        <v>773292131</v>
      </c>
      <c r="K67" s="95">
        <f>SUM(K60:K66)</f>
        <v>73708385</v>
      </c>
      <c r="L67" s="85">
        <f t="shared" si="19"/>
        <v>847000516</v>
      </c>
      <c r="M67" s="44">
        <f t="shared" si="20"/>
        <v>0.2539862170148237</v>
      </c>
      <c r="N67" s="114">
        <f>SUM(N60:N66)</f>
        <v>715598294</v>
      </c>
      <c r="O67" s="115">
        <f>SUM(O60:O66)</f>
        <v>79079252</v>
      </c>
      <c r="P67" s="116">
        <f t="shared" si="21"/>
        <v>794677546</v>
      </c>
      <c r="Q67" s="44">
        <f t="shared" si="22"/>
        <v>0.23829636445600885</v>
      </c>
      <c r="R67" s="114">
        <f>SUM(R60:R66)</f>
        <v>659237556</v>
      </c>
      <c r="S67" s="116">
        <f>SUM(S60:S66)</f>
        <v>68535000</v>
      </c>
      <c r="T67" s="116">
        <f t="shared" si="23"/>
        <v>727772556</v>
      </c>
      <c r="U67" s="44">
        <f t="shared" si="24"/>
        <v>0.19471766897609102</v>
      </c>
      <c r="V67" s="114">
        <f>SUM(V60:V66)</f>
        <v>782568429</v>
      </c>
      <c r="W67" s="116">
        <f>SUM(W60:W66)</f>
        <v>179203324</v>
      </c>
      <c r="X67" s="116">
        <f t="shared" si="25"/>
        <v>961771753</v>
      </c>
      <c r="Y67" s="44">
        <f t="shared" si="26"/>
        <v>0.2573248362929596</v>
      </c>
      <c r="Z67" s="84">
        <f t="shared" si="27"/>
        <v>2930696410</v>
      </c>
      <c r="AA67" s="85">
        <f t="shared" si="28"/>
        <v>400525961</v>
      </c>
      <c r="AB67" s="85">
        <f t="shared" si="29"/>
        <v>3331222371</v>
      </c>
      <c r="AC67" s="44">
        <f t="shared" si="30"/>
        <v>0.8912782566125331</v>
      </c>
      <c r="AD67" s="84">
        <f>SUM(AD60:AD66)</f>
        <v>738801292</v>
      </c>
      <c r="AE67" s="85">
        <f>SUM(AE60:AE66)</f>
        <v>134744618</v>
      </c>
      <c r="AF67" s="85">
        <f t="shared" si="31"/>
        <v>873545910</v>
      </c>
      <c r="AG67" s="44">
        <f t="shared" si="32"/>
        <v>0.9448192871378034</v>
      </c>
      <c r="AH67" s="44">
        <f t="shared" si="33"/>
        <v>0.10099737402468056</v>
      </c>
      <c r="AI67" s="66">
        <f>SUM(AI60:AI66)</f>
        <v>3352207747</v>
      </c>
      <c r="AJ67" s="66">
        <f>SUM(AJ60:AJ66)</f>
        <v>3244206820</v>
      </c>
      <c r="AK67" s="66">
        <f>SUM(AK60:AK66)</f>
        <v>3065189175</v>
      </c>
      <c r="AL67" s="66"/>
    </row>
    <row r="68" spans="1:38" s="13" customFormat="1" ht="12.75">
      <c r="A68" s="29" t="s">
        <v>97</v>
      </c>
      <c r="B68" s="63" t="s">
        <v>358</v>
      </c>
      <c r="C68" s="39" t="s">
        <v>359</v>
      </c>
      <c r="D68" s="80">
        <v>115617259</v>
      </c>
      <c r="E68" s="81">
        <v>43458100</v>
      </c>
      <c r="F68" s="82">
        <f t="shared" si="17"/>
        <v>159075359</v>
      </c>
      <c r="G68" s="80">
        <v>118007259</v>
      </c>
      <c r="H68" s="81">
        <v>56370100</v>
      </c>
      <c r="I68" s="82">
        <f t="shared" si="18"/>
        <v>174377359</v>
      </c>
      <c r="J68" s="80">
        <v>21290444</v>
      </c>
      <c r="K68" s="94">
        <v>4196635</v>
      </c>
      <c r="L68" s="81">
        <f t="shared" si="19"/>
        <v>25487079</v>
      </c>
      <c r="M68" s="40">
        <f t="shared" si="20"/>
        <v>0.1602201570389038</v>
      </c>
      <c r="N68" s="108">
        <v>21774849</v>
      </c>
      <c r="O68" s="109">
        <v>12297811</v>
      </c>
      <c r="P68" s="110">
        <f t="shared" si="21"/>
        <v>34072660</v>
      </c>
      <c r="Q68" s="40">
        <f t="shared" si="22"/>
        <v>0.21419194156902704</v>
      </c>
      <c r="R68" s="108">
        <v>30594474</v>
      </c>
      <c r="S68" s="110">
        <v>7081918</v>
      </c>
      <c r="T68" s="110">
        <f t="shared" si="23"/>
        <v>37676392</v>
      </c>
      <c r="U68" s="40">
        <f t="shared" si="24"/>
        <v>0.21606240750555236</v>
      </c>
      <c r="V68" s="108">
        <v>35365455</v>
      </c>
      <c r="W68" s="110">
        <v>8347711</v>
      </c>
      <c r="X68" s="110">
        <f t="shared" si="25"/>
        <v>43713166</v>
      </c>
      <c r="Y68" s="40">
        <f t="shared" si="26"/>
        <v>0.2506814316415929</v>
      </c>
      <c r="Z68" s="80">
        <f t="shared" si="27"/>
        <v>109025222</v>
      </c>
      <c r="AA68" s="81">
        <f t="shared" si="28"/>
        <v>31924075</v>
      </c>
      <c r="AB68" s="81">
        <f t="shared" si="29"/>
        <v>140949297</v>
      </c>
      <c r="AC68" s="40">
        <f t="shared" si="30"/>
        <v>0.808300445701784</v>
      </c>
      <c r="AD68" s="80">
        <v>25721585</v>
      </c>
      <c r="AE68" s="81">
        <v>9255188</v>
      </c>
      <c r="AF68" s="81">
        <f t="shared" si="31"/>
        <v>34976773</v>
      </c>
      <c r="AG68" s="40">
        <f t="shared" si="32"/>
        <v>0.7110712007167382</v>
      </c>
      <c r="AH68" s="40">
        <f t="shared" si="33"/>
        <v>0.24977698771696288</v>
      </c>
      <c r="AI68" s="12">
        <v>176189255</v>
      </c>
      <c r="AJ68" s="12">
        <v>186795114</v>
      </c>
      <c r="AK68" s="12">
        <v>132824626</v>
      </c>
      <c r="AL68" s="12"/>
    </row>
    <row r="69" spans="1:38" s="13" customFormat="1" ht="12.75">
      <c r="A69" s="29" t="s">
        <v>97</v>
      </c>
      <c r="B69" s="63" t="s">
        <v>360</v>
      </c>
      <c r="C69" s="39" t="s">
        <v>361</v>
      </c>
      <c r="D69" s="80">
        <v>932346446</v>
      </c>
      <c r="E69" s="81">
        <v>444416251</v>
      </c>
      <c r="F69" s="82">
        <f t="shared" si="17"/>
        <v>1376762697</v>
      </c>
      <c r="G69" s="80">
        <v>936913155</v>
      </c>
      <c r="H69" s="81">
        <v>314825699</v>
      </c>
      <c r="I69" s="82">
        <f t="shared" si="18"/>
        <v>1251738854</v>
      </c>
      <c r="J69" s="80">
        <v>221122657</v>
      </c>
      <c r="K69" s="94">
        <v>8533411</v>
      </c>
      <c r="L69" s="81">
        <f t="shared" si="19"/>
        <v>229656068</v>
      </c>
      <c r="M69" s="40">
        <f t="shared" si="20"/>
        <v>0.16680875251808192</v>
      </c>
      <c r="N69" s="108">
        <v>206214272</v>
      </c>
      <c r="O69" s="109">
        <v>16774711</v>
      </c>
      <c r="P69" s="110">
        <f t="shared" si="21"/>
        <v>222988983</v>
      </c>
      <c r="Q69" s="40">
        <f t="shared" si="22"/>
        <v>0.16196617142946892</v>
      </c>
      <c r="R69" s="108">
        <v>177939577</v>
      </c>
      <c r="S69" s="110">
        <v>8119181</v>
      </c>
      <c r="T69" s="110">
        <f t="shared" si="23"/>
        <v>186058758</v>
      </c>
      <c r="U69" s="40">
        <f t="shared" si="24"/>
        <v>0.14864023546559976</v>
      </c>
      <c r="V69" s="108">
        <v>247177033</v>
      </c>
      <c r="W69" s="110">
        <v>49156855</v>
      </c>
      <c r="X69" s="110">
        <f t="shared" si="25"/>
        <v>296333888</v>
      </c>
      <c r="Y69" s="40">
        <f t="shared" si="26"/>
        <v>0.2367377884396964</v>
      </c>
      <c r="Z69" s="80">
        <f t="shared" si="27"/>
        <v>852453539</v>
      </c>
      <c r="AA69" s="81">
        <f t="shared" si="28"/>
        <v>82584158</v>
      </c>
      <c r="AB69" s="81">
        <f t="shared" si="29"/>
        <v>935037697</v>
      </c>
      <c r="AC69" s="40">
        <f t="shared" si="30"/>
        <v>0.7469910309263277</v>
      </c>
      <c r="AD69" s="80">
        <v>194275825</v>
      </c>
      <c r="AE69" s="81">
        <v>66066935</v>
      </c>
      <c r="AF69" s="81">
        <f t="shared" si="31"/>
        <v>260342760</v>
      </c>
      <c r="AG69" s="40">
        <f t="shared" si="32"/>
        <v>0.8106084862905686</v>
      </c>
      <c r="AH69" s="40">
        <f t="shared" si="33"/>
        <v>0.1382451657192234</v>
      </c>
      <c r="AI69" s="12">
        <v>1204016400</v>
      </c>
      <c r="AJ69" s="12">
        <v>1025149555</v>
      </c>
      <c r="AK69" s="12">
        <v>830994929</v>
      </c>
      <c r="AL69" s="12"/>
    </row>
    <row r="70" spans="1:38" s="13" customFormat="1" ht="12.75">
      <c r="A70" s="29" t="s">
        <v>97</v>
      </c>
      <c r="B70" s="63" t="s">
        <v>362</v>
      </c>
      <c r="C70" s="39" t="s">
        <v>363</v>
      </c>
      <c r="D70" s="80">
        <v>74517000</v>
      </c>
      <c r="E70" s="81">
        <v>33961234</v>
      </c>
      <c r="F70" s="82">
        <f t="shared" si="17"/>
        <v>108478234</v>
      </c>
      <c r="G70" s="80">
        <v>72428240</v>
      </c>
      <c r="H70" s="81">
        <v>36558482</v>
      </c>
      <c r="I70" s="82">
        <f t="shared" si="18"/>
        <v>108986722</v>
      </c>
      <c r="J70" s="80">
        <v>16494457</v>
      </c>
      <c r="K70" s="94">
        <v>1393437</v>
      </c>
      <c r="L70" s="81">
        <f t="shared" si="19"/>
        <v>17887894</v>
      </c>
      <c r="M70" s="40">
        <f t="shared" si="20"/>
        <v>0.16489846248787568</v>
      </c>
      <c r="N70" s="108">
        <v>13885403</v>
      </c>
      <c r="O70" s="109">
        <v>2853706</v>
      </c>
      <c r="P70" s="110">
        <f t="shared" si="21"/>
        <v>16739109</v>
      </c>
      <c r="Q70" s="40">
        <f t="shared" si="22"/>
        <v>0.15430845786077232</v>
      </c>
      <c r="R70" s="108">
        <v>13800100</v>
      </c>
      <c r="S70" s="110">
        <v>7612796</v>
      </c>
      <c r="T70" s="110">
        <f t="shared" si="23"/>
        <v>21412896</v>
      </c>
      <c r="U70" s="40">
        <f t="shared" si="24"/>
        <v>0.19647252075349142</v>
      </c>
      <c r="V70" s="108">
        <v>21940275</v>
      </c>
      <c r="W70" s="110">
        <v>9696505</v>
      </c>
      <c r="X70" s="110">
        <f t="shared" si="25"/>
        <v>31636780</v>
      </c>
      <c r="Y70" s="40">
        <f t="shared" si="26"/>
        <v>0.29028104909880675</v>
      </c>
      <c r="Z70" s="80">
        <f t="shared" si="27"/>
        <v>66120235</v>
      </c>
      <c r="AA70" s="81">
        <f t="shared" si="28"/>
        <v>21556444</v>
      </c>
      <c r="AB70" s="81">
        <f t="shared" si="29"/>
        <v>87676679</v>
      </c>
      <c r="AC70" s="40">
        <f t="shared" si="30"/>
        <v>0.8044711997118328</v>
      </c>
      <c r="AD70" s="80">
        <v>15137685</v>
      </c>
      <c r="AE70" s="81">
        <v>4351383</v>
      </c>
      <c r="AF70" s="81">
        <f t="shared" si="31"/>
        <v>19489068</v>
      </c>
      <c r="AG70" s="40">
        <f t="shared" si="32"/>
        <v>0.7962099866383257</v>
      </c>
      <c r="AH70" s="40">
        <f t="shared" si="33"/>
        <v>0.6233090263731442</v>
      </c>
      <c r="AI70" s="12">
        <v>107753405</v>
      </c>
      <c r="AJ70" s="12">
        <v>97734009</v>
      </c>
      <c r="AK70" s="12">
        <v>77816794</v>
      </c>
      <c r="AL70" s="12"/>
    </row>
    <row r="71" spans="1:38" s="13" customFormat="1" ht="12.75">
      <c r="A71" s="29" t="s">
        <v>97</v>
      </c>
      <c r="B71" s="63" t="s">
        <v>364</v>
      </c>
      <c r="C71" s="39" t="s">
        <v>365</v>
      </c>
      <c r="D71" s="80">
        <v>64271996</v>
      </c>
      <c r="E71" s="81">
        <v>39359520</v>
      </c>
      <c r="F71" s="82">
        <f t="shared" si="17"/>
        <v>103631516</v>
      </c>
      <c r="G71" s="80">
        <v>73629764</v>
      </c>
      <c r="H71" s="81">
        <v>40624520</v>
      </c>
      <c r="I71" s="82">
        <f t="shared" si="18"/>
        <v>114254284</v>
      </c>
      <c r="J71" s="80">
        <v>8987765</v>
      </c>
      <c r="K71" s="94">
        <v>9322168</v>
      </c>
      <c r="L71" s="81">
        <f t="shared" si="19"/>
        <v>18309933</v>
      </c>
      <c r="M71" s="40">
        <f t="shared" si="20"/>
        <v>0.17668305653272504</v>
      </c>
      <c r="N71" s="108">
        <v>13813525</v>
      </c>
      <c r="O71" s="109">
        <v>9343113</v>
      </c>
      <c r="P71" s="110">
        <f t="shared" si="21"/>
        <v>23156638</v>
      </c>
      <c r="Q71" s="40">
        <f t="shared" si="22"/>
        <v>0.22345169591073047</v>
      </c>
      <c r="R71" s="108">
        <v>10178248</v>
      </c>
      <c r="S71" s="110">
        <v>2950151</v>
      </c>
      <c r="T71" s="110">
        <f t="shared" si="23"/>
        <v>13128399</v>
      </c>
      <c r="U71" s="40">
        <f t="shared" si="24"/>
        <v>0.11490509187384168</v>
      </c>
      <c r="V71" s="108">
        <v>15247600</v>
      </c>
      <c r="W71" s="110">
        <v>5503456</v>
      </c>
      <c r="X71" s="110">
        <f t="shared" si="25"/>
        <v>20751056</v>
      </c>
      <c r="Y71" s="40">
        <f t="shared" si="26"/>
        <v>0.18162168868871473</v>
      </c>
      <c r="Z71" s="80">
        <f t="shared" si="27"/>
        <v>48227138</v>
      </c>
      <c r="AA71" s="81">
        <f t="shared" si="28"/>
        <v>27118888</v>
      </c>
      <c r="AB71" s="81">
        <f t="shared" si="29"/>
        <v>75346026</v>
      </c>
      <c r="AC71" s="40">
        <f t="shared" si="30"/>
        <v>0.6594590886412627</v>
      </c>
      <c r="AD71" s="80">
        <v>8213806</v>
      </c>
      <c r="AE71" s="81">
        <v>8095195</v>
      </c>
      <c r="AF71" s="81">
        <f t="shared" si="31"/>
        <v>16309001</v>
      </c>
      <c r="AG71" s="40">
        <f t="shared" si="32"/>
        <v>0.48299745326958565</v>
      </c>
      <c r="AH71" s="40">
        <f t="shared" si="33"/>
        <v>0.2723683075376597</v>
      </c>
      <c r="AI71" s="12">
        <v>94299012</v>
      </c>
      <c r="AJ71" s="12">
        <v>105207445</v>
      </c>
      <c r="AK71" s="12">
        <v>50814928</v>
      </c>
      <c r="AL71" s="12"/>
    </row>
    <row r="72" spans="1:38" s="13" customFormat="1" ht="12.75">
      <c r="A72" s="29" t="s">
        <v>116</v>
      </c>
      <c r="B72" s="63" t="s">
        <v>366</v>
      </c>
      <c r="C72" s="39" t="s">
        <v>367</v>
      </c>
      <c r="D72" s="80">
        <v>428483876</v>
      </c>
      <c r="E72" s="81">
        <v>262932789</v>
      </c>
      <c r="F72" s="82">
        <f t="shared" si="17"/>
        <v>691416665</v>
      </c>
      <c r="G72" s="80">
        <v>478849964</v>
      </c>
      <c r="H72" s="81">
        <v>299284768</v>
      </c>
      <c r="I72" s="82">
        <f t="shared" si="18"/>
        <v>778134732</v>
      </c>
      <c r="J72" s="80">
        <v>106320806</v>
      </c>
      <c r="K72" s="94">
        <v>41106395</v>
      </c>
      <c r="L72" s="81">
        <f t="shared" si="19"/>
        <v>147427201</v>
      </c>
      <c r="M72" s="40">
        <f t="shared" si="20"/>
        <v>0.21322483021146157</v>
      </c>
      <c r="N72" s="108">
        <v>113548496</v>
      </c>
      <c r="O72" s="109">
        <v>59158229</v>
      </c>
      <c r="P72" s="110">
        <f t="shared" si="21"/>
        <v>172706725</v>
      </c>
      <c r="Q72" s="40">
        <f t="shared" si="22"/>
        <v>0.24978675485063698</v>
      </c>
      <c r="R72" s="108">
        <v>101343207</v>
      </c>
      <c r="S72" s="110">
        <v>45286589</v>
      </c>
      <c r="T72" s="110">
        <f t="shared" si="23"/>
        <v>146629796</v>
      </c>
      <c r="U72" s="40">
        <f t="shared" si="24"/>
        <v>0.18843754168783203</v>
      </c>
      <c r="V72" s="108">
        <v>111782541</v>
      </c>
      <c r="W72" s="110">
        <v>120685799</v>
      </c>
      <c r="X72" s="110">
        <f t="shared" si="25"/>
        <v>232468340</v>
      </c>
      <c r="Y72" s="40">
        <f t="shared" si="26"/>
        <v>0.2987507567005761</v>
      </c>
      <c r="Z72" s="80">
        <f t="shared" si="27"/>
        <v>432995050</v>
      </c>
      <c r="AA72" s="81">
        <f t="shared" si="28"/>
        <v>266237012</v>
      </c>
      <c r="AB72" s="81">
        <f t="shared" si="29"/>
        <v>699232062</v>
      </c>
      <c r="AC72" s="40">
        <f t="shared" si="30"/>
        <v>0.8986002465187481</v>
      </c>
      <c r="AD72" s="80">
        <v>124412131</v>
      </c>
      <c r="AE72" s="81">
        <v>96444748</v>
      </c>
      <c r="AF72" s="81">
        <f t="shared" si="31"/>
        <v>220856879</v>
      </c>
      <c r="AG72" s="40">
        <f t="shared" si="32"/>
        <v>0.9305567169569564</v>
      </c>
      <c r="AH72" s="40">
        <f t="shared" si="33"/>
        <v>0.052574595152184544</v>
      </c>
      <c r="AI72" s="12">
        <v>618854510</v>
      </c>
      <c r="AJ72" s="12">
        <v>638560449</v>
      </c>
      <c r="AK72" s="12">
        <v>594216715</v>
      </c>
      <c r="AL72" s="12"/>
    </row>
    <row r="73" spans="1:38" s="59" customFormat="1" ht="12.75">
      <c r="A73" s="64"/>
      <c r="B73" s="65" t="s">
        <v>368</v>
      </c>
      <c r="C73" s="32"/>
      <c r="D73" s="84">
        <f>SUM(D68:D72)</f>
        <v>1615236577</v>
      </c>
      <c r="E73" s="85">
        <f>SUM(E68:E72)</f>
        <v>824127894</v>
      </c>
      <c r="F73" s="93">
        <f t="shared" si="17"/>
        <v>2439364471</v>
      </c>
      <c r="G73" s="84">
        <f>SUM(G68:G72)</f>
        <v>1679828382</v>
      </c>
      <c r="H73" s="85">
        <f>SUM(H68:H72)</f>
        <v>747663569</v>
      </c>
      <c r="I73" s="93">
        <f t="shared" si="18"/>
        <v>2427491951</v>
      </c>
      <c r="J73" s="84">
        <f>SUM(J68:J72)</f>
        <v>374216129</v>
      </c>
      <c r="K73" s="95">
        <f>SUM(K68:K72)</f>
        <v>64552046</v>
      </c>
      <c r="L73" s="85">
        <f t="shared" si="19"/>
        <v>438768175</v>
      </c>
      <c r="M73" s="44">
        <f t="shared" si="20"/>
        <v>0.17986987193436088</v>
      </c>
      <c r="N73" s="114">
        <f>SUM(N68:N72)</f>
        <v>369236545</v>
      </c>
      <c r="O73" s="115">
        <f>SUM(O68:O72)</f>
        <v>100427570</v>
      </c>
      <c r="P73" s="116">
        <f t="shared" si="21"/>
        <v>469664115</v>
      </c>
      <c r="Q73" s="44">
        <f t="shared" si="22"/>
        <v>0.1925354413346295</v>
      </c>
      <c r="R73" s="114">
        <f>SUM(R68:R72)</f>
        <v>333855606</v>
      </c>
      <c r="S73" s="116">
        <f>SUM(S68:S72)</f>
        <v>71050635</v>
      </c>
      <c r="T73" s="116">
        <f t="shared" si="23"/>
        <v>404906241</v>
      </c>
      <c r="U73" s="44">
        <f t="shared" si="24"/>
        <v>0.1668002404017034</v>
      </c>
      <c r="V73" s="114">
        <f>SUM(V68:V72)</f>
        <v>431512904</v>
      </c>
      <c r="W73" s="116">
        <f>SUM(W68:W72)</f>
        <v>193390326</v>
      </c>
      <c r="X73" s="116">
        <f t="shared" si="25"/>
        <v>624903230</v>
      </c>
      <c r="Y73" s="44">
        <f t="shared" si="26"/>
        <v>0.25742751886059706</v>
      </c>
      <c r="Z73" s="84">
        <f t="shared" si="27"/>
        <v>1508821184</v>
      </c>
      <c r="AA73" s="85">
        <f t="shared" si="28"/>
        <v>429420577</v>
      </c>
      <c r="AB73" s="85">
        <f t="shared" si="29"/>
        <v>1938241761</v>
      </c>
      <c r="AC73" s="44">
        <f t="shared" si="30"/>
        <v>0.7984544542780236</v>
      </c>
      <c r="AD73" s="84">
        <f>SUM(AD68:AD72)</f>
        <v>367761032</v>
      </c>
      <c r="AE73" s="85">
        <f>SUM(AE68:AE72)</f>
        <v>184213449</v>
      </c>
      <c r="AF73" s="85">
        <f t="shared" si="31"/>
        <v>551974481</v>
      </c>
      <c r="AG73" s="44">
        <f t="shared" si="32"/>
        <v>0.821383918626737</v>
      </c>
      <c r="AH73" s="44">
        <f t="shared" si="33"/>
        <v>0.13212340698772262</v>
      </c>
      <c r="AI73" s="66">
        <f>SUM(AI68:AI72)</f>
        <v>2201112582</v>
      </c>
      <c r="AJ73" s="66">
        <f>SUM(AJ68:AJ72)</f>
        <v>2053446572</v>
      </c>
      <c r="AK73" s="66">
        <f>SUM(AK68:AK72)</f>
        <v>1686667992</v>
      </c>
      <c r="AL73" s="66"/>
    </row>
    <row r="74" spans="1:38" s="13" customFormat="1" ht="12.75">
      <c r="A74" s="29" t="s">
        <v>97</v>
      </c>
      <c r="B74" s="63" t="s">
        <v>369</v>
      </c>
      <c r="C74" s="39" t="s">
        <v>370</v>
      </c>
      <c r="D74" s="80">
        <v>57457000</v>
      </c>
      <c r="E74" s="81">
        <v>60055000</v>
      </c>
      <c r="F74" s="82">
        <f aca="true" t="shared" si="34" ref="F74:F81">$D74+$E74</f>
        <v>117512000</v>
      </c>
      <c r="G74" s="80">
        <v>55744084</v>
      </c>
      <c r="H74" s="81">
        <v>60055000</v>
      </c>
      <c r="I74" s="82">
        <f aca="true" t="shared" si="35" ref="I74:I81">$G74+$H74</f>
        <v>115799084</v>
      </c>
      <c r="J74" s="80">
        <v>8629169</v>
      </c>
      <c r="K74" s="94">
        <v>9505184</v>
      </c>
      <c r="L74" s="81">
        <f aca="true" t="shared" si="36" ref="L74:L81">$J74+$K74</f>
        <v>18134353</v>
      </c>
      <c r="M74" s="40">
        <f aca="true" t="shared" si="37" ref="M74:M81">IF($F74=0,0,$L74/$F74)</f>
        <v>0.15431915889441078</v>
      </c>
      <c r="N74" s="108">
        <v>14109452</v>
      </c>
      <c r="O74" s="109">
        <v>9919174</v>
      </c>
      <c r="P74" s="110">
        <f aca="true" t="shared" si="38" ref="P74:P81">$N74+$O74</f>
        <v>24028626</v>
      </c>
      <c r="Q74" s="40">
        <f aca="true" t="shared" si="39" ref="Q74:Q81">IF($F74=0,0,$P74/$F74)</f>
        <v>0.20447806181496359</v>
      </c>
      <c r="R74" s="108">
        <v>16336239</v>
      </c>
      <c r="S74" s="110">
        <v>6475083</v>
      </c>
      <c r="T74" s="110">
        <f aca="true" t="shared" si="40" ref="T74:T81">$R74+$S74</f>
        <v>22811322</v>
      </c>
      <c r="U74" s="40">
        <f aca="true" t="shared" si="41" ref="U74:U81">IF($I74=0,0,$T74/$I74)</f>
        <v>0.19699052196302347</v>
      </c>
      <c r="V74" s="108">
        <v>8512098</v>
      </c>
      <c r="W74" s="110">
        <v>16029530</v>
      </c>
      <c r="X74" s="110">
        <f aca="true" t="shared" si="42" ref="X74:X81">$V74+$W74</f>
        <v>24541628</v>
      </c>
      <c r="Y74" s="40">
        <f aca="true" t="shared" si="43" ref="Y74:Y81">IF($I74=0,0,$X74/$I74)</f>
        <v>0.21193283359650755</v>
      </c>
      <c r="Z74" s="80">
        <f aca="true" t="shared" si="44" ref="Z74:Z81">$J74+$N74+$R74+$V74</f>
        <v>47586958</v>
      </c>
      <c r="AA74" s="81">
        <f aca="true" t="shared" si="45" ref="AA74:AA81">$K74+$O74+$S74+$W74</f>
        <v>41928971</v>
      </c>
      <c r="AB74" s="81">
        <f aca="true" t="shared" si="46" ref="AB74:AB81">$Z74+$AA74</f>
        <v>89515929</v>
      </c>
      <c r="AC74" s="40">
        <f aca="true" t="shared" si="47" ref="AC74:AC81">IF($I74=0,0,$AB74/$I74)</f>
        <v>0.7730279541762178</v>
      </c>
      <c r="AD74" s="80">
        <v>8392296</v>
      </c>
      <c r="AE74" s="81">
        <v>11183646</v>
      </c>
      <c r="AF74" s="81">
        <f aca="true" t="shared" si="48" ref="AF74:AF81">$AD74+$AE74</f>
        <v>19575942</v>
      </c>
      <c r="AG74" s="40">
        <f aca="true" t="shared" si="49" ref="AG74:AG81">IF($AJ74=0,0,$AK74/$AJ74)</f>
        <v>0.5598975329751991</v>
      </c>
      <c r="AH74" s="40">
        <f aca="true" t="shared" si="50" ref="AH74:AH81">IF($AF74=0,0,(($X74/$AF74)-1))</f>
        <v>0.25366268453390384</v>
      </c>
      <c r="AI74" s="12">
        <v>89124269</v>
      </c>
      <c r="AJ74" s="12">
        <v>110772417</v>
      </c>
      <c r="AK74" s="12">
        <v>62021203</v>
      </c>
      <c r="AL74" s="12"/>
    </row>
    <row r="75" spans="1:38" s="13" customFormat="1" ht="12.75">
      <c r="A75" s="29" t="s">
        <v>97</v>
      </c>
      <c r="B75" s="63" t="s">
        <v>371</v>
      </c>
      <c r="C75" s="39" t="s">
        <v>372</v>
      </c>
      <c r="D75" s="80">
        <v>34891248</v>
      </c>
      <c r="E75" s="81">
        <v>10577000</v>
      </c>
      <c r="F75" s="82">
        <f t="shared" si="34"/>
        <v>45468248</v>
      </c>
      <c r="G75" s="80">
        <v>39448048</v>
      </c>
      <c r="H75" s="81">
        <v>4792000</v>
      </c>
      <c r="I75" s="82">
        <f t="shared" si="35"/>
        <v>44240048</v>
      </c>
      <c r="J75" s="80">
        <v>6207782</v>
      </c>
      <c r="K75" s="94">
        <v>42195</v>
      </c>
      <c r="L75" s="81">
        <f t="shared" si="36"/>
        <v>6249977</v>
      </c>
      <c r="M75" s="40">
        <f t="shared" si="37"/>
        <v>0.13745805644413658</v>
      </c>
      <c r="N75" s="108">
        <v>6463714</v>
      </c>
      <c r="O75" s="109">
        <v>335027</v>
      </c>
      <c r="P75" s="110">
        <f t="shared" si="38"/>
        <v>6798741</v>
      </c>
      <c r="Q75" s="40">
        <f t="shared" si="39"/>
        <v>0.1495272261205226</v>
      </c>
      <c r="R75" s="108">
        <v>5013742</v>
      </c>
      <c r="S75" s="110">
        <v>1077417</v>
      </c>
      <c r="T75" s="110">
        <f t="shared" si="40"/>
        <v>6091159</v>
      </c>
      <c r="U75" s="40">
        <f t="shared" si="41"/>
        <v>0.13768427647275608</v>
      </c>
      <c r="V75" s="108">
        <v>8331210</v>
      </c>
      <c r="W75" s="110">
        <v>678179</v>
      </c>
      <c r="X75" s="110">
        <f t="shared" si="42"/>
        <v>9009389</v>
      </c>
      <c r="Y75" s="40">
        <f t="shared" si="43"/>
        <v>0.20364781249785263</v>
      </c>
      <c r="Z75" s="80">
        <f t="shared" si="44"/>
        <v>26016448</v>
      </c>
      <c r="AA75" s="81">
        <f t="shared" si="45"/>
        <v>2132818</v>
      </c>
      <c r="AB75" s="81">
        <f t="shared" si="46"/>
        <v>28149266</v>
      </c>
      <c r="AC75" s="40">
        <f t="shared" si="47"/>
        <v>0.6362847074668635</v>
      </c>
      <c r="AD75" s="80">
        <v>5725265</v>
      </c>
      <c r="AE75" s="81">
        <v>1219437</v>
      </c>
      <c r="AF75" s="81">
        <f t="shared" si="48"/>
        <v>6944702</v>
      </c>
      <c r="AG75" s="40">
        <f t="shared" si="49"/>
        <v>0.6938671435845659</v>
      </c>
      <c r="AH75" s="40">
        <f t="shared" si="50"/>
        <v>0.29730390159289777</v>
      </c>
      <c r="AI75" s="12">
        <v>34536981</v>
      </c>
      <c r="AJ75" s="12">
        <v>45558086</v>
      </c>
      <c r="AK75" s="12">
        <v>31611259</v>
      </c>
      <c r="AL75" s="12"/>
    </row>
    <row r="76" spans="1:38" s="13" customFormat="1" ht="12.75">
      <c r="A76" s="29" t="s">
        <v>97</v>
      </c>
      <c r="B76" s="63" t="s">
        <v>373</v>
      </c>
      <c r="C76" s="39" t="s">
        <v>374</v>
      </c>
      <c r="D76" s="80">
        <v>227865574</v>
      </c>
      <c r="E76" s="81">
        <v>86876187</v>
      </c>
      <c r="F76" s="82">
        <f t="shared" si="34"/>
        <v>314741761</v>
      </c>
      <c r="G76" s="80">
        <v>274926986</v>
      </c>
      <c r="H76" s="81">
        <v>82876187</v>
      </c>
      <c r="I76" s="82">
        <f t="shared" si="35"/>
        <v>357803173</v>
      </c>
      <c r="J76" s="80">
        <v>80098278</v>
      </c>
      <c r="K76" s="94">
        <v>4156574</v>
      </c>
      <c r="L76" s="81">
        <f t="shared" si="36"/>
        <v>84254852</v>
      </c>
      <c r="M76" s="40">
        <f t="shared" si="37"/>
        <v>0.2676951788421874</v>
      </c>
      <c r="N76" s="108">
        <v>61083776</v>
      </c>
      <c r="O76" s="109">
        <v>14900919</v>
      </c>
      <c r="P76" s="110">
        <f t="shared" si="38"/>
        <v>75984695</v>
      </c>
      <c r="Q76" s="40">
        <f t="shared" si="39"/>
        <v>0.24141917093740858</v>
      </c>
      <c r="R76" s="108">
        <v>59692432</v>
      </c>
      <c r="S76" s="110">
        <v>18723409</v>
      </c>
      <c r="T76" s="110">
        <f t="shared" si="40"/>
        <v>78415841</v>
      </c>
      <c r="U76" s="40">
        <f t="shared" si="41"/>
        <v>0.21915915485746684</v>
      </c>
      <c r="V76" s="108">
        <v>101384565</v>
      </c>
      <c r="W76" s="110">
        <v>15244356</v>
      </c>
      <c r="X76" s="110">
        <f t="shared" si="42"/>
        <v>116628921</v>
      </c>
      <c r="Y76" s="40">
        <f t="shared" si="43"/>
        <v>0.3259583195479376</v>
      </c>
      <c r="Z76" s="80">
        <f t="shared" si="44"/>
        <v>302259051</v>
      </c>
      <c r="AA76" s="81">
        <f t="shared" si="45"/>
        <v>53025258</v>
      </c>
      <c r="AB76" s="81">
        <f t="shared" si="46"/>
        <v>355284309</v>
      </c>
      <c r="AC76" s="40">
        <f t="shared" si="47"/>
        <v>0.9929601965827173</v>
      </c>
      <c r="AD76" s="80">
        <v>57360345</v>
      </c>
      <c r="AE76" s="81">
        <v>26464809</v>
      </c>
      <c r="AF76" s="81">
        <f t="shared" si="48"/>
        <v>83825154</v>
      </c>
      <c r="AG76" s="40">
        <f t="shared" si="49"/>
        <v>0.9861666126827221</v>
      </c>
      <c r="AH76" s="40">
        <f t="shared" si="50"/>
        <v>0.3913356007672828</v>
      </c>
      <c r="AI76" s="12">
        <v>393480969</v>
      </c>
      <c r="AJ76" s="12">
        <v>303809465</v>
      </c>
      <c r="AK76" s="12">
        <v>299606751</v>
      </c>
      <c r="AL76" s="12"/>
    </row>
    <row r="77" spans="1:38" s="13" customFormat="1" ht="12.75">
      <c r="A77" s="29" t="s">
        <v>97</v>
      </c>
      <c r="B77" s="63" t="s">
        <v>375</v>
      </c>
      <c r="C77" s="39" t="s">
        <v>376</v>
      </c>
      <c r="D77" s="80">
        <v>73633105</v>
      </c>
      <c r="E77" s="81">
        <v>39047330</v>
      </c>
      <c r="F77" s="82">
        <f t="shared" si="34"/>
        <v>112680435</v>
      </c>
      <c r="G77" s="80">
        <v>74884490</v>
      </c>
      <c r="H77" s="81">
        <v>48729071</v>
      </c>
      <c r="I77" s="82">
        <f t="shared" si="35"/>
        <v>123613561</v>
      </c>
      <c r="J77" s="80">
        <v>10997883</v>
      </c>
      <c r="K77" s="94">
        <v>1457824</v>
      </c>
      <c r="L77" s="81">
        <f t="shared" si="36"/>
        <v>12455707</v>
      </c>
      <c r="M77" s="40">
        <f t="shared" si="37"/>
        <v>0.11054010396747226</v>
      </c>
      <c r="N77" s="108">
        <v>14715003</v>
      </c>
      <c r="O77" s="109">
        <v>6500264</v>
      </c>
      <c r="P77" s="110">
        <f t="shared" si="38"/>
        <v>21215267</v>
      </c>
      <c r="Q77" s="40">
        <f t="shared" si="39"/>
        <v>0.18827817801732838</v>
      </c>
      <c r="R77" s="108">
        <v>14395278</v>
      </c>
      <c r="S77" s="110">
        <v>3841938</v>
      </c>
      <c r="T77" s="110">
        <f t="shared" si="40"/>
        <v>18237216</v>
      </c>
      <c r="U77" s="40">
        <f t="shared" si="41"/>
        <v>0.14753410428812094</v>
      </c>
      <c r="V77" s="108">
        <v>17642055</v>
      </c>
      <c r="W77" s="110">
        <v>10122013</v>
      </c>
      <c r="X77" s="110">
        <f t="shared" si="42"/>
        <v>27764068</v>
      </c>
      <c r="Y77" s="40">
        <f t="shared" si="43"/>
        <v>0.2246037390671077</v>
      </c>
      <c r="Z77" s="80">
        <f t="shared" si="44"/>
        <v>57750219</v>
      </c>
      <c r="AA77" s="81">
        <f t="shared" si="45"/>
        <v>21922039</v>
      </c>
      <c r="AB77" s="81">
        <f t="shared" si="46"/>
        <v>79672258</v>
      </c>
      <c r="AC77" s="40">
        <f t="shared" si="47"/>
        <v>0.6445268411934189</v>
      </c>
      <c r="AD77" s="80">
        <v>11926346</v>
      </c>
      <c r="AE77" s="81">
        <v>9752248</v>
      </c>
      <c r="AF77" s="81">
        <f t="shared" si="48"/>
        <v>21678594</v>
      </c>
      <c r="AG77" s="40">
        <f t="shared" si="49"/>
        <v>0.7238386649320663</v>
      </c>
      <c r="AH77" s="40">
        <f t="shared" si="50"/>
        <v>0.2807135001467347</v>
      </c>
      <c r="AI77" s="12">
        <v>89016122</v>
      </c>
      <c r="AJ77" s="12">
        <v>92855200</v>
      </c>
      <c r="AK77" s="12">
        <v>67212184</v>
      </c>
      <c r="AL77" s="12"/>
    </row>
    <row r="78" spans="1:38" s="13" customFormat="1" ht="12.75">
      <c r="A78" s="29" t="s">
        <v>97</v>
      </c>
      <c r="B78" s="63" t="s">
        <v>377</v>
      </c>
      <c r="C78" s="39" t="s">
        <v>378</v>
      </c>
      <c r="D78" s="80">
        <v>115596757</v>
      </c>
      <c r="E78" s="81">
        <v>56218240</v>
      </c>
      <c r="F78" s="82">
        <f t="shared" si="34"/>
        <v>171814997</v>
      </c>
      <c r="G78" s="80">
        <v>114950757</v>
      </c>
      <c r="H78" s="81">
        <v>85788852</v>
      </c>
      <c r="I78" s="82">
        <f t="shared" si="35"/>
        <v>200739609</v>
      </c>
      <c r="J78" s="80">
        <v>30380983</v>
      </c>
      <c r="K78" s="94">
        <v>20306612</v>
      </c>
      <c r="L78" s="81">
        <f t="shared" si="36"/>
        <v>50687595</v>
      </c>
      <c r="M78" s="40">
        <f t="shared" si="37"/>
        <v>0.29501263501462566</v>
      </c>
      <c r="N78" s="108">
        <v>31950028</v>
      </c>
      <c r="O78" s="109">
        <v>8544525</v>
      </c>
      <c r="P78" s="110">
        <f t="shared" si="38"/>
        <v>40494553</v>
      </c>
      <c r="Q78" s="40">
        <f t="shared" si="39"/>
        <v>0.2356869522862431</v>
      </c>
      <c r="R78" s="108">
        <v>25545249</v>
      </c>
      <c r="S78" s="110">
        <v>16977492</v>
      </c>
      <c r="T78" s="110">
        <f t="shared" si="40"/>
        <v>42522741</v>
      </c>
      <c r="U78" s="40">
        <f t="shared" si="41"/>
        <v>0.21183034684500157</v>
      </c>
      <c r="V78" s="108">
        <v>28202852</v>
      </c>
      <c r="W78" s="110">
        <v>46441011</v>
      </c>
      <c r="X78" s="110">
        <f t="shared" si="42"/>
        <v>74643863</v>
      </c>
      <c r="Y78" s="40">
        <f t="shared" si="43"/>
        <v>0.3718442183475609</v>
      </c>
      <c r="Z78" s="80">
        <f t="shared" si="44"/>
        <v>116079112</v>
      </c>
      <c r="AA78" s="81">
        <f t="shared" si="45"/>
        <v>92269640</v>
      </c>
      <c r="AB78" s="81">
        <f t="shared" si="46"/>
        <v>208348752</v>
      </c>
      <c r="AC78" s="40">
        <f t="shared" si="47"/>
        <v>1.0379055386124618</v>
      </c>
      <c r="AD78" s="80">
        <v>30692956</v>
      </c>
      <c r="AE78" s="81">
        <v>34276357</v>
      </c>
      <c r="AF78" s="81">
        <f t="shared" si="48"/>
        <v>64969313</v>
      </c>
      <c r="AG78" s="40">
        <f t="shared" si="49"/>
        <v>0.9928118105748128</v>
      </c>
      <c r="AH78" s="40">
        <f t="shared" si="50"/>
        <v>0.1489095321047953</v>
      </c>
      <c r="AI78" s="12">
        <v>154019789</v>
      </c>
      <c r="AJ78" s="12">
        <v>171391421</v>
      </c>
      <c r="AK78" s="12">
        <v>170159427</v>
      </c>
      <c r="AL78" s="12"/>
    </row>
    <row r="79" spans="1:38" s="13" customFormat="1" ht="12.75">
      <c r="A79" s="29" t="s">
        <v>116</v>
      </c>
      <c r="B79" s="63" t="s">
        <v>379</v>
      </c>
      <c r="C79" s="39" t="s">
        <v>380</v>
      </c>
      <c r="D79" s="80">
        <v>230123413</v>
      </c>
      <c r="E79" s="81">
        <v>209374553</v>
      </c>
      <c r="F79" s="82">
        <f t="shared" si="34"/>
        <v>439497966</v>
      </c>
      <c r="G79" s="80">
        <v>306494173</v>
      </c>
      <c r="H79" s="81">
        <v>186531816</v>
      </c>
      <c r="I79" s="82">
        <f t="shared" si="35"/>
        <v>493025989</v>
      </c>
      <c r="J79" s="80">
        <v>53549916</v>
      </c>
      <c r="K79" s="94">
        <v>25038809</v>
      </c>
      <c r="L79" s="81">
        <f t="shared" si="36"/>
        <v>78588725</v>
      </c>
      <c r="M79" s="40">
        <f t="shared" si="37"/>
        <v>0.17881476384352596</v>
      </c>
      <c r="N79" s="108">
        <v>60983523</v>
      </c>
      <c r="O79" s="109">
        <v>43863082</v>
      </c>
      <c r="P79" s="110">
        <f t="shared" si="38"/>
        <v>104846605</v>
      </c>
      <c r="Q79" s="40">
        <f t="shared" si="39"/>
        <v>0.23855993226598915</v>
      </c>
      <c r="R79" s="108">
        <v>59446297</v>
      </c>
      <c r="S79" s="110">
        <v>24762583</v>
      </c>
      <c r="T79" s="110">
        <f t="shared" si="40"/>
        <v>84208880</v>
      </c>
      <c r="U79" s="40">
        <f t="shared" si="41"/>
        <v>0.17080008331974564</v>
      </c>
      <c r="V79" s="108">
        <v>70206162</v>
      </c>
      <c r="W79" s="110">
        <v>54782230</v>
      </c>
      <c r="X79" s="110">
        <f t="shared" si="42"/>
        <v>124988392</v>
      </c>
      <c r="Y79" s="40">
        <f t="shared" si="43"/>
        <v>0.25351278591522686</v>
      </c>
      <c r="Z79" s="80">
        <f t="shared" si="44"/>
        <v>244185898</v>
      </c>
      <c r="AA79" s="81">
        <f t="shared" si="45"/>
        <v>148446704</v>
      </c>
      <c r="AB79" s="81">
        <f t="shared" si="46"/>
        <v>392632602</v>
      </c>
      <c r="AC79" s="40">
        <f t="shared" si="47"/>
        <v>0.7963730325786132</v>
      </c>
      <c r="AD79" s="80">
        <v>61669499</v>
      </c>
      <c r="AE79" s="81">
        <v>47707978</v>
      </c>
      <c r="AF79" s="81">
        <f t="shared" si="48"/>
        <v>109377477</v>
      </c>
      <c r="AG79" s="40">
        <f t="shared" si="49"/>
        <v>0.6673937807192982</v>
      </c>
      <c r="AH79" s="40">
        <f t="shared" si="50"/>
        <v>0.14272513343857796</v>
      </c>
      <c r="AI79" s="12">
        <v>599357614</v>
      </c>
      <c r="AJ79" s="12">
        <v>535134296</v>
      </c>
      <c r="AK79" s="12">
        <v>357145301</v>
      </c>
      <c r="AL79" s="12"/>
    </row>
    <row r="80" spans="1:38" s="59" customFormat="1" ht="12.75">
      <c r="A80" s="64"/>
      <c r="B80" s="65" t="s">
        <v>381</v>
      </c>
      <c r="C80" s="32"/>
      <c r="D80" s="84">
        <f>SUM(D74:D79)</f>
        <v>739567097</v>
      </c>
      <c r="E80" s="85">
        <f>SUM(E74:E79)</f>
        <v>462148310</v>
      </c>
      <c r="F80" s="86">
        <f t="shared" si="34"/>
        <v>1201715407</v>
      </c>
      <c r="G80" s="84">
        <f>SUM(G74:G79)</f>
        <v>866448538</v>
      </c>
      <c r="H80" s="85">
        <f>SUM(H74:H79)</f>
        <v>468772926</v>
      </c>
      <c r="I80" s="93">
        <f t="shared" si="35"/>
        <v>1335221464</v>
      </c>
      <c r="J80" s="84">
        <f>SUM(J74:J79)</f>
        <v>189864011</v>
      </c>
      <c r="K80" s="95">
        <f>SUM(K74:K79)</f>
        <v>60507198</v>
      </c>
      <c r="L80" s="85">
        <f t="shared" si="36"/>
        <v>250371209</v>
      </c>
      <c r="M80" s="44">
        <f t="shared" si="37"/>
        <v>0.2083448439968283</v>
      </c>
      <c r="N80" s="114">
        <f>SUM(N74:N79)</f>
        <v>189305496</v>
      </c>
      <c r="O80" s="115">
        <f>SUM(O74:O79)</f>
        <v>84062991</v>
      </c>
      <c r="P80" s="116">
        <f t="shared" si="38"/>
        <v>273368487</v>
      </c>
      <c r="Q80" s="44">
        <f t="shared" si="39"/>
        <v>0.22748188581724657</v>
      </c>
      <c r="R80" s="114">
        <f>SUM(R74:R79)</f>
        <v>180429237</v>
      </c>
      <c r="S80" s="116">
        <f>SUM(S74:S79)</f>
        <v>71857922</v>
      </c>
      <c r="T80" s="116">
        <f t="shared" si="40"/>
        <v>252287159</v>
      </c>
      <c r="U80" s="44">
        <f t="shared" si="41"/>
        <v>0.18894780064739883</v>
      </c>
      <c r="V80" s="114">
        <f>SUM(V74:V79)</f>
        <v>234278942</v>
      </c>
      <c r="W80" s="116">
        <f>SUM(W74:W79)</f>
        <v>143297319</v>
      </c>
      <c r="X80" s="116">
        <f t="shared" si="42"/>
        <v>377576261</v>
      </c>
      <c r="Y80" s="44">
        <f t="shared" si="43"/>
        <v>0.2827817490806903</v>
      </c>
      <c r="Z80" s="84">
        <f t="shared" si="44"/>
        <v>793877686</v>
      </c>
      <c r="AA80" s="85">
        <f t="shared" si="45"/>
        <v>359725430</v>
      </c>
      <c r="AB80" s="85">
        <f t="shared" si="46"/>
        <v>1153603116</v>
      </c>
      <c r="AC80" s="44">
        <f t="shared" si="47"/>
        <v>0.8639788582667661</v>
      </c>
      <c r="AD80" s="84">
        <f>SUM(AD74:AD79)</f>
        <v>175766707</v>
      </c>
      <c r="AE80" s="85">
        <f>SUM(AE74:AE79)</f>
        <v>130604475</v>
      </c>
      <c r="AF80" s="85">
        <f t="shared" si="48"/>
        <v>306371182</v>
      </c>
      <c r="AG80" s="44">
        <f t="shared" si="49"/>
        <v>0.7842316366195071</v>
      </c>
      <c r="AH80" s="44">
        <f t="shared" si="50"/>
        <v>0.23241441487796322</v>
      </c>
      <c r="AI80" s="66">
        <f>SUM(AI74:AI79)</f>
        <v>1359535744</v>
      </c>
      <c r="AJ80" s="66">
        <f>SUM(AJ74:AJ79)</f>
        <v>1259520885</v>
      </c>
      <c r="AK80" s="66">
        <f>SUM(AK74:AK79)</f>
        <v>987756125</v>
      </c>
      <c r="AL80" s="66"/>
    </row>
    <row r="81" spans="1:38" s="59" customFormat="1" ht="12.75">
      <c r="A81" s="64"/>
      <c r="B81" s="65" t="s">
        <v>382</v>
      </c>
      <c r="C81" s="32"/>
      <c r="D81" s="84">
        <f>SUM(D9,D11:D17,D19:D26,D28:D33,D35:D39,D41:D44,D46:D51,D53:D58,D60:D66,D68:D72,D74:D79)</f>
        <v>40190012007</v>
      </c>
      <c r="E81" s="85">
        <f>SUM(E9,E11:E17,E19:E26,E28:E33,E35:E39,E41:E44,E46:E51,E53:E58,E60:E66,E68:E72,E74:E79)</f>
        <v>10848900785</v>
      </c>
      <c r="F81" s="86">
        <f t="shared" si="34"/>
        <v>51038912792</v>
      </c>
      <c r="G81" s="84">
        <f>SUM(G9,G11:G17,G19:G26,G28:G33,G35:G39,G41:G44,G46:G51,G53:G58,G60:G66,G68:G72,G74:G79)</f>
        <v>41465140397</v>
      </c>
      <c r="H81" s="85">
        <f>SUM(H9,H11:H17,H19:H26,H28:H33,H35:H39,H41:H44,H46:H51,H53:H58,H60:H66,H68:H72,H74:H79)</f>
        <v>10902682806</v>
      </c>
      <c r="I81" s="93">
        <f t="shared" si="35"/>
        <v>52367823203</v>
      </c>
      <c r="J81" s="84">
        <f>SUM(J9,J11:J17,J19:J26,J28:J33,J35:J39,J41:J44,J46:J51,J53:J58,J60:J66,J68:J72,J74:J79)</f>
        <v>9236542492</v>
      </c>
      <c r="K81" s="95">
        <f>SUM(K9,K11:K17,K19:K26,K28:K33,K35:K39,K41:K44,K46:K51,K53:K58,K60:K66,K68:K72,K74:K79)</f>
        <v>1169850485</v>
      </c>
      <c r="L81" s="85">
        <f t="shared" si="36"/>
        <v>10406392977</v>
      </c>
      <c r="M81" s="44">
        <f t="shared" si="37"/>
        <v>0.2038913528469817</v>
      </c>
      <c r="N81" s="114">
        <f>SUM(N9,N11:N17,N19:N26,N28:N33,N35:N39,N41:N44,N46:N51,N53:N58,N60:N66,N68:N72,N74:N79)</f>
        <v>9900968882</v>
      </c>
      <c r="O81" s="115">
        <f>SUM(O9,O11:O17,O19:O26,O28:O33,O35:O39,O41:O44,O46:O51,O53:O58,O60:O66,O68:O72,O74:O79)</f>
        <v>1797001714</v>
      </c>
      <c r="P81" s="116">
        <f t="shared" si="38"/>
        <v>11697970596</v>
      </c>
      <c r="Q81" s="44">
        <f t="shared" si="39"/>
        <v>0.22919709602108876</v>
      </c>
      <c r="R81" s="114">
        <f>SUM(R9,R11:R17,R19:R26,R28:R33,R35:R39,R41:R44,R46:R51,R53:R58,R60:R66,R68:R72,R74:R79)</f>
        <v>8744134087</v>
      </c>
      <c r="S81" s="116">
        <f>SUM(S9,S11:S17,S19:S26,S28:S33,S35:S39,S41:S44,S46:S51,S53:S58,S60:S66,S68:S72,S74:S79)</f>
        <v>1570238921</v>
      </c>
      <c r="T81" s="116">
        <f t="shared" si="40"/>
        <v>10314373008</v>
      </c>
      <c r="U81" s="44">
        <f t="shared" si="41"/>
        <v>0.19696012507560406</v>
      </c>
      <c r="V81" s="114">
        <f>SUM(V9,V11:V17,V19:V26,V28:V33,V35:V39,V41:V44,V46:V51,V53:V58,V60:V66,V68:V72,V74:V79)</f>
        <v>10657537651</v>
      </c>
      <c r="W81" s="116">
        <f>SUM(W9,W11:W17,W19:W26,W28:W33,W35:W39,W41:W44,W46:W51,W53:W58,W60:W66,W68:W72,W74:W79)</f>
        <v>3615151066</v>
      </c>
      <c r="X81" s="116">
        <f t="shared" si="42"/>
        <v>14272688717</v>
      </c>
      <c r="Y81" s="44">
        <f t="shared" si="43"/>
        <v>0.27254691610290877</v>
      </c>
      <c r="Z81" s="84">
        <f t="shared" si="44"/>
        <v>38539183112</v>
      </c>
      <c r="AA81" s="85">
        <f t="shared" si="45"/>
        <v>8152242186</v>
      </c>
      <c r="AB81" s="85">
        <f t="shared" si="46"/>
        <v>46691425298</v>
      </c>
      <c r="AC81" s="44">
        <f t="shared" si="47"/>
        <v>0.891605234706895</v>
      </c>
      <c r="AD81" s="84">
        <f>SUM(AD9,AD11:AD17,AD19:AD26,AD28:AD33,AD35:AD39,AD41:AD44,AD46:AD51,AD53:AD58,AD60:AD66,AD68:AD72,AD74:AD79)</f>
        <v>9685587235</v>
      </c>
      <c r="AE81" s="85">
        <f>SUM(AE9,AE11:AE17,AE19:AE26,AE28:AE33,AE35:AE39,AE41:AE44,AE46:AE51,AE53:AE58,AE60:AE66,AE68:AE72,AE74:AE79)</f>
        <v>2772029154</v>
      </c>
      <c r="AF81" s="85">
        <f t="shared" si="48"/>
        <v>12457616389</v>
      </c>
      <c r="AG81" s="44">
        <f t="shared" si="49"/>
        <v>0.8680148631837529</v>
      </c>
      <c r="AH81" s="44">
        <f t="shared" si="50"/>
        <v>0.1456998089620658</v>
      </c>
      <c r="AI81" s="66">
        <f>SUM(AI9,AI11:AI17,AI19:AI26,AI28:AI33,AI35:AI39,AI41:AI44,AI46:AI51,AI53:AI58,AI60:AI66,AI68:AI72,AI74:AI79)</f>
        <v>48080850208</v>
      </c>
      <c r="AJ81" s="66">
        <f>SUM(AJ9,AJ11:AJ17,AJ19:AJ26,AJ28:AJ33,AJ35:AJ39,AJ41:AJ44,AJ46:AJ51,AJ53:AJ58,AJ60:AJ66,AJ68:AJ72,AJ74:AJ79)</f>
        <v>47454478376</v>
      </c>
      <c r="AK81" s="66">
        <f>SUM(AK9,AK11:AK17,AK19:AK26,AK28:AK33,AK35:AK39,AK41:AK44,AK46:AK51,AK53:AK58,AK60:AK66,AK68:AK72,AK74:AK79)</f>
        <v>41191192555</v>
      </c>
      <c r="AL81" s="66"/>
    </row>
    <row r="82" spans="1:38" s="13" customFormat="1" ht="12.75">
      <c r="A82" s="67"/>
      <c r="B82" s="68"/>
      <c r="C82" s="69"/>
      <c r="D82" s="70"/>
      <c r="E82" s="70"/>
      <c r="F82" s="71"/>
      <c r="G82" s="72"/>
      <c r="H82" s="70"/>
      <c r="I82" s="73"/>
      <c r="J82" s="72"/>
      <c r="K82" s="74"/>
      <c r="L82" s="70"/>
      <c r="M82" s="73"/>
      <c r="N82" s="72"/>
      <c r="O82" s="74"/>
      <c r="P82" s="70"/>
      <c r="Q82" s="73"/>
      <c r="R82" s="72"/>
      <c r="S82" s="74"/>
      <c r="T82" s="70"/>
      <c r="U82" s="73"/>
      <c r="V82" s="72"/>
      <c r="W82" s="74"/>
      <c r="X82" s="70"/>
      <c r="Y82" s="73"/>
      <c r="Z82" s="72"/>
      <c r="AA82" s="74"/>
      <c r="AB82" s="70"/>
      <c r="AC82" s="73"/>
      <c r="AD82" s="72"/>
      <c r="AE82" s="70"/>
      <c r="AF82" s="70"/>
      <c r="AG82" s="73"/>
      <c r="AH82" s="73"/>
      <c r="AI82" s="12"/>
      <c r="AJ82" s="12"/>
      <c r="AK82" s="12"/>
      <c r="AL82" s="12"/>
    </row>
    <row r="83" spans="1:38" s="13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383</v>
      </c>
      <c r="C9" s="39" t="s">
        <v>384</v>
      </c>
      <c r="D9" s="80">
        <v>162332528</v>
      </c>
      <c r="E9" s="81">
        <v>73555000</v>
      </c>
      <c r="F9" s="82">
        <f>$D9+$E9</f>
        <v>235887528</v>
      </c>
      <c r="G9" s="80">
        <v>167810850</v>
      </c>
      <c r="H9" s="81">
        <v>73555000</v>
      </c>
      <c r="I9" s="83">
        <f>$G9+$H9</f>
        <v>241365850</v>
      </c>
      <c r="J9" s="80">
        <v>29713316</v>
      </c>
      <c r="K9" s="81">
        <v>364423</v>
      </c>
      <c r="L9" s="81">
        <f>$J9+$K9</f>
        <v>30077739</v>
      </c>
      <c r="M9" s="40">
        <f>IF($F9=0,0,$L9/$F9)</f>
        <v>0.12750881428542504</v>
      </c>
      <c r="N9" s="108">
        <v>32667314</v>
      </c>
      <c r="O9" s="109">
        <v>3470467</v>
      </c>
      <c r="P9" s="110">
        <f>$N9+$O9</f>
        <v>36137781</v>
      </c>
      <c r="Q9" s="40">
        <f>IF($F9=0,0,$P9/$F9)</f>
        <v>0.15319920178230026</v>
      </c>
      <c r="R9" s="108">
        <v>31819467</v>
      </c>
      <c r="S9" s="110">
        <v>10446187</v>
      </c>
      <c r="T9" s="110">
        <f>$R9+$S9</f>
        <v>42265654</v>
      </c>
      <c r="U9" s="40">
        <f>IF($I9=0,0,$T9/$I9)</f>
        <v>0.17511033147398442</v>
      </c>
      <c r="V9" s="108">
        <v>34507718</v>
      </c>
      <c r="W9" s="110">
        <v>18153682</v>
      </c>
      <c r="X9" s="110">
        <f>$V9+$W9</f>
        <v>52661400</v>
      </c>
      <c r="Y9" s="40">
        <f>IF($I9=0,0,$X9/$I9)</f>
        <v>0.21818082384065518</v>
      </c>
      <c r="Z9" s="80">
        <f>$J9+$N9+$R9+$V9</f>
        <v>128707815</v>
      </c>
      <c r="AA9" s="81">
        <f>$K9+$O9+$S9+$W9</f>
        <v>32434759</v>
      </c>
      <c r="AB9" s="81">
        <f>$Z9+$AA9</f>
        <v>161142574</v>
      </c>
      <c r="AC9" s="40">
        <f>IF($I9=0,0,$AB9/$I9)</f>
        <v>0.6676278935068901</v>
      </c>
      <c r="AD9" s="80">
        <v>28915695</v>
      </c>
      <c r="AE9" s="81">
        <v>10270063</v>
      </c>
      <c r="AF9" s="81">
        <f>$AD9+$AE9</f>
        <v>39185758</v>
      </c>
      <c r="AG9" s="40">
        <f>IF($AJ9=0,0,$AK9/$AJ9)</f>
        <v>0.5888531774427364</v>
      </c>
      <c r="AH9" s="40">
        <f>IF($AF9=0,0,(($X9/$AF9)-1))</f>
        <v>0.3438913188817223</v>
      </c>
      <c r="AI9" s="12">
        <v>209539912</v>
      </c>
      <c r="AJ9" s="12">
        <v>234133771</v>
      </c>
      <c r="AK9" s="12">
        <v>137870415</v>
      </c>
      <c r="AL9" s="12"/>
    </row>
    <row r="10" spans="1:38" s="13" customFormat="1" ht="12.75">
      <c r="A10" s="29" t="s">
        <v>97</v>
      </c>
      <c r="B10" s="63" t="s">
        <v>385</v>
      </c>
      <c r="C10" s="39" t="s">
        <v>386</v>
      </c>
      <c r="D10" s="80">
        <v>138900189</v>
      </c>
      <c r="E10" s="81">
        <v>99992200</v>
      </c>
      <c r="F10" s="83">
        <f aca="true" t="shared" si="0" ref="F10:F44">$D10+$E10</f>
        <v>238892389</v>
      </c>
      <c r="G10" s="80">
        <v>138900189</v>
      </c>
      <c r="H10" s="81">
        <v>99992200</v>
      </c>
      <c r="I10" s="83">
        <f aca="true" t="shared" si="1" ref="I10:I44">$G10+$H10</f>
        <v>238892389</v>
      </c>
      <c r="J10" s="80">
        <v>27860218</v>
      </c>
      <c r="K10" s="81">
        <v>15531332</v>
      </c>
      <c r="L10" s="81">
        <f aca="true" t="shared" si="2" ref="L10:L44">$J10+$K10</f>
        <v>43391550</v>
      </c>
      <c r="M10" s="40">
        <f aca="true" t="shared" si="3" ref="M10:M44">IF($F10=0,0,$L10/$F10)</f>
        <v>0.18163638524289696</v>
      </c>
      <c r="N10" s="108">
        <v>27317739</v>
      </c>
      <c r="O10" s="109">
        <v>10662560</v>
      </c>
      <c r="P10" s="110">
        <f aca="true" t="shared" si="4" ref="P10:P44">$N10+$O10</f>
        <v>37980299</v>
      </c>
      <c r="Q10" s="40">
        <f aca="true" t="shared" si="5" ref="Q10:Q44">IF($F10=0,0,$P10/$F10)</f>
        <v>0.15898496875092993</v>
      </c>
      <c r="R10" s="108">
        <v>27113093</v>
      </c>
      <c r="S10" s="110">
        <v>14242921</v>
      </c>
      <c r="T10" s="110">
        <f aca="true" t="shared" si="6" ref="T10:T44">$R10+$S10</f>
        <v>41356014</v>
      </c>
      <c r="U10" s="40">
        <f aca="true" t="shared" si="7" ref="U10:U44">IF($I10=0,0,$T10/$I10)</f>
        <v>0.17311566171327458</v>
      </c>
      <c r="V10" s="108">
        <v>30956404</v>
      </c>
      <c r="W10" s="110">
        <v>18144275</v>
      </c>
      <c r="X10" s="110">
        <f aca="true" t="shared" si="8" ref="X10:X44">$V10+$W10</f>
        <v>49100679</v>
      </c>
      <c r="Y10" s="40">
        <f aca="true" t="shared" si="9" ref="Y10:Y44">IF($I10=0,0,$X10/$I10)</f>
        <v>0.20553471462835093</v>
      </c>
      <c r="Z10" s="80">
        <f aca="true" t="shared" si="10" ref="Z10:Z44">$J10+$N10+$R10+$V10</f>
        <v>113247454</v>
      </c>
      <c r="AA10" s="81">
        <f aca="true" t="shared" si="11" ref="AA10:AA44">$K10+$O10+$S10+$W10</f>
        <v>58581088</v>
      </c>
      <c r="AB10" s="81">
        <f aca="true" t="shared" si="12" ref="AB10:AB44">$Z10+$AA10</f>
        <v>171828542</v>
      </c>
      <c r="AC10" s="40">
        <f aca="true" t="shared" si="13" ref="AC10:AC44">IF($I10=0,0,$AB10/$I10)</f>
        <v>0.7192717303354524</v>
      </c>
      <c r="AD10" s="80">
        <v>26327535</v>
      </c>
      <c r="AE10" s="81">
        <v>16965155</v>
      </c>
      <c r="AF10" s="81">
        <f aca="true" t="shared" si="14" ref="AF10:AF44">$AD10+$AE10</f>
        <v>43292690</v>
      </c>
      <c r="AG10" s="40">
        <f aca="true" t="shared" si="15" ref="AG10:AG44">IF($AJ10=0,0,$AK10/$AJ10)</f>
        <v>0.7729119984029845</v>
      </c>
      <c r="AH10" s="40">
        <f aca="true" t="shared" si="16" ref="AH10:AH44">IF($AF10=0,0,(($X10/$AF10)-1))</f>
        <v>0.1341563437153015</v>
      </c>
      <c r="AI10" s="12">
        <v>206346200</v>
      </c>
      <c r="AJ10" s="12">
        <v>209671104</v>
      </c>
      <c r="AK10" s="12">
        <v>162057312</v>
      </c>
      <c r="AL10" s="12"/>
    </row>
    <row r="11" spans="1:38" s="13" customFormat="1" ht="12.75">
      <c r="A11" s="29" t="s">
        <v>97</v>
      </c>
      <c r="B11" s="63" t="s">
        <v>387</v>
      </c>
      <c r="C11" s="39" t="s">
        <v>388</v>
      </c>
      <c r="D11" s="80">
        <v>741953130</v>
      </c>
      <c r="E11" s="81">
        <v>118654828</v>
      </c>
      <c r="F11" s="82">
        <f t="shared" si="0"/>
        <v>860607958</v>
      </c>
      <c r="G11" s="80">
        <v>754127130</v>
      </c>
      <c r="H11" s="81">
        <v>115591062</v>
      </c>
      <c r="I11" s="83">
        <f t="shared" si="1"/>
        <v>869718192</v>
      </c>
      <c r="J11" s="80">
        <v>146745152</v>
      </c>
      <c r="K11" s="81">
        <v>8289692</v>
      </c>
      <c r="L11" s="81">
        <f t="shared" si="2"/>
        <v>155034844</v>
      </c>
      <c r="M11" s="40">
        <f t="shared" si="3"/>
        <v>0.18014572437871879</v>
      </c>
      <c r="N11" s="108">
        <v>200720465</v>
      </c>
      <c r="O11" s="109">
        <v>9960674</v>
      </c>
      <c r="P11" s="110">
        <f t="shared" si="4"/>
        <v>210681139</v>
      </c>
      <c r="Q11" s="40">
        <f t="shared" si="5"/>
        <v>0.24480500911194222</v>
      </c>
      <c r="R11" s="108">
        <v>169083118</v>
      </c>
      <c r="S11" s="110">
        <v>11761226</v>
      </c>
      <c r="T11" s="110">
        <f t="shared" si="6"/>
        <v>180844344</v>
      </c>
      <c r="U11" s="40">
        <f t="shared" si="7"/>
        <v>0.20793441561125814</v>
      </c>
      <c r="V11" s="108">
        <v>179386565</v>
      </c>
      <c r="W11" s="110">
        <v>59891221</v>
      </c>
      <c r="X11" s="110">
        <f t="shared" si="8"/>
        <v>239277786</v>
      </c>
      <c r="Y11" s="40">
        <f t="shared" si="9"/>
        <v>0.2751210543840159</v>
      </c>
      <c r="Z11" s="80">
        <f t="shared" si="10"/>
        <v>695935300</v>
      </c>
      <c r="AA11" s="81">
        <f t="shared" si="11"/>
        <v>89902813</v>
      </c>
      <c r="AB11" s="81">
        <f t="shared" si="12"/>
        <v>785838113</v>
      </c>
      <c r="AC11" s="40">
        <f t="shared" si="13"/>
        <v>0.903554875853396</v>
      </c>
      <c r="AD11" s="80">
        <v>204741768</v>
      </c>
      <c r="AE11" s="81">
        <v>21108088</v>
      </c>
      <c r="AF11" s="81">
        <f t="shared" si="14"/>
        <v>225849856</v>
      </c>
      <c r="AG11" s="40">
        <f t="shared" si="15"/>
        <v>0.8950312617655152</v>
      </c>
      <c r="AH11" s="40">
        <f t="shared" si="16"/>
        <v>0.05945511871391229</v>
      </c>
      <c r="AI11" s="12">
        <v>794125133</v>
      </c>
      <c r="AJ11" s="12">
        <v>793492133</v>
      </c>
      <c r="AK11" s="12">
        <v>710200265</v>
      </c>
      <c r="AL11" s="12"/>
    </row>
    <row r="12" spans="1:38" s="13" customFormat="1" ht="12.75">
      <c r="A12" s="29" t="s">
        <v>97</v>
      </c>
      <c r="B12" s="63" t="s">
        <v>389</v>
      </c>
      <c r="C12" s="39" t="s">
        <v>390</v>
      </c>
      <c r="D12" s="80">
        <v>347400786</v>
      </c>
      <c r="E12" s="81">
        <v>54117400</v>
      </c>
      <c r="F12" s="82">
        <f t="shared" si="0"/>
        <v>401518186</v>
      </c>
      <c r="G12" s="80">
        <v>445030479</v>
      </c>
      <c r="H12" s="81">
        <v>55921400</v>
      </c>
      <c r="I12" s="83">
        <f t="shared" si="1"/>
        <v>500951879</v>
      </c>
      <c r="J12" s="80">
        <v>67034983</v>
      </c>
      <c r="K12" s="81">
        <v>7030451</v>
      </c>
      <c r="L12" s="81">
        <f t="shared" si="2"/>
        <v>74065434</v>
      </c>
      <c r="M12" s="40">
        <f t="shared" si="3"/>
        <v>0.18446346039230213</v>
      </c>
      <c r="N12" s="108">
        <v>45830209</v>
      </c>
      <c r="O12" s="109">
        <v>7523673</v>
      </c>
      <c r="P12" s="110">
        <f t="shared" si="4"/>
        <v>53353882</v>
      </c>
      <c r="Q12" s="40">
        <f t="shared" si="5"/>
        <v>0.13288036223594615</v>
      </c>
      <c r="R12" s="108">
        <v>125926049</v>
      </c>
      <c r="S12" s="110">
        <v>11546070</v>
      </c>
      <c r="T12" s="110">
        <f t="shared" si="6"/>
        <v>137472119</v>
      </c>
      <c r="U12" s="40">
        <f t="shared" si="7"/>
        <v>0.2744218052927994</v>
      </c>
      <c r="V12" s="108">
        <v>105286659</v>
      </c>
      <c r="W12" s="110">
        <v>16890805</v>
      </c>
      <c r="X12" s="110">
        <f t="shared" si="8"/>
        <v>122177464</v>
      </c>
      <c r="Y12" s="40">
        <f t="shared" si="9"/>
        <v>0.24389061928241615</v>
      </c>
      <c r="Z12" s="80">
        <f t="shared" si="10"/>
        <v>344077900</v>
      </c>
      <c r="AA12" s="81">
        <f t="shared" si="11"/>
        <v>42990999</v>
      </c>
      <c r="AB12" s="81">
        <f t="shared" si="12"/>
        <v>387068899</v>
      </c>
      <c r="AC12" s="40">
        <f t="shared" si="13"/>
        <v>0.7726668273461053</v>
      </c>
      <c r="AD12" s="80">
        <v>65614770</v>
      </c>
      <c r="AE12" s="81">
        <v>14016712</v>
      </c>
      <c r="AF12" s="81">
        <f t="shared" si="14"/>
        <v>79631482</v>
      </c>
      <c r="AG12" s="40">
        <f t="shared" si="15"/>
        <v>0.7578920277793006</v>
      </c>
      <c r="AH12" s="40">
        <f t="shared" si="16"/>
        <v>0.5342859498709318</v>
      </c>
      <c r="AI12" s="12">
        <v>382189000</v>
      </c>
      <c r="AJ12" s="12">
        <v>390467138</v>
      </c>
      <c r="AK12" s="12">
        <v>295931931</v>
      </c>
      <c r="AL12" s="12"/>
    </row>
    <row r="13" spans="1:38" s="13" customFormat="1" ht="12.75">
      <c r="A13" s="29" t="s">
        <v>97</v>
      </c>
      <c r="B13" s="63" t="s">
        <v>391</v>
      </c>
      <c r="C13" s="39" t="s">
        <v>392</v>
      </c>
      <c r="D13" s="80">
        <v>87380987</v>
      </c>
      <c r="E13" s="81">
        <v>47890161</v>
      </c>
      <c r="F13" s="82">
        <f t="shared" si="0"/>
        <v>135271148</v>
      </c>
      <c r="G13" s="80">
        <v>87380987</v>
      </c>
      <c r="H13" s="81">
        <v>47890161</v>
      </c>
      <c r="I13" s="83">
        <f t="shared" si="1"/>
        <v>135271148</v>
      </c>
      <c r="J13" s="80">
        <v>14483552</v>
      </c>
      <c r="K13" s="81">
        <v>10751424</v>
      </c>
      <c r="L13" s="81">
        <f t="shared" si="2"/>
        <v>25234976</v>
      </c>
      <c r="M13" s="40">
        <f t="shared" si="3"/>
        <v>0.18655105965390342</v>
      </c>
      <c r="N13" s="108">
        <v>17809839</v>
      </c>
      <c r="O13" s="109">
        <v>4618184</v>
      </c>
      <c r="P13" s="110">
        <f t="shared" si="4"/>
        <v>22428023</v>
      </c>
      <c r="Q13" s="40">
        <f t="shared" si="5"/>
        <v>0.16580049279983933</v>
      </c>
      <c r="R13" s="108">
        <v>14293672</v>
      </c>
      <c r="S13" s="110">
        <v>10673279</v>
      </c>
      <c r="T13" s="110">
        <f t="shared" si="6"/>
        <v>24966951</v>
      </c>
      <c r="U13" s="40">
        <f t="shared" si="7"/>
        <v>0.18456966891417229</v>
      </c>
      <c r="V13" s="108">
        <v>15737200</v>
      </c>
      <c r="W13" s="110">
        <v>13914378</v>
      </c>
      <c r="X13" s="110">
        <f t="shared" si="8"/>
        <v>29651578</v>
      </c>
      <c r="Y13" s="40">
        <f t="shared" si="9"/>
        <v>0.21920105239293156</v>
      </c>
      <c r="Z13" s="80">
        <f t="shared" si="10"/>
        <v>62324263</v>
      </c>
      <c r="AA13" s="81">
        <f t="shared" si="11"/>
        <v>39957265</v>
      </c>
      <c r="AB13" s="81">
        <f t="shared" si="12"/>
        <v>102281528</v>
      </c>
      <c r="AC13" s="40">
        <f t="shared" si="13"/>
        <v>0.7561222737608466</v>
      </c>
      <c r="AD13" s="80">
        <v>14263770</v>
      </c>
      <c r="AE13" s="81">
        <v>9344650</v>
      </c>
      <c r="AF13" s="81">
        <f t="shared" si="14"/>
        <v>23608420</v>
      </c>
      <c r="AG13" s="40">
        <f t="shared" si="15"/>
        <v>0.8047777557539892</v>
      </c>
      <c r="AH13" s="40">
        <f t="shared" si="16"/>
        <v>0.2559746903858877</v>
      </c>
      <c r="AI13" s="12">
        <v>114675682</v>
      </c>
      <c r="AJ13" s="12">
        <v>123866064</v>
      </c>
      <c r="AK13" s="12">
        <v>99684653</v>
      </c>
      <c r="AL13" s="12"/>
    </row>
    <row r="14" spans="1:38" s="13" customFormat="1" ht="12.75">
      <c r="A14" s="29" t="s">
        <v>116</v>
      </c>
      <c r="B14" s="63" t="s">
        <v>393</v>
      </c>
      <c r="C14" s="39" t="s">
        <v>394</v>
      </c>
      <c r="D14" s="80">
        <v>801599219</v>
      </c>
      <c r="E14" s="81">
        <v>294860000</v>
      </c>
      <c r="F14" s="82">
        <f t="shared" si="0"/>
        <v>1096459219</v>
      </c>
      <c r="G14" s="80">
        <v>801599219</v>
      </c>
      <c r="H14" s="81">
        <v>294860000</v>
      </c>
      <c r="I14" s="83">
        <f t="shared" si="1"/>
        <v>1096459219</v>
      </c>
      <c r="J14" s="80">
        <v>107399359</v>
      </c>
      <c r="K14" s="81">
        <v>33868369</v>
      </c>
      <c r="L14" s="81">
        <f t="shared" si="2"/>
        <v>141267728</v>
      </c>
      <c r="M14" s="40">
        <f t="shared" si="3"/>
        <v>0.12883992906625377</v>
      </c>
      <c r="N14" s="108">
        <v>178314777</v>
      </c>
      <c r="O14" s="109">
        <v>27539996</v>
      </c>
      <c r="P14" s="110">
        <f t="shared" si="4"/>
        <v>205854773</v>
      </c>
      <c r="Q14" s="40">
        <f t="shared" si="5"/>
        <v>0.18774503368008985</v>
      </c>
      <c r="R14" s="108">
        <v>155022473</v>
      </c>
      <c r="S14" s="110">
        <v>93718937</v>
      </c>
      <c r="T14" s="110">
        <f t="shared" si="6"/>
        <v>248741410</v>
      </c>
      <c r="U14" s="40">
        <f t="shared" si="7"/>
        <v>0.22685878844345783</v>
      </c>
      <c r="V14" s="108">
        <v>102602506</v>
      </c>
      <c r="W14" s="110">
        <v>58835504</v>
      </c>
      <c r="X14" s="110">
        <f t="shared" si="8"/>
        <v>161438010</v>
      </c>
      <c r="Y14" s="40">
        <f t="shared" si="9"/>
        <v>0.1472357632664494</v>
      </c>
      <c r="Z14" s="80">
        <f t="shared" si="10"/>
        <v>543339115</v>
      </c>
      <c r="AA14" s="81">
        <f t="shared" si="11"/>
        <v>213962806</v>
      </c>
      <c r="AB14" s="81">
        <f t="shared" si="12"/>
        <v>757301921</v>
      </c>
      <c r="AC14" s="40">
        <f t="shared" si="13"/>
        <v>0.6906795144562509</v>
      </c>
      <c r="AD14" s="80">
        <v>241556627</v>
      </c>
      <c r="AE14" s="81">
        <v>32002059</v>
      </c>
      <c r="AF14" s="81">
        <f t="shared" si="14"/>
        <v>273558686</v>
      </c>
      <c r="AG14" s="40">
        <f t="shared" si="15"/>
        <v>0.7168736090737651</v>
      </c>
      <c r="AH14" s="40">
        <f t="shared" si="16"/>
        <v>-0.40985968180882404</v>
      </c>
      <c r="AI14" s="12">
        <v>1271477833</v>
      </c>
      <c r="AJ14" s="12">
        <v>1271477833</v>
      </c>
      <c r="AK14" s="12">
        <v>911488903</v>
      </c>
      <c r="AL14" s="12"/>
    </row>
    <row r="15" spans="1:38" s="59" customFormat="1" ht="12.75">
      <c r="A15" s="64"/>
      <c r="B15" s="65" t="s">
        <v>395</v>
      </c>
      <c r="C15" s="32"/>
      <c r="D15" s="84">
        <f>SUM(D9:D14)</f>
        <v>2279566839</v>
      </c>
      <c r="E15" s="85">
        <f>SUM(E9:E14)</f>
        <v>689069589</v>
      </c>
      <c r="F15" s="93">
        <f t="shared" si="0"/>
        <v>2968636428</v>
      </c>
      <c r="G15" s="84">
        <f>SUM(G9:G14)</f>
        <v>2394848854</v>
      </c>
      <c r="H15" s="85">
        <f>SUM(H9:H14)</f>
        <v>687809823</v>
      </c>
      <c r="I15" s="86">
        <f t="shared" si="1"/>
        <v>3082658677</v>
      </c>
      <c r="J15" s="84">
        <f>SUM(J9:J14)</f>
        <v>393236580</v>
      </c>
      <c r="K15" s="85">
        <f>SUM(K9:K14)</f>
        <v>75835691</v>
      </c>
      <c r="L15" s="85">
        <f t="shared" si="2"/>
        <v>469072271</v>
      </c>
      <c r="M15" s="44">
        <f t="shared" si="3"/>
        <v>0.15800933606275885</v>
      </c>
      <c r="N15" s="114">
        <f>SUM(N9:N14)</f>
        <v>502660343</v>
      </c>
      <c r="O15" s="115">
        <f>SUM(O9:O14)</f>
        <v>63775554</v>
      </c>
      <c r="P15" s="116">
        <f t="shared" si="4"/>
        <v>566435897</v>
      </c>
      <c r="Q15" s="44">
        <f t="shared" si="5"/>
        <v>0.19080675951336132</v>
      </c>
      <c r="R15" s="114">
        <f>SUM(R9:R14)</f>
        <v>523257872</v>
      </c>
      <c r="S15" s="116">
        <f>SUM(S9:S14)</f>
        <v>152388620</v>
      </c>
      <c r="T15" s="116">
        <f t="shared" si="6"/>
        <v>675646492</v>
      </c>
      <c r="U15" s="44">
        <f t="shared" si="7"/>
        <v>0.2191765494639613</v>
      </c>
      <c r="V15" s="114">
        <f>SUM(V9:V14)</f>
        <v>468477052</v>
      </c>
      <c r="W15" s="116">
        <f>SUM(W9:W14)</f>
        <v>185829865</v>
      </c>
      <c r="X15" s="116">
        <f t="shared" si="8"/>
        <v>654306917</v>
      </c>
      <c r="Y15" s="44">
        <f t="shared" si="9"/>
        <v>0.21225409153528546</v>
      </c>
      <c r="Z15" s="84">
        <f t="shared" si="10"/>
        <v>1887631847</v>
      </c>
      <c r="AA15" s="85">
        <f t="shared" si="11"/>
        <v>477829730</v>
      </c>
      <c r="AB15" s="85">
        <f t="shared" si="12"/>
        <v>2365461577</v>
      </c>
      <c r="AC15" s="44">
        <f t="shared" si="13"/>
        <v>0.7673446284043467</v>
      </c>
      <c r="AD15" s="84">
        <f>SUM(AD9:AD14)</f>
        <v>581420165</v>
      </c>
      <c r="AE15" s="85">
        <f>SUM(AE9:AE14)</f>
        <v>103706727</v>
      </c>
      <c r="AF15" s="85">
        <f t="shared" si="14"/>
        <v>685126892</v>
      </c>
      <c r="AG15" s="44">
        <f t="shared" si="15"/>
        <v>0.7665070007555796</v>
      </c>
      <c r="AH15" s="44">
        <f t="shared" si="16"/>
        <v>-0.044984331165328184</v>
      </c>
      <c r="AI15" s="66">
        <f>SUM(AI9:AI14)</f>
        <v>2978353760</v>
      </c>
      <c r="AJ15" s="66">
        <f>SUM(AJ9:AJ14)</f>
        <v>3023108043</v>
      </c>
      <c r="AK15" s="66">
        <f>SUM(AK9:AK14)</f>
        <v>2317233479</v>
      </c>
      <c r="AL15" s="66"/>
    </row>
    <row r="16" spans="1:38" s="13" customFormat="1" ht="12.75">
      <c r="A16" s="29" t="s">
        <v>97</v>
      </c>
      <c r="B16" s="63" t="s">
        <v>396</v>
      </c>
      <c r="C16" s="39" t="s">
        <v>397</v>
      </c>
      <c r="D16" s="80">
        <v>181671165</v>
      </c>
      <c r="E16" s="81">
        <v>14604000</v>
      </c>
      <c r="F16" s="82">
        <f t="shared" si="0"/>
        <v>196275165</v>
      </c>
      <c r="G16" s="80">
        <v>181671165</v>
      </c>
      <c r="H16" s="81">
        <v>14604000</v>
      </c>
      <c r="I16" s="83">
        <f t="shared" si="1"/>
        <v>196275165</v>
      </c>
      <c r="J16" s="80">
        <v>30541108</v>
      </c>
      <c r="K16" s="81">
        <v>0</v>
      </c>
      <c r="L16" s="81">
        <f t="shared" si="2"/>
        <v>30541108</v>
      </c>
      <c r="M16" s="40">
        <f t="shared" si="3"/>
        <v>0.15560352732348995</v>
      </c>
      <c r="N16" s="108">
        <v>29391658</v>
      </c>
      <c r="O16" s="109">
        <v>624372</v>
      </c>
      <c r="P16" s="110">
        <f t="shared" si="4"/>
        <v>30016030</v>
      </c>
      <c r="Q16" s="40">
        <f t="shared" si="5"/>
        <v>0.15292831367636348</v>
      </c>
      <c r="R16" s="108">
        <v>45552474</v>
      </c>
      <c r="S16" s="110">
        <v>2089390</v>
      </c>
      <c r="T16" s="110">
        <f t="shared" si="6"/>
        <v>47641864</v>
      </c>
      <c r="U16" s="40">
        <f t="shared" si="7"/>
        <v>0.2427299653524683</v>
      </c>
      <c r="V16" s="108">
        <v>30144032</v>
      </c>
      <c r="W16" s="110">
        <v>6286972</v>
      </c>
      <c r="X16" s="110">
        <f t="shared" si="8"/>
        <v>36431004</v>
      </c>
      <c r="Y16" s="40">
        <f t="shared" si="9"/>
        <v>0.1856118882895857</v>
      </c>
      <c r="Z16" s="80">
        <f t="shared" si="10"/>
        <v>135629272</v>
      </c>
      <c r="AA16" s="81">
        <f t="shared" si="11"/>
        <v>9000734</v>
      </c>
      <c r="AB16" s="81">
        <f t="shared" si="12"/>
        <v>144630006</v>
      </c>
      <c r="AC16" s="40">
        <f t="shared" si="13"/>
        <v>0.7368736946419074</v>
      </c>
      <c r="AD16" s="80">
        <v>26987243</v>
      </c>
      <c r="AE16" s="81">
        <v>4215446</v>
      </c>
      <c r="AF16" s="81">
        <f t="shared" si="14"/>
        <v>31202689</v>
      </c>
      <c r="AG16" s="40">
        <f t="shared" si="15"/>
        <v>0.8205038622717946</v>
      </c>
      <c r="AH16" s="40">
        <f t="shared" si="16"/>
        <v>0.16755975742988038</v>
      </c>
      <c r="AI16" s="12">
        <v>162628363</v>
      </c>
      <c r="AJ16" s="12">
        <v>172049000</v>
      </c>
      <c r="AK16" s="12">
        <v>141166869</v>
      </c>
      <c r="AL16" s="12"/>
    </row>
    <row r="17" spans="1:38" s="13" customFormat="1" ht="12.75">
      <c r="A17" s="29" t="s">
        <v>97</v>
      </c>
      <c r="B17" s="63" t="s">
        <v>398</v>
      </c>
      <c r="C17" s="39" t="s">
        <v>399</v>
      </c>
      <c r="D17" s="80">
        <v>63641949</v>
      </c>
      <c r="E17" s="81">
        <v>18543150</v>
      </c>
      <c r="F17" s="82">
        <f t="shared" si="0"/>
        <v>82185099</v>
      </c>
      <c r="G17" s="80">
        <v>63641949</v>
      </c>
      <c r="H17" s="81">
        <v>18543150</v>
      </c>
      <c r="I17" s="83">
        <f t="shared" si="1"/>
        <v>82185099</v>
      </c>
      <c r="J17" s="80">
        <v>16932587</v>
      </c>
      <c r="K17" s="81">
        <v>10408745</v>
      </c>
      <c r="L17" s="81">
        <f t="shared" si="2"/>
        <v>27341332</v>
      </c>
      <c r="M17" s="40">
        <f t="shared" si="3"/>
        <v>0.33267991804694425</v>
      </c>
      <c r="N17" s="108">
        <v>16268585</v>
      </c>
      <c r="O17" s="109">
        <v>5320481</v>
      </c>
      <c r="P17" s="110">
        <f t="shared" si="4"/>
        <v>21589066</v>
      </c>
      <c r="Q17" s="40">
        <f t="shared" si="5"/>
        <v>0.2626883250453954</v>
      </c>
      <c r="R17" s="108">
        <v>15454362</v>
      </c>
      <c r="S17" s="110">
        <v>3557227</v>
      </c>
      <c r="T17" s="110">
        <f t="shared" si="6"/>
        <v>19011589</v>
      </c>
      <c r="U17" s="40">
        <f t="shared" si="7"/>
        <v>0.23132647196786854</v>
      </c>
      <c r="V17" s="108">
        <v>10868489</v>
      </c>
      <c r="W17" s="110">
        <v>444839</v>
      </c>
      <c r="X17" s="110">
        <f t="shared" si="8"/>
        <v>11313328</v>
      </c>
      <c r="Y17" s="40">
        <f t="shared" si="9"/>
        <v>0.13765668153542043</v>
      </c>
      <c r="Z17" s="80">
        <f t="shared" si="10"/>
        <v>59524023</v>
      </c>
      <c r="AA17" s="81">
        <f t="shared" si="11"/>
        <v>19731292</v>
      </c>
      <c r="AB17" s="81">
        <f t="shared" si="12"/>
        <v>79255315</v>
      </c>
      <c r="AC17" s="40">
        <f t="shared" si="13"/>
        <v>0.9643513965956286</v>
      </c>
      <c r="AD17" s="80">
        <v>11431193</v>
      </c>
      <c r="AE17" s="81">
        <v>4301802</v>
      </c>
      <c r="AF17" s="81">
        <f t="shared" si="14"/>
        <v>15732995</v>
      </c>
      <c r="AG17" s="40">
        <f t="shared" si="15"/>
        <v>0.7486199533574932</v>
      </c>
      <c r="AH17" s="40">
        <f t="shared" si="16"/>
        <v>-0.28091707904311924</v>
      </c>
      <c r="AI17" s="12">
        <v>96768909</v>
      </c>
      <c r="AJ17" s="12">
        <v>94177614</v>
      </c>
      <c r="AK17" s="12">
        <v>70503241</v>
      </c>
      <c r="AL17" s="12"/>
    </row>
    <row r="18" spans="1:38" s="13" customFormat="1" ht="12.75">
      <c r="A18" s="29" t="s">
        <v>97</v>
      </c>
      <c r="B18" s="63" t="s">
        <v>400</v>
      </c>
      <c r="C18" s="39" t="s">
        <v>401</v>
      </c>
      <c r="D18" s="80">
        <v>525337048</v>
      </c>
      <c r="E18" s="81">
        <v>206783000</v>
      </c>
      <c r="F18" s="82">
        <f t="shared" si="0"/>
        <v>732120048</v>
      </c>
      <c r="G18" s="80">
        <v>514090999</v>
      </c>
      <c r="H18" s="81">
        <v>189930000</v>
      </c>
      <c r="I18" s="83">
        <f t="shared" si="1"/>
        <v>704020999</v>
      </c>
      <c r="J18" s="80">
        <v>76341729</v>
      </c>
      <c r="K18" s="81">
        <v>28472198</v>
      </c>
      <c r="L18" s="81">
        <f t="shared" si="2"/>
        <v>104813927</v>
      </c>
      <c r="M18" s="40">
        <f t="shared" si="3"/>
        <v>0.14316494581227476</v>
      </c>
      <c r="N18" s="108">
        <v>134832030</v>
      </c>
      <c r="O18" s="109">
        <v>30349583</v>
      </c>
      <c r="P18" s="110">
        <f t="shared" si="4"/>
        <v>165181613</v>
      </c>
      <c r="Q18" s="40">
        <f t="shared" si="5"/>
        <v>0.22562093942276526</v>
      </c>
      <c r="R18" s="108">
        <v>82811018</v>
      </c>
      <c r="S18" s="110">
        <v>14883659</v>
      </c>
      <c r="T18" s="110">
        <f t="shared" si="6"/>
        <v>97694677</v>
      </c>
      <c r="U18" s="40">
        <f t="shared" si="7"/>
        <v>0.1387667088606259</v>
      </c>
      <c r="V18" s="108">
        <v>84515305</v>
      </c>
      <c r="W18" s="110">
        <v>29534476</v>
      </c>
      <c r="X18" s="110">
        <f t="shared" si="8"/>
        <v>114049781</v>
      </c>
      <c r="Y18" s="40">
        <f t="shared" si="9"/>
        <v>0.16199769774196748</v>
      </c>
      <c r="Z18" s="80">
        <f t="shared" si="10"/>
        <v>378500082</v>
      </c>
      <c r="AA18" s="81">
        <f t="shared" si="11"/>
        <v>103239916</v>
      </c>
      <c r="AB18" s="81">
        <f t="shared" si="12"/>
        <v>481739998</v>
      </c>
      <c r="AC18" s="40">
        <f t="shared" si="13"/>
        <v>0.6842693594143774</v>
      </c>
      <c r="AD18" s="80">
        <v>155423067</v>
      </c>
      <c r="AE18" s="81">
        <v>39456920</v>
      </c>
      <c r="AF18" s="81">
        <f t="shared" si="14"/>
        <v>194879987</v>
      </c>
      <c r="AG18" s="40">
        <f t="shared" si="15"/>
        <v>0.779120155026839</v>
      </c>
      <c r="AH18" s="40">
        <f t="shared" si="16"/>
        <v>-0.4147691471264312</v>
      </c>
      <c r="AI18" s="12">
        <v>643764146</v>
      </c>
      <c r="AJ18" s="12">
        <v>727352249</v>
      </c>
      <c r="AK18" s="12">
        <v>566694797</v>
      </c>
      <c r="AL18" s="12"/>
    </row>
    <row r="19" spans="1:38" s="13" customFormat="1" ht="12.75">
      <c r="A19" s="29" t="s">
        <v>97</v>
      </c>
      <c r="B19" s="63" t="s">
        <v>402</v>
      </c>
      <c r="C19" s="39" t="s">
        <v>403</v>
      </c>
      <c r="D19" s="80">
        <v>657285000</v>
      </c>
      <c r="E19" s="81">
        <v>123193337</v>
      </c>
      <c r="F19" s="82">
        <f t="shared" si="0"/>
        <v>780478337</v>
      </c>
      <c r="G19" s="80">
        <v>657285000</v>
      </c>
      <c r="H19" s="81">
        <v>123193337</v>
      </c>
      <c r="I19" s="83">
        <f t="shared" si="1"/>
        <v>780478337</v>
      </c>
      <c r="J19" s="80">
        <v>100859575</v>
      </c>
      <c r="K19" s="81">
        <v>107309975</v>
      </c>
      <c r="L19" s="81">
        <f t="shared" si="2"/>
        <v>208169550</v>
      </c>
      <c r="M19" s="40">
        <f t="shared" si="3"/>
        <v>0.266720471448524</v>
      </c>
      <c r="N19" s="108">
        <v>139677871</v>
      </c>
      <c r="O19" s="109">
        <v>13645023</v>
      </c>
      <c r="P19" s="110">
        <f t="shared" si="4"/>
        <v>153322894</v>
      </c>
      <c r="Q19" s="40">
        <f t="shared" si="5"/>
        <v>0.19644734098494268</v>
      </c>
      <c r="R19" s="108">
        <v>128751723</v>
      </c>
      <c r="S19" s="110">
        <v>9084371</v>
      </c>
      <c r="T19" s="110">
        <f t="shared" si="6"/>
        <v>137836094</v>
      </c>
      <c r="U19" s="40">
        <f t="shared" si="7"/>
        <v>0.17660463777869084</v>
      </c>
      <c r="V19" s="108">
        <v>121258098</v>
      </c>
      <c r="W19" s="110">
        <v>39421084</v>
      </c>
      <c r="X19" s="110">
        <f t="shared" si="8"/>
        <v>160679182</v>
      </c>
      <c r="Y19" s="40">
        <f t="shared" si="9"/>
        <v>0.20587269932131377</v>
      </c>
      <c r="Z19" s="80">
        <f t="shared" si="10"/>
        <v>490547267</v>
      </c>
      <c r="AA19" s="81">
        <f t="shared" si="11"/>
        <v>169460453</v>
      </c>
      <c r="AB19" s="81">
        <f t="shared" si="12"/>
        <v>660007720</v>
      </c>
      <c r="AC19" s="40">
        <f t="shared" si="13"/>
        <v>0.8456451495334713</v>
      </c>
      <c r="AD19" s="80">
        <v>65521970</v>
      </c>
      <c r="AE19" s="81">
        <v>3167020</v>
      </c>
      <c r="AF19" s="81">
        <f t="shared" si="14"/>
        <v>68688990</v>
      </c>
      <c r="AG19" s="40">
        <f t="shared" si="15"/>
        <v>0.41905845442429046</v>
      </c>
      <c r="AH19" s="40">
        <f t="shared" si="16"/>
        <v>1.339227611295493</v>
      </c>
      <c r="AI19" s="12">
        <v>975829130</v>
      </c>
      <c r="AJ19" s="12">
        <v>975829130</v>
      </c>
      <c r="AK19" s="12">
        <v>408929447</v>
      </c>
      <c r="AL19" s="12"/>
    </row>
    <row r="20" spans="1:38" s="13" customFormat="1" ht="12.75">
      <c r="A20" s="29" t="s">
        <v>116</v>
      </c>
      <c r="B20" s="63" t="s">
        <v>404</v>
      </c>
      <c r="C20" s="39" t="s">
        <v>405</v>
      </c>
      <c r="D20" s="80">
        <v>1004078388</v>
      </c>
      <c r="E20" s="81">
        <v>567808838</v>
      </c>
      <c r="F20" s="82">
        <f t="shared" si="0"/>
        <v>1571887226</v>
      </c>
      <c r="G20" s="80">
        <v>549316218</v>
      </c>
      <c r="H20" s="81">
        <v>513175516</v>
      </c>
      <c r="I20" s="83">
        <f t="shared" si="1"/>
        <v>1062491734</v>
      </c>
      <c r="J20" s="80">
        <v>124554840</v>
      </c>
      <c r="K20" s="81">
        <v>71673928</v>
      </c>
      <c r="L20" s="81">
        <f t="shared" si="2"/>
        <v>196228768</v>
      </c>
      <c r="M20" s="40">
        <f t="shared" si="3"/>
        <v>0.12483641622264828</v>
      </c>
      <c r="N20" s="108">
        <v>172798509</v>
      </c>
      <c r="O20" s="109">
        <v>84799904</v>
      </c>
      <c r="P20" s="110">
        <f t="shared" si="4"/>
        <v>257598413</v>
      </c>
      <c r="Q20" s="40">
        <f t="shared" si="5"/>
        <v>0.16387843144162048</v>
      </c>
      <c r="R20" s="108">
        <v>166840828</v>
      </c>
      <c r="S20" s="110">
        <v>58569087</v>
      </c>
      <c r="T20" s="110">
        <f t="shared" si="6"/>
        <v>225409915</v>
      </c>
      <c r="U20" s="40">
        <f t="shared" si="7"/>
        <v>0.21215215872917087</v>
      </c>
      <c r="V20" s="108">
        <v>142818441</v>
      </c>
      <c r="W20" s="110">
        <v>111749216</v>
      </c>
      <c r="X20" s="110">
        <f t="shared" si="8"/>
        <v>254567657</v>
      </c>
      <c r="Y20" s="40">
        <f t="shared" si="9"/>
        <v>0.239594952933535</v>
      </c>
      <c r="Z20" s="80">
        <f t="shared" si="10"/>
        <v>607012618</v>
      </c>
      <c r="AA20" s="81">
        <f t="shared" si="11"/>
        <v>326792135</v>
      </c>
      <c r="AB20" s="81">
        <f t="shared" si="12"/>
        <v>933804753</v>
      </c>
      <c r="AC20" s="40">
        <f t="shared" si="13"/>
        <v>0.8788818991414384</v>
      </c>
      <c r="AD20" s="80">
        <v>219136455</v>
      </c>
      <c r="AE20" s="81">
        <v>97121109</v>
      </c>
      <c r="AF20" s="81">
        <f t="shared" si="14"/>
        <v>316257564</v>
      </c>
      <c r="AG20" s="40">
        <f t="shared" si="15"/>
        <v>0.8836389213420975</v>
      </c>
      <c r="AH20" s="40">
        <f t="shared" si="16"/>
        <v>-0.1950622341478606</v>
      </c>
      <c r="AI20" s="12">
        <v>1333149088</v>
      </c>
      <c r="AJ20" s="12">
        <v>1088508189</v>
      </c>
      <c r="AK20" s="12">
        <v>961848202</v>
      </c>
      <c r="AL20" s="12"/>
    </row>
    <row r="21" spans="1:38" s="59" customFormat="1" ht="12.75">
      <c r="A21" s="64"/>
      <c r="B21" s="65" t="s">
        <v>406</v>
      </c>
      <c r="C21" s="32"/>
      <c r="D21" s="84">
        <f>SUM(D16:D20)</f>
        <v>2432013550</v>
      </c>
      <c r="E21" s="85">
        <f>SUM(E16:E20)</f>
        <v>930932325</v>
      </c>
      <c r="F21" s="86">
        <f t="shared" si="0"/>
        <v>3362945875</v>
      </c>
      <c r="G21" s="84">
        <f>SUM(G16:G20)</f>
        <v>1966005331</v>
      </c>
      <c r="H21" s="85">
        <f>SUM(H16:H20)</f>
        <v>859446003</v>
      </c>
      <c r="I21" s="86">
        <f t="shared" si="1"/>
        <v>2825451334</v>
      </c>
      <c r="J21" s="84">
        <f>SUM(J16:J20)</f>
        <v>349229839</v>
      </c>
      <c r="K21" s="85">
        <f>SUM(K16:K20)</f>
        <v>217864846</v>
      </c>
      <c r="L21" s="85">
        <f t="shared" si="2"/>
        <v>567094685</v>
      </c>
      <c r="M21" s="44">
        <f t="shared" si="3"/>
        <v>0.16863033366542066</v>
      </c>
      <c r="N21" s="114">
        <f>SUM(N16:N20)</f>
        <v>492968653</v>
      </c>
      <c r="O21" s="115">
        <f>SUM(O16:O20)</f>
        <v>134739363</v>
      </c>
      <c r="P21" s="116">
        <f t="shared" si="4"/>
        <v>627708016</v>
      </c>
      <c r="Q21" s="44">
        <f t="shared" si="5"/>
        <v>0.18665421310118469</v>
      </c>
      <c r="R21" s="114">
        <f>SUM(R16:R20)</f>
        <v>439410405</v>
      </c>
      <c r="S21" s="116">
        <f>SUM(S16:S20)</f>
        <v>88183734</v>
      </c>
      <c r="T21" s="116">
        <f t="shared" si="6"/>
        <v>527594139</v>
      </c>
      <c r="U21" s="44">
        <f t="shared" si="7"/>
        <v>0.18672915461371029</v>
      </c>
      <c r="V21" s="114">
        <f>SUM(V16:V20)</f>
        <v>389604365</v>
      </c>
      <c r="W21" s="116">
        <f>SUM(W16:W20)</f>
        <v>187436587</v>
      </c>
      <c r="X21" s="116">
        <f t="shared" si="8"/>
        <v>577040952</v>
      </c>
      <c r="Y21" s="44">
        <f t="shared" si="9"/>
        <v>0.20422965529655093</v>
      </c>
      <c r="Z21" s="84">
        <f t="shared" si="10"/>
        <v>1671213262</v>
      </c>
      <c r="AA21" s="85">
        <f t="shared" si="11"/>
        <v>628224530</v>
      </c>
      <c r="AB21" s="85">
        <f t="shared" si="12"/>
        <v>2299437792</v>
      </c>
      <c r="AC21" s="44">
        <f t="shared" si="13"/>
        <v>0.8138302593747665</v>
      </c>
      <c r="AD21" s="84">
        <f>SUM(AD16:AD20)</f>
        <v>478499928</v>
      </c>
      <c r="AE21" s="85">
        <f>SUM(AE16:AE20)</f>
        <v>148262297</v>
      </c>
      <c r="AF21" s="85">
        <f t="shared" si="14"/>
        <v>626762225</v>
      </c>
      <c r="AG21" s="44">
        <f t="shared" si="15"/>
        <v>0.7028127744804223</v>
      </c>
      <c r="AH21" s="44">
        <f t="shared" si="16"/>
        <v>-0.0793303600899049</v>
      </c>
      <c r="AI21" s="66">
        <f>SUM(AI16:AI20)</f>
        <v>3212139636</v>
      </c>
      <c r="AJ21" s="66">
        <f>SUM(AJ16:AJ20)</f>
        <v>3057916182</v>
      </c>
      <c r="AK21" s="66">
        <f>SUM(AK16:AK20)</f>
        <v>2149142556</v>
      </c>
      <c r="AL21" s="66"/>
    </row>
    <row r="22" spans="1:38" s="13" customFormat="1" ht="12.75">
      <c r="A22" s="29" t="s">
        <v>97</v>
      </c>
      <c r="B22" s="63" t="s">
        <v>407</v>
      </c>
      <c r="C22" s="39" t="s">
        <v>408</v>
      </c>
      <c r="D22" s="80">
        <v>124540105</v>
      </c>
      <c r="E22" s="81">
        <v>40950000</v>
      </c>
      <c r="F22" s="82">
        <f t="shared" si="0"/>
        <v>165490105</v>
      </c>
      <c r="G22" s="80">
        <v>124540105</v>
      </c>
      <c r="H22" s="81">
        <v>40950000</v>
      </c>
      <c r="I22" s="83">
        <f t="shared" si="1"/>
        <v>165490105</v>
      </c>
      <c r="J22" s="80">
        <v>27253113</v>
      </c>
      <c r="K22" s="81">
        <v>4011702</v>
      </c>
      <c r="L22" s="81">
        <f t="shared" si="2"/>
        <v>31264815</v>
      </c>
      <c r="M22" s="40">
        <f t="shared" si="3"/>
        <v>0.1889225642826198</v>
      </c>
      <c r="N22" s="108">
        <v>28438365</v>
      </c>
      <c r="O22" s="109">
        <v>4139284</v>
      </c>
      <c r="P22" s="110">
        <f t="shared" si="4"/>
        <v>32577649</v>
      </c>
      <c r="Q22" s="40">
        <f t="shared" si="5"/>
        <v>0.19685557030736067</v>
      </c>
      <c r="R22" s="108">
        <v>27868600</v>
      </c>
      <c r="S22" s="110">
        <v>10161405</v>
      </c>
      <c r="T22" s="110">
        <f t="shared" si="6"/>
        <v>38030005</v>
      </c>
      <c r="U22" s="40">
        <f t="shared" si="7"/>
        <v>0.2298022893876344</v>
      </c>
      <c r="V22" s="108">
        <v>27480486</v>
      </c>
      <c r="W22" s="110">
        <v>10987842</v>
      </c>
      <c r="X22" s="110">
        <f t="shared" si="8"/>
        <v>38468328</v>
      </c>
      <c r="Y22" s="40">
        <f t="shared" si="9"/>
        <v>0.23245092508703163</v>
      </c>
      <c r="Z22" s="80">
        <f t="shared" si="10"/>
        <v>111040564</v>
      </c>
      <c r="AA22" s="81">
        <f t="shared" si="11"/>
        <v>29300233</v>
      </c>
      <c r="AB22" s="81">
        <f t="shared" si="12"/>
        <v>140340797</v>
      </c>
      <c r="AC22" s="40">
        <f t="shared" si="13"/>
        <v>0.8480313490646465</v>
      </c>
      <c r="AD22" s="80">
        <v>24275682</v>
      </c>
      <c r="AE22" s="81">
        <v>4759914</v>
      </c>
      <c r="AF22" s="81">
        <f t="shared" si="14"/>
        <v>29035596</v>
      </c>
      <c r="AG22" s="40">
        <f t="shared" si="15"/>
        <v>0.7958021444419233</v>
      </c>
      <c r="AH22" s="40">
        <f t="shared" si="16"/>
        <v>0.3248678621923242</v>
      </c>
      <c r="AI22" s="12">
        <v>147548200</v>
      </c>
      <c r="AJ22" s="12">
        <v>152715164</v>
      </c>
      <c r="AK22" s="12">
        <v>121531055</v>
      </c>
      <c r="AL22" s="12"/>
    </row>
    <row r="23" spans="1:38" s="13" customFormat="1" ht="12.75">
      <c r="A23" s="29" t="s">
        <v>97</v>
      </c>
      <c r="B23" s="63" t="s">
        <v>409</v>
      </c>
      <c r="C23" s="39" t="s">
        <v>410</v>
      </c>
      <c r="D23" s="80">
        <v>81367377</v>
      </c>
      <c r="E23" s="81">
        <v>41743700</v>
      </c>
      <c r="F23" s="82">
        <f t="shared" si="0"/>
        <v>123111077</v>
      </c>
      <c r="G23" s="80">
        <v>81367377</v>
      </c>
      <c r="H23" s="81">
        <v>41743700</v>
      </c>
      <c r="I23" s="83">
        <f t="shared" si="1"/>
        <v>123111077</v>
      </c>
      <c r="J23" s="80">
        <v>14623119</v>
      </c>
      <c r="K23" s="81">
        <v>745347</v>
      </c>
      <c r="L23" s="81">
        <f t="shared" si="2"/>
        <v>15368466</v>
      </c>
      <c r="M23" s="40">
        <f t="shared" si="3"/>
        <v>0.12483414469682529</v>
      </c>
      <c r="N23" s="108">
        <v>17380191</v>
      </c>
      <c r="O23" s="109">
        <v>4036921</v>
      </c>
      <c r="P23" s="110">
        <f t="shared" si="4"/>
        <v>21417112</v>
      </c>
      <c r="Q23" s="40">
        <f t="shared" si="5"/>
        <v>0.17396575939303982</v>
      </c>
      <c r="R23" s="108">
        <v>17349712</v>
      </c>
      <c r="S23" s="110">
        <v>13288459</v>
      </c>
      <c r="T23" s="110">
        <f t="shared" si="6"/>
        <v>30638171</v>
      </c>
      <c r="U23" s="40">
        <f t="shared" si="7"/>
        <v>0.2488660788825688</v>
      </c>
      <c r="V23" s="108">
        <v>18114682</v>
      </c>
      <c r="W23" s="110">
        <v>13874019</v>
      </c>
      <c r="X23" s="110">
        <f t="shared" si="8"/>
        <v>31988701</v>
      </c>
      <c r="Y23" s="40">
        <f t="shared" si="9"/>
        <v>0.25983609094736454</v>
      </c>
      <c r="Z23" s="80">
        <f t="shared" si="10"/>
        <v>67467704</v>
      </c>
      <c r="AA23" s="81">
        <f t="shared" si="11"/>
        <v>31944746</v>
      </c>
      <c r="AB23" s="81">
        <f t="shared" si="12"/>
        <v>99412450</v>
      </c>
      <c r="AC23" s="40">
        <f t="shared" si="13"/>
        <v>0.8075020739197984</v>
      </c>
      <c r="AD23" s="80">
        <v>20316046</v>
      </c>
      <c r="AE23" s="81">
        <v>4393014</v>
      </c>
      <c r="AF23" s="81">
        <f t="shared" si="14"/>
        <v>24709060</v>
      </c>
      <c r="AG23" s="40">
        <f t="shared" si="15"/>
        <v>0.8512612394915421</v>
      </c>
      <c r="AH23" s="40">
        <f t="shared" si="16"/>
        <v>0.29461424271097325</v>
      </c>
      <c r="AI23" s="12">
        <v>106525800</v>
      </c>
      <c r="AJ23" s="12">
        <v>109553777</v>
      </c>
      <c r="AK23" s="12">
        <v>93258884</v>
      </c>
      <c r="AL23" s="12"/>
    </row>
    <row r="24" spans="1:38" s="13" customFormat="1" ht="12.75">
      <c r="A24" s="29" t="s">
        <v>97</v>
      </c>
      <c r="B24" s="63" t="s">
        <v>411</v>
      </c>
      <c r="C24" s="39" t="s">
        <v>412</v>
      </c>
      <c r="D24" s="80">
        <v>104155055</v>
      </c>
      <c r="E24" s="81">
        <v>53011396</v>
      </c>
      <c r="F24" s="82">
        <f t="shared" si="0"/>
        <v>157166451</v>
      </c>
      <c r="G24" s="80">
        <v>104155055</v>
      </c>
      <c r="H24" s="81">
        <v>53011396</v>
      </c>
      <c r="I24" s="83">
        <f t="shared" si="1"/>
        <v>157166451</v>
      </c>
      <c r="J24" s="80">
        <v>22186575</v>
      </c>
      <c r="K24" s="81">
        <v>4483930</v>
      </c>
      <c r="L24" s="81">
        <f t="shared" si="2"/>
        <v>26670505</v>
      </c>
      <c r="M24" s="40">
        <f t="shared" si="3"/>
        <v>0.16969591684678303</v>
      </c>
      <c r="N24" s="108">
        <v>19202932</v>
      </c>
      <c r="O24" s="109">
        <v>11721361</v>
      </c>
      <c r="P24" s="110">
        <f t="shared" si="4"/>
        <v>30924293</v>
      </c>
      <c r="Q24" s="40">
        <f t="shared" si="5"/>
        <v>0.19676141315935167</v>
      </c>
      <c r="R24" s="108">
        <v>15775009</v>
      </c>
      <c r="S24" s="110">
        <v>6997710</v>
      </c>
      <c r="T24" s="110">
        <f t="shared" si="6"/>
        <v>22772719</v>
      </c>
      <c r="U24" s="40">
        <f t="shared" si="7"/>
        <v>0.1448955477145692</v>
      </c>
      <c r="V24" s="108">
        <v>21095789</v>
      </c>
      <c r="W24" s="110">
        <v>7237242</v>
      </c>
      <c r="X24" s="110">
        <f t="shared" si="8"/>
        <v>28333031</v>
      </c>
      <c r="Y24" s="40">
        <f t="shared" si="9"/>
        <v>0.1802740395276852</v>
      </c>
      <c r="Z24" s="80">
        <f t="shared" si="10"/>
        <v>78260305</v>
      </c>
      <c r="AA24" s="81">
        <f t="shared" si="11"/>
        <v>30440243</v>
      </c>
      <c r="AB24" s="81">
        <f t="shared" si="12"/>
        <v>108700548</v>
      </c>
      <c r="AC24" s="40">
        <f t="shared" si="13"/>
        <v>0.6916269172483891</v>
      </c>
      <c r="AD24" s="80">
        <v>17563068</v>
      </c>
      <c r="AE24" s="81">
        <v>1603443</v>
      </c>
      <c r="AF24" s="81">
        <f t="shared" si="14"/>
        <v>19166511</v>
      </c>
      <c r="AG24" s="40">
        <f t="shared" si="15"/>
        <v>0.6393222270909803</v>
      </c>
      <c r="AH24" s="40">
        <f t="shared" si="16"/>
        <v>0.47825710167072133</v>
      </c>
      <c r="AI24" s="12">
        <v>131557591</v>
      </c>
      <c r="AJ24" s="12">
        <v>126053135</v>
      </c>
      <c r="AK24" s="12">
        <v>80588571</v>
      </c>
      <c r="AL24" s="12"/>
    </row>
    <row r="25" spans="1:38" s="13" customFormat="1" ht="12.75">
      <c r="A25" s="29" t="s">
        <v>97</v>
      </c>
      <c r="B25" s="63" t="s">
        <v>81</v>
      </c>
      <c r="C25" s="39" t="s">
        <v>82</v>
      </c>
      <c r="D25" s="80">
        <v>1670108000</v>
      </c>
      <c r="E25" s="81">
        <v>485070000</v>
      </c>
      <c r="F25" s="82">
        <f t="shared" si="0"/>
        <v>2155178000</v>
      </c>
      <c r="G25" s="80">
        <v>1670108000</v>
      </c>
      <c r="H25" s="81">
        <v>485070000</v>
      </c>
      <c r="I25" s="83">
        <f t="shared" si="1"/>
        <v>2155178000</v>
      </c>
      <c r="J25" s="80">
        <v>362896697</v>
      </c>
      <c r="K25" s="81">
        <v>84937598</v>
      </c>
      <c r="L25" s="81">
        <f t="shared" si="2"/>
        <v>447834295</v>
      </c>
      <c r="M25" s="40">
        <f t="shared" si="3"/>
        <v>0.20779457427646347</v>
      </c>
      <c r="N25" s="108">
        <v>331850021</v>
      </c>
      <c r="O25" s="109">
        <v>93008260</v>
      </c>
      <c r="P25" s="110">
        <f t="shared" si="4"/>
        <v>424858281</v>
      </c>
      <c r="Q25" s="40">
        <f t="shared" si="5"/>
        <v>0.19713373141336818</v>
      </c>
      <c r="R25" s="108">
        <v>339286081</v>
      </c>
      <c r="S25" s="110">
        <v>55074871</v>
      </c>
      <c r="T25" s="110">
        <f t="shared" si="6"/>
        <v>394360952</v>
      </c>
      <c r="U25" s="40">
        <f t="shared" si="7"/>
        <v>0.18298300743604473</v>
      </c>
      <c r="V25" s="108">
        <v>393401999</v>
      </c>
      <c r="W25" s="110">
        <v>137008185</v>
      </c>
      <c r="X25" s="110">
        <f t="shared" si="8"/>
        <v>530410184</v>
      </c>
      <c r="Y25" s="40">
        <f t="shared" si="9"/>
        <v>0.2461096874596901</v>
      </c>
      <c r="Z25" s="80">
        <f t="shared" si="10"/>
        <v>1427434798</v>
      </c>
      <c r="AA25" s="81">
        <f t="shared" si="11"/>
        <v>370028914</v>
      </c>
      <c r="AB25" s="81">
        <f t="shared" si="12"/>
        <v>1797463712</v>
      </c>
      <c r="AC25" s="40">
        <f t="shared" si="13"/>
        <v>0.8340210005855665</v>
      </c>
      <c r="AD25" s="80">
        <v>460087064</v>
      </c>
      <c r="AE25" s="81">
        <v>196445066</v>
      </c>
      <c r="AF25" s="81">
        <f t="shared" si="14"/>
        <v>656532130</v>
      </c>
      <c r="AG25" s="40">
        <f t="shared" si="15"/>
        <v>0.8550317292272908</v>
      </c>
      <c r="AH25" s="40">
        <f t="shared" si="16"/>
        <v>-0.1921032349170786</v>
      </c>
      <c r="AI25" s="12">
        <v>1864478000</v>
      </c>
      <c r="AJ25" s="12">
        <v>2115841000</v>
      </c>
      <c r="AK25" s="12">
        <v>1809111189</v>
      </c>
      <c r="AL25" s="12"/>
    </row>
    <row r="26" spans="1:38" s="13" customFormat="1" ht="12.75">
      <c r="A26" s="29" t="s">
        <v>97</v>
      </c>
      <c r="B26" s="63" t="s">
        <v>413</v>
      </c>
      <c r="C26" s="39" t="s">
        <v>414</v>
      </c>
      <c r="D26" s="80">
        <v>212356056</v>
      </c>
      <c r="E26" s="81">
        <v>120104200</v>
      </c>
      <c r="F26" s="82">
        <f t="shared" si="0"/>
        <v>332460256</v>
      </c>
      <c r="G26" s="80">
        <v>212356056</v>
      </c>
      <c r="H26" s="81">
        <v>120104200</v>
      </c>
      <c r="I26" s="83">
        <f t="shared" si="1"/>
        <v>332460256</v>
      </c>
      <c r="J26" s="80">
        <v>23507466</v>
      </c>
      <c r="K26" s="81">
        <v>19014480</v>
      </c>
      <c r="L26" s="81">
        <f t="shared" si="2"/>
        <v>42521946</v>
      </c>
      <c r="M26" s="40">
        <f t="shared" si="3"/>
        <v>0.12790083997288385</v>
      </c>
      <c r="N26" s="108">
        <v>10438263</v>
      </c>
      <c r="O26" s="109">
        <v>9049164</v>
      </c>
      <c r="P26" s="110">
        <f t="shared" si="4"/>
        <v>19487427</v>
      </c>
      <c r="Q26" s="40">
        <f t="shared" si="5"/>
        <v>0.05861580940369606</v>
      </c>
      <c r="R26" s="108">
        <v>0</v>
      </c>
      <c r="S26" s="110">
        <v>16526929</v>
      </c>
      <c r="T26" s="110">
        <f t="shared" si="6"/>
        <v>16526929</v>
      </c>
      <c r="U26" s="40">
        <f t="shared" si="7"/>
        <v>0.049710991620002844</v>
      </c>
      <c r="V26" s="108">
        <v>21677945</v>
      </c>
      <c r="W26" s="110">
        <v>15227973</v>
      </c>
      <c r="X26" s="110">
        <f t="shared" si="8"/>
        <v>36905918</v>
      </c>
      <c r="Y26" s="40">
        <f t="shared" si="9"/>
        <v>0.11100851104439985</v>
      </c>
      <c r="Z26" s="80">
        <f t="shared" si="10"/>
        <v>55623674</v>
      </c>
      <c r="AA26" s="81">
        <f t="shared" si="11"/>
        <v>59818546</v>
      </c>
      <c r="AB26" s="81">
        <f t="shared" si="12"/>
        <v>115442220</v>
      </c>
      <c r="AC26" s="40">
        <f t="shared" si="13"/>
        <v>0.3472361520409826</v>
      </c>
      <c r="AD26" s="80">
        <v>27427957</v>
      </c>
      <c r="AE26" s="81">
        <v>15943484</v>
      </c>
      <c r="AF26" s="81">
        <f t="shared" si="14"/>
        <v>43371441</v>
      </c>
      <c r="AG26" s="40">
        <f t="shared" si="15"/>
        <v>0.5686884140205504</v>
      </c>
      <c r="AH26" s="40">
        <f t="shared" si="16"/>
        <v>-0.14907328073328252</v>
      </c>
      <c r="AI26" s="12">
        <v>253708666</v>
      </c>
      <c r="AJ26" s="12">
        <v>257727999</v>
      </c>
      <c r="AK26" s="12">
        <v>146566927</v>
      </c>
      <c r="AL26" s="12"/>
    </row>
    <row r="27" spans="1:38" s="13" customFormat="1" ht="12.75">
      <c r="A27" s="29" t="s">
        <v>116</v>
      </c>
      <c r="B27" s="63" t="s">
        <v>415</v>
      </c>
      <c r="C27" s="39" t="s">
        <v>416</v>
      </c>
      <c r="D27" s="80">
        <v>550604993</v>
      </c>
      <c r="E27" s="81">
        <v>276463716</v>
      </c>
      <c r="F27" s="82">
        <f t="shared" si="0"/>
        <v>827068709</v>
      </c>
      <c r="G27" s="80">
        <v>550604993</v>
      </c>
      <c r="H27" s="81">
        <v>276463716</v>
      </c>
      <c r="I27" s="83">
        <f t="shared" si="1"/>
        <v>827068709</v>
      </c>
      <c r="J27" s="80">
        <v>99937131</v>
      </c>
      <c r="K27" s="81">
        <v>22490094</v>
      </c>
      <c r="L27" s="81">
        <f t="shared" si="2"/>
        <v>122427225</v>
      </c>
      <c r="M27" s="40">
        <f t="shared" si="3"/>
        <v>0.1480254586683922</v>
      </c>
      <c r="N27" s="108">
        <v>118245410</v>
      </c>
      <c r="O27" s="109">
        <v>70302732</v>
      </c>
      <c r="P27" s="110">
        <f t="shared" si="4"/>
        <v>188548142</v>
      </c>
      <c r="Q27" s="40">
        <f t="shared" si="5"/>
        <v>0.227971557801977</v>
      </c>
      <c r="R27" s="108">
        <v>124761551</v>
      </c>
      <c r="S27" s="110">
        <v>50567525</v>
      </c>
      <c r="T27" s="110">
        <f t="shared" si="6"/>
        <v>175329076</v>
      </c>
      <c r="U27" s="40">
        <f t="shared" si="7"/>
        <v>0.21198852536929916</v>
      </c>
      <c r="V27" s="108">
        <v>189968699</v>
      </c>
      <c r="W27" s="110">
        <v>91327731</v>
      </c>
      <c r="X27" s="110">
        <f t="shared" si="8"/>
        <v>281296430</v>
      </c>
      <c r="Y27" s="40">
        <f t="shared" si="9"/>
        <v>0.34011252866779657</v>
      </c>
      <c r="Z27" s="80">
        <f t="shared" si="10"/>
        <v>532912791</v>
      </c>
      <c r="AA27" s="81">
        <f t="shared" si="11"/>
        <v>234688082</v>
      </c>
      <c r="AB27" s="81">
        <f t="shared" si="12"/>
        <v>767600873</v>
      </c>
      <c r="AC27" s="40">
        <f t="shared" si="13"/>
        <v>0.928098070507465</v>
      </c>
      <c r="AD27" s="80">
        <v>167862450</v>
      </c>
      <c r="AE27" s="81">
        <v>66795443</v>
      </c>
      <c r="AF27" s="81">
        <f t="shared" si="14"/>
        <v>234657893</v>
      </c>
      <c r="AG27" s="40">
        <f t="shared" si="15"/>
        <v>0.6410493910678139</v>
      </c>
      <c r="AH27" s="40">
        <f t="shared" si="16"/>
        <v>0.19875119649182227</v>
      </c>
      <c r="AI27" s="12">
        <v>774876666</v>
      </c>
      <c r="AJ27" s="12">
        <v>872329895</v>
      </c>
      <c r="AK27" s="12">
        <v>559206548</v>
      </c>
      <c r="AL27" s="12"/>
    </row>
    <row r="28" spans="1:38" s="59" customFormat="1" ht="12.75">
      <c r="A28" s="64"/>
      <c r="B28" s="65" t="s">
        <v>417</v>
      </c>
      <c r="C28" s="32"/>
      <c r="D28" s="84">
        <f>SUM(D22:D27)</f>
        <v>2743131586</v>
      </c>
      <c r="E28" s="85">
        <f>SUM(E22:E27)</f>
        <v>1017343012</v>
      </c>
      <c r="F28" s="93">
        <f t="shared" si="0"/>
        <v>3760474598</v>
      </c>
      <c r="G28" s="84">
        <f>SUM(G22:G27)</f>
        <v>2743131586</v>
      </c>
      <c r="H28" s="85">
        <f>SUM(H22:H27)</f>
        <v>1017343012</v>
      </c>
      <c r="I28" s="86">
        <f t="shared" si="1"/>
        <v>3760474598</v>
      </c>
      <c r="J28" s="84">
        <f>SUM(J22:J27)</f>
        <v>550404101</v>
      </c>
      <c r="K28" s="85">
        <f>SUM(K22:K27)</f>
        <v>135683151</v>
      </c>
      <c r="L28" s="85">
        <f t="shared" si="2"/>
        <v>686087252</v>
      </c>
      <c r="M28" s="44">
        <f t="shared" si="3"/>
        <v>0.18244698484730995</v>
      </c>
      <c r="N28" s="114">
        <f>SUM(N22:N27)</f>
        <v>525555182</v>
      </c>
      <c r="O28" s="115">
        <f>SUM(O22:O27)</f>
        <v>192257722</v>
      </c>
      <c r="P28" s="116">
        <f t="shared" si="4"/>
        <v>717812904</v>
      </c>
      <c r="Q28" s="44">
        <f t="shared" si="5"/>
        <v>0.19088359335860616</v>
      </c>
      <c r="R28" s="114">
        <f>SUM(R22:R27)</f>
        <v>525040953</v>
      </c>
      <c r="S28" s="116">
        <f>SUM(S22:S27)</f>
        <v>152616899</v>
      </c>
      <c r="T28" s="116">
        <f t="shared" si="6"/>
        <v>677657852</v>
      </c>
      <c r="U28" s="44">
        <f t="shared" si="7"/>
        <v>0.18020540608369243</v>
      </c>
      <c r="V28" s="114">
        <f>SUM(V22:V27)</f>
        <v>671739600</v>
      </c>
      <c r="W28" s="116">
        <f>SUM(W22:W27)</f>
        <v>275662992</v>
      </c>
      <c r="X28" s="116">
        <f t="shared" si="8"/>
        <v>947402592</v>
      </c>
      <c r="Y28" s="44">
        <f t="shared" si="9"/>
        <v>0.2519369742595453</v>
      </c>
      <c r="Z28" s="84">
        <f t="shared" si="10"/>
        <v>2272739836</v>
      </c>
      <c r="AA28" s="85">
        <f t="shared" si="11"/>
        <v>756220764</v>
      </c>
      <c r="AB28" s="85">
        <f t="shared" si="12"/>
        <v>3028960600</v>
      </c>
      <c r="AC28" s="44">
        <f t="shared" si="13"/>
        <v>0.8054729585491539</v>
      </c>
      <c r="AD28" s="84">
        <f>SUM(AD22:AD27)</f>
        <v>717532267</v>
      </c>
      <c r="AE28" s="85">
        <f>SUM(AE22:AE27)</f>
        <v>289940364</v>
      </c>
      <c r="AF28" s="85">
        <f t="shared" si="14"/>
        <v>1007472631</v>
      </c>
      <c r="AG28" s="44">
        <f t="shared" si="15"/>
        <v>0.7732780139673235</v>
      </c>
      <c r="AH28" s="44">
        <f t="shared" si="16"/>
        <v>-0.05962448720852642</v>
      </c>
      <c r="AI28" s="66">
        <f>SUM(AI22:AI27)</f>
        <v>3278694923</v>
      </c>
      <c r="AJ28" s="66">
        <f>SUM(AJ22:AJ27)</f>
        <v>3634220970</v>
      </c>
      <c r="AK28" s="66">
        <f>SUM(AK22:AK27)</f>
        <v>2810263174</v>
      </c>
      <c r="AL28" s="66"/>
    </row>
    <row r="29" spans="1:38" s="13" customFormat="1" ht="12.75">
      <c r="A29" s="29" t="s">
        <v>97</v>
      </c>
      <c r="B29" s="63" t="s">
        <v>418</v>
      </c>
      <c r="C29" s="39" t="s">
        <v>419</v>
      </c>
      <c r="D29" s="80">
        <v>189652757</v>
      </c>
      <c r="E29" s="81">
        <v>166855022</v>
      </c>
      <c r="F29" s="82">
        <f t="shared" si="0"/>
        <v>356507779</v>
      </c>
      <c r="G29" s="80">
        <v>189652757</v>
      </c>
      <c r="H29" s="81">
        <v>308934672</v>
      </c>
      <c r="I29" s="83">
        <f t="shared" si="1"/>
        <v>498587429</v>
      </c>
      <c r="J29" s="80">
        <v>7966391</v>
      </c>
      <c r="K29" s="81">
        <v>59876</v>
      </c>
      <c r="L29" s="81">
        <f t="shared" si="2"/>
        <v>8026267</v>
      </c>
      <c r="M29" s="40">
        <f t="shared" si="3"/>
        <v>0.022513581674188377</v>
      </c>
      <c r="N29" s="108">
        <v>0</v>
      </c>
      <c r="O29" s="109">
        <v>0</v>
      </c>
      <c r="P29" s="110">
        <f t="shared" si="4"/>
        <v>0</v>
      </c>
      <c r="Q29" s="40">
        <f t="shared" si="5"/>
        <v>0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1961708</v>
      </c>
      <c r="X29" s="110">
        <f t="shared" si="8"/>
        <v>1961708</v>
      </c>
      <c r="Y29" s="40">
        <f t="shared" si="9"/>
        <v>0.00393453161050316</v>
      </c>
      <c r="Z29" s="80">
        <f t="shared" si="10"/>
        <v>7966391</v>
      </c>
      <c r="AA29" s="81">
        <f t="shared" si="11"/>
        <v>2021584</v>
      </c>
      <c r="AB29" s="81">
        <f t="shared" si="12"/>
        <v>9987975</v>
      </c>
      <c r="AC29" s="40">
        <f t="shared" si="13"/>
        <v>0.02003254478363513</v>
      </c>
      <c r="AD29" s="80">
        <v>23414573</v>
      </c>
      <c r="AE29" s="81">
        <v>136570</v>
      </c>
      <c r="AF29" s="81">
        <f t="shared" si="14"/>
        <v>23551143</v>
      </c>
      <c r="AG29" s="40">
        <f t="shared" si="15"/>
        <v>0.2782667394825209</v>
      </c>
      <c r="AH29" s="40">
        <f t="shared" si="16"/>
        <v>-0.9167043399974261</v>
      </c>
      <c r="AI29" s="12">
        <v>178226843</v>
      </c>
      <c r="AJ29" s="12">
        <v>418006037</v>
      </c>
      <c r="AK29" s="12">
        <v>116317177</v>
      </c>
      <c r="AL29" s="12"/>
    </row>
    <row r="30" spans="1:38" s="13" customFormat="1" ht="12.75">
      <c r="A30" s="29" t="s">
        <v>97</v>
      </c>
      <c r="B30" s="63" t="s">
        <v>420</v>
      </c>
      <c r="C30" s="39" t="s">
        <v>421</v>
      </c>
      <c r="D30" s="80">
        <v>359532321</v>
      </c>
      <c r="E30" s="81">
        <v>76873808</v>
      </c>
      <c r="F30" s="82">
        <f t="shared" si="0"/>
        <v>436406129</v>
      </c>
      <c r="G30" s="80">
        <v>359532321</v>
      </c>
      <c r="H30" s="81">
        <v>76873808</v>
      </c>
      <c r="I30" s="83">
        <f t="shared" si="1"/>
        <v>436406129</v>
      </c>
      <c r="J30" s="80">
        <v>58480958</v>
      </c>
      <c r="K30" s="81">
        <v>2837849</v>
      </c>
      <c r="L30" s="81">
        <f t="shared" si="2"/>
        <v>61318807</v>
      </c>
      <c r="M30" s="40">
        <f t="shared" si="3"/>
        <v>0.14050858346217224</v>
      </c>
      <c r="N30" s="108">
        <v>69530897</v>
      </c>
      <c r="O30" s="109">
        <v>7037900</v>
      </c>
      <c r="P30" s="110">
        <f t="shared" si="4"/>
        <v>76568797</v>
      </c>
      <c r="Q30" s="40">
        <f t="shared" si="5"/>
        <v>0.1754530743540497</v>
      </c>
      <c r="R30" s="108">
        <v>18369643</v>
      </c>
      <c r="S30" s="110">
        <v>4816538</v>
      </c>
      <c r="T30" s="110">
        <f t="shared" si="6"/>
        <v>23186181</v>
      </c>
      <c r="U30" s="40">
        <f t="shared" si="7"/>
        <v>0.05312982439804369</v>
      </c>
      <c r="V30" s="108">
        <v>0</v>
      </c>
      <c r="W30" s="110">
        <v>7686317</v>
      </c>
      <c r="X30" s="110">
        <f t="shared" si="8"/>
        <v>7686317</v>
      </c>
      <c r="Y30" s="40">
        <f t="shared" si="9"/>
        <v>0.01761276134598009</v>
      </c>
      <c r="Z30" s="80">
        <f t="shared" si="10"/>
        <v>146381498</v>
      </c>
      <c r="AA30" s="81">
        <f t="shared" si="11"/>
        <v>22378604</v>
      </c>
      <c r="AB30" s="81">
        <f t="shared" si="12"/>
        <v>168760102</v>
      </c>
      <c r="AC30" s="40">
        <f t="shared" si="13"/>
        <v>0.3867042435602457</v>
      </c>
      <c r="AD30" s="80">
        <v>27288484</v>
      </c>
      <c r="AE30" s="81">
        <v>10773338</v>
      </c>
      <c r="AF30" s="81">
        <f t="shared" si="14"/>
        <v>38061822</v>
      </c>
      <c r="AG30" s="40">
        <f t="shared" si="15"/>
        <v>0.7092121506611893</v>
      </c>
      <c r="AH30" s="40">
        <f t="shared" si="16"/>
        <v>-0.7980570399388658</v>
      </c>
      <c r="AI30" s="12">
        <v>303767038</v>
      </c>
      <c r="AJ30" s="12">
        <v>367590992</v>
      </c>
      <c r="AK30" s="12">
        <v>260699998</v>
      </c>
      <c r="AL30" s="12"/>
    </row>
    <row r="31" spans="1:38" s="13" customFormat="1" ht="12.75">
      <c r="A31" s="29" t="s">
        <v>97</v>
      </c>
      <c r="B31" s="63" t="s">
        <v>422</v>
      </c>
      <c r="C31" s="39" t="s">
        <v>423</v>
      </c>
      <c r="D31" s="80">
        <v>121591163</v>
      </c>
      <c r="E31" s="81">
        <v>26790784</v>
      </c>
      <c r="F31" s="83">
        <f t="shared" si="0"/>
        <v>148381947</v>
      </c>
      <c r="G31" s="80">
        <v>121011000</v>
      </c>
      <c r="H31" s="81">
        <v>23488150</v>
      </c>
      <c r="I31" s="83">
        <f t="shared" si="1"/>
        <v>144499150</v>
      </c>
      <c r="J31" s="80">
        <v>22743152</v>
      </c>
      <c r="K31" s="81">
        <v>1706598</v>
      </c>
      <c r="L31" s="81">
        <f t="shared" si="2"/>
        <v>24449750</v>
      </c>
      <c r="M31" s="40">
        <f t="shared" si="3"/>
        <v>0.16477577289102427</v>
      </c>
      <c r="N31" s="108">
        <v>35352339</v>
      </c>
      <c r="O31" s="109">
        <v>5381925</v>
      </c>
      <c r="P31" s="110">
        <f t="shared" si="4"/>
        <v>40734264</v>
      </c>
      <c r="Q31" s="40">
        <f t="shared" si="5"/>
        <v>0.27452304558316654</v>
      </c>
      <c r="R31" s="108">
        <v>36228804</v>
      </c>
      <c r="S31" s="110">
        <v>4594577</v>
      </c>
      <c r="T31" s="110">
        <f t="shared" si="6"/>
        <v>40823381</v>
      </c>
      <c r="U31" s="40">
        <f t="shared" si="7"/>
        <v>0.28251640926607524</v>
      </c>
      <c r="V31" s="108">
        <v>33209067</v>
      </c>
      <c r="W31" s="110">
        <v>4297905</v>
      </c>
      <c r="X31" s="110">
        <f t="shared" si="8"/>
        <v>37506972</v>
      </c>
      <c r="Y31" s="40">
        <f t="shared" si="9"/>
        <v>0.25956534692418604</v>
      </c>
      <c r="Z31" s="80">
        <f t="shared" si="10"/>
        <v>127533362</v>
      </c>
      <c r="AA31" s="81">
        <f t="shared" si="11"/>
        <v>15981005</v>
      </c>
      <c r="AB31" s="81">
        <f t="shared" si="12"/>
        <v>143514367</v>
      </c>
      <c r="AC31" s="40">
        <f t="shared" si="13"/>
        <v>0.9931848526444619</v>
      </c>
      <c r="AD31" s="80">
        <v>25156614</v>
      </c>
      <c r="AE31" s="81">
        <v>1793140</v>
      </c>
      <c r="AF31" s="81">
        <f t="shared" si="14"/>
        <v>26949754</v>
      </c>
      <c r="AG31" s="40">
        <f t="shared" si="15"/>
        <v>0.6877006955254432</v>
      </c>
      <c r="AH31" s="40">
        <f t="shared" si="16"/>
        <v>0.3917370822754078</v>
      </c>
      <c r="AI31" s="12">
        <v>115672611</v>
      </c>
      <c r="AJ31" s="12">
        <v>131555935</v>
      </c>
      <c r="AK31" s="12">
        <v>90471108</v>
      </c>
      <c r="AL31" s="12"/>
    </row>
    <row r="32" spans="1:38" s="13" customFormat="1" ht="12.75">
      <c r="A32" s="29" t="s">
        <v>97</v>
      </c>
      <c r="B32" s="63" t="s">
        <v>424</v>
      </c>
      <c r="C32" s="39" t="s">
        <v>425</v>
      </c>
      <c r="D32" s="80">
        <v>240238018</v>
      </c>
      <c r="E32" s="81">
        <v>65430378</v>
      </c>
      <c r="F32" s="82">
        <f t="shared" si="0"/>
        <v>305668396</v>
      </c>
      <c r="G32" s="80">
        <v>240238018</v>
      </c>
      <c r="H32" s="81">
        <v>61238378</v>
      </c>
      <c r="I32" s="83">
        <f t="shared" si="1"/>
        <v>301476396</v>
      </c>
      <c r="J32" s="80">
        <v>47033357</v>
      </c>
      <c r="K32" s="81">
        <v>10127584</v>
      </c>
      <c r="L32" s="81">
        <f t="shared" si="2"/>
        <v>57160941</v>
      </c>
      <c r="M32" s="40">
        <f t="shared" si="3"/>
        <v>0.18700311104455825</v>
      </c>
      <c r="N32" s="108">
        <v>43972479</v>
      </c>
      <c r="O32" s="109">
        <v>4936518</v>
      </c>
      <c r="P32" s="110">
        <f t="shared" si="4"/>
        <v>48908997</v>
      </c>
      <c r="Q32" s="40">
        <f t="shared" si="5"/>
        <v>0.1600067185225129</v>
      </c>
      <c r="R32" s="108">
        <v>51799877</v>
      </c>
      <c r="S32" s="110">
        <v>5670656</v>
      </c>
      <c r="T32" s="110">
        <f t="shared" si="6"/>
        <v>57470533</v>
      </c>
      <c r="U32" s="40">
        <f t="shared" si="7"/>
        <v>0.19063029067124712</v>
      </c>
      <c r="V32" s="108">
        <v>48551505</v>
      </c>
      <c r="W32" s="110">
        <v>12934927</v>
      </c>
      <c r="X32" s="110">
        <f t="shared" si="8"/>
        <v>61486432</v>
      </c>
      <c r="Y32" s="40">
        <f t="shared" si="9"/>
        <v>0.20395106487872436</v>
      </c>
      <c r="Z32" s="80">
        <f t="shared" si="10"/>
        <v>191357218</v>
      </c>
      <c r="AA32" s="81">
        <f t="shared" si="11"/>
        <v>33669685</v>
      </c>
      <c r="AB32" s="81">
        <f t="shared" si="12"/>
        <v>225026903</v>
      </c>
      <c r="AC32" s="40">
        <f t="shared" si="13"/>
        <v>0.7464163230875296</v>
      </c>
      <c r="AD32" s="80">
        <v>43958084</v>
      </c>
      <c r="AE32" s="81">
        <v>5986100</v>
      </c>
      <c r="AF32" s="81">
        <f t="shared" si="14"/>
        <v>49944184</v>
      </c>
      <c r="AG32" s="40">
        <f t="shared" si="15"/>
        <v>0.7699524504907419</v>
      </c>
      <c r="AH32" s="40">
        <f t="shared" si="16"/>
        <v>0.2311029448393831</v>
      </c>
      <c r="AI32" s="12">
        <v>245841560</v>
      </c>
      <c r="AJ32" s="12">
        <v>250340754</v>
      </c>
      <c r="AK32" s="12">
        <v>192750477</v>
      </c>
      <c r="AL32" s="12"/>
    </row>
    <row r="33" spans="1:38" s="13" customFormat="1" ht="12.75">
      <c r="A33" s="29" t="s">
        <v>97</v>
      </c>
      <c r="B33" s="63" t="s">
        <v>426</v>
      </c>
      <c r="C33" s="39" t="s">
        <v>427</v>
      </c>
      <c r="D33" s="80">
        <v>205381241</v>
      </c>
      <c r="E33" s="81">
        <v>25892000</v>
      </c>
      <c r="F33" s="82">
        <f t="shared" si="0"/>
        <v>231273241</v>
      </c>
      <c r="G33" s="80">
        <v>205381241</v>
      </c>
      <c r="H33" s="81">
        <v>25892000</v>
      </c>
      <c r="I33" s="83">
        <f t="shared" si="1"/>
        <v>231273241</v>
      </c>
      <c r="J33" s="80">
        <v>40061498</v>
      </c>
      <c r="K33" s="81">
        <v>1584955</v>
      </c>
      <c r="L33" s="81">
        <f t="shared" si="2"/>
        <v>41646453</v>
      </c>
      <c r="M33" s="40">
        <f t="shared" si="3"/>
        <v>0.18007467193318746</v>
      </c>
      <c r="N33" s="108">
        <v>56155855</v>
      </c>
      <c r="O33" s="109">
        <v>4341720</v>
      </c>
      <c r="P33" s="110">
        <f t="shared" si="4"/>
        <v>60497575</v>
      </c>
      <c r="Q33" s="40">
        <f t="shared" si="5"/>
        <v>0.26158484543397736</v>
      </c>
      <c r="R33" s="108">
        <v>54090161</v>
      </c>
      <c r="S33" s="110">
        <v>914058</v>
      </c>
      <c r="T33" s="110">
        <f t="shared" si="6"/>
        <v>55004219</v>
      </c>
      <c r="U33" s="40">
        <f t="shared" si="7"/>
        <v>0.2378321796424343</v>
      </c>
      <c r="V33" s="108">
        <v>78331142</v>
      </c>
      <c r="W33" s="110">
        <v>4567502</v>
      </c>
      <c r="X33" s="110">
        <f t="shared" si="8"/>
        <v>82898644</v>
      </c>
      <c r="Y33" s="40">
        <f t="shared" si="9"/>
        <v>0.35844459843929805</v>
      </c>
      <c r="Z33" s="80">
        <f t="shared" si="10"/>
        <v>228638656</v>
      </c>
      <c r="AA33" s="81">
        <f t="shared" si="11"/>
        <v>11408235</v>
      </c>
      <c r="AB33" s="81">
        <f t="shared" si="12"/>
        <v>240046891</v>
      </c>
      <c r="AC33" s="40">
        <f t="shared" si="13"/>
        <v>1.037936295448897</v>
      </c>
      <c r="AD33" s="80">
        <v>46682299</v>
      </c>
      <c r="AE33" s="81">
        <v>49914</v>
      </c>
      <c r="AF33" s="81">
        <f t="shared" si="14"/>
        <v>46732213</v>
      </c>
      <c r="AG33" s="40">
        <f t="shared" si="15"/>
        <v>0.8806165900114409</v>
      </c>
      <c r="AH33" s="40">
        <f t="shared" si="16"/>
        <v>0.7739079465378624</v>
      </c>
      <c r="AI33" s="12">
        <v>207796879</v>
      </c>
      <c r="AJ33" s="12">
        <v>207796879</v>
      </c>
      <c r="AK33" s="12">
        <v>182989379</v>
      </c>
      <c r="AL33" s="12"/>
    </row>
    <row r="34" spans="1:38" s="13" customFormat="1" ht="12.75">
      <c r="A34" s="29" t="s">
        <v>97</v>
      </c>
      <c r="B34" s="63" t="s">
        <v>428</v>
      </c>
      <c r="C34" s="39" t="s">
        <v>429</v>
      </c>
      <c r="D34" s="80">
        <v>637217564</v>
      </c>
      <c r="E34" s="81">
        <v>255483921</v>
      </c>
      <c r="F34" s="82">
        <f t="shared" si="0"/>
        <v>892701485</v>
      </c>
      <c r="G34" s="80">
        <v>637217564</v>
      </c>
      <c r="H34" s="81">
        <v>255483921</v>
      </c>
      <c r="I34" s="83">
        <f t="shared" si="1"/>
        <v>892701485</v>
      </c>
      <c r="J34" s="80">
        <v>72549168</v>
      </c>
      <c r="K34" s="81">
        <v>29402327</v>
      </c>
      <c r="L34" s="81">
        <f t="shared" si="2"/>
        <v>101951495</v>
      </c>
      <c r="M34" s="40">
        <f t="shared" si="3"/>
        <v>0.1142055846361676</v>
      </c>
      <c r="N34" s="108">
        <v>162487633</v>
      </c>
      <c r="O34" s="109">
        <v>28036049</v>
      </c>
      <c r="P34" s="110">
        <f t="shared" si="4"/>
        <v>190523682</v>
      </c>
      <c r="Q34" s="40">
        <f t="shared" si="5"/>
        <v>0.21342373145038512</v>
      </c>
      <c r="R34" s="108">
        <v>115502161</v>
      </c>
      <c r="S34" s="110">
        <v>105111727</v>
      </c>
      <c r="T34" s="110">
        <f t="shared" si="6"/>
        <v>220613888</v>
      </c>
      <c r="U34" s="40">
        <f t="shared" si="7"/>
        <v>0.24713063852470235</v>
      </c>
      <c r="V34" s="108">
        <v>152859846</v>
      </c>
      <c r="W34" s="110">
        <v>98554276</v>
      </c>
      <c r="X34" s="110">
        <f t="shared" si="8"/>
        <v>251414122</v>
      </c>
      <c r="Y34" s="40">
        <f t="shared" si="9"/>
        <v>0.28163291562128406</v>
      </c>
      <c r="Z34" s="80">
        <f t="shared" si="10"/>
        <v>503398808</v>
      </c>
      <c r="AA34" s="81">
        <f t="shared" si="11"/>
        <v>261104379</v>
      </c>
      <c r="AB34" s="81">
        <f t="shared" si="12"/>
        <v>764503187</v>
      </c>
      <c r="AC34" s="40">
        <f t="shared" si="13"/>
        <v>0.8563928702325392</v>
      </c>
      <c r="AD34" s="80">
        <v>125310529</v>
      </c>
      <c r="AE34" s="81">
        <v>26450160</v>
      </c>
      <c r="AF34" s="81">
        <f t="shared" si="14"/>
        <v>151760689</v>
      </c>
      <c r="AG34" s="40">
        <f t="shared" si="15"/>
        <v>0.6344978789869604</v>
      </c>
      <c r="AH34" s="40">
        <f t="shared" si="16"/>
        <v>0.6566485277356642</v>
      </c>
      <c r="AI34" s="12">
        <v>749924498</v>
      </c>
      <c r="AJ34" s="12">
        <v>848977336</v>
      </c>
      <c r="AK34" s="12">
        <v>538674319</v>
      </c>
      <c r="AL34" s="12"/>
    </row>
    <row r="35" spans="1:38" s="13" customFormat="1" ht="12.75">
      <c r="A35" s="29" t="s">
        <v>116</v>
      </c>
      <c r="B35" s="63" t="s">
        <v>430</v>
      </c>
      <c r="C35" s="39" t="s">
        <v>431</v>
      </c>
      <c r="D35" s="80">
        <v>131905369</v>
      </c>
      <c r="E35" s="81">
        <v>6812000</v>
      </c>
      <c r="F35" s="82">
        <f t="shared" si="0"/>
        <v>138717369</v>
      </c>
      <c r="G35" s="80">
        <v>131905369</v>
      </c>
      <c r="H35" s="81">
        <v>20209109</v>
      </c>
      <c r="I35" s="83">
        <f t="shared" si="1"/>
        <v>152114478</v>
      </c>
      <c r="J35" s="80">
        <v>24612523</v>
      </c>
      <c r="K35" s="81">
        <v>105791</v>
      </c>
      <c r="L35" s="81">
        <f t="shared" si="2"/>
        <v>24718314</v>
      </c>
      <c r="M35" s="40">
        <f t="shared" si="3"/>
        <v>0.17819191769705495</v>
      </c>
      <c r="N35" s="108">
        <v>31005925</v>
      </c>
      <c r="O35" s="109">
        <v>1172811</v>
      </c>
      <c r="P35" s="110">
        <f t="shared" si="4"/>
        <v>32178736</v>
      </c>
      <c r="Q35" s="40">
        <f t="shared" si="5"/>
        <v>0.23197337313973998</v>
      </c>
      <c r="R35" s="108">
        <v>27565081</v>
      </c>
      <c r="S35" s="110">
        <v>2911076</v>
      </c>
      <c r="T35" s="110">
        <f t="shared" si="6"/>
        <v>30476157</v>
      </c>
      <c r="U35" s="40">
        <f t="shared" si="7"/>
        <v>0.2003501402410887</v>
      </c>
      <c r="V35" s="108">
        <v>30374553</v>
      </c>
      <c r="W35" s="110">
        <v>2398834</v>
      </c>
      <c r="X35" s="110">
        <f t="shared" si="8"/>
        <v>32773387</v>
      </c>
      <c r="Y35" s="40">
        <f t="shared" si="9"/>
        <v>0.21545212152652557</v>
      </c>
      <c r="Z35" s="80">
        <f t="shared" si="10"/>
        <v>113558082</v>
      </c>
      <c r="AA35" s="81">
        <f t="shared" si="11"/>
        <v>6588512</v>
      </c>
      <c r="AB35" s="81">
        <f t="shared" si="12"/>
        <v>120146594</v>
      </c>
      <c r="AC35" s="40">
        <f t="shared" si="13"/>
        <v>0.7898432521327786</v>
      </c>
      <c r="AD35" s="80">
        <v>26598295</v>
      </c>
      <c r="AE35" s="81">
        <v>9777595</v>
      </c>
      <c r="AF35" s="81">
        <f t="shared" si="14"/>
        <v>36375890</v>
      </c>
      <c r="AG35" s="40">
        <f t="shared" si="15"/>
        <v>0.7857441315800129</v>
      </c>
      <c r="AH35" s="40">
        <f t="shared" si="16"/>
        <v>-0.09903546002585784</v>
      </c>
      <c r="AI35" s="12">
        <v>131812002</v>
      </c>
      <c r="AJ35" s="12">
        <v>154788129</v>
      </c>
      <c r="AK35" s="12">
        <v>121623864</v>
      </c>
      <c r="AL35" s="12"/>
    </row>
    <row r="36" spans="1:38" s="59" customFormat="1" ht="12.75">
      <c r="A36" s="64"/>
      <c r="B36" s="65" t="s">
        <v>432</v>
      </c>
      <c r="C36" s="32"/>
      <c r="D36" s="84">
        <f>SUM(D29:D35)</f>
        <v>1885518433</v>
      </c>
      <c r="E36" s="85">
        <f>SUM(E29:E35)</f>
        <v>624137913</v>
      </c>
      <c r="F36" s="93">
        <f t="shared" si="0"/>
        <v>2509656346</v>
      </c>
      <c r="G36" s="84">
        <f>SUM(G29:G35)</f>
        <v>1884938270</v>
      </c>
      <c r="H36" s="85">
        <f>SUM(H29:H35)</f>
        <v>772120038</v>
      </c>
      <c r="I36" s="86">
        <f t="shared" si="1"/>
        <v>2657058308</v>
      </c>
      <c r="J36" s="84">
        <f>SUM(J29:J35)</f>
        <v>273447047</v>
      </c>
      <c r="K36" s="85">
        <f>SUM(K29:K35)</f>
        <v>45824980</v>
      </c>
      <c r="L36" s="85">
        <f t="shared" si="2"/>
        <v>319272027</v>
      </c>
      <c r="M36" s="44">
        <f t="shared" si="3"/>
        <v>0.12721742859689522</v>
      </c>
      <c r="N36" s="114">
        <f>SUM(N29:N35)</f>
        <v>398505128</v>
      </c>
      <c r="O36" s="115">
        <f>SUM(O29:O35)</f>
        <v>50906923</v>
      </c>
      <c r="P36" s="116">
        <f t="shared" si="4"/>
        <v>449412051</v>
      </c>
      <c r="Q36" s="44">
        <f t="shared" si="5"/>
        <v>0.1790731435067963</v>
      </c>
      <c r="R36" s="114">
        <f>SUM(R29:R35)</f>
        <v>303555727</v>
      </c>
      <c r="S36" s="116">
        <f>SUM(S29:S35)</f>
        <v>124018632</v>
      </c>
      <c r="T36" s="116">
        <f t="shared" si="6"/>
        <v>427574359</v>
      </c>
      <c r="U36" s="44">
        <f t="shared" si="7"/>
        <v>0.1609202017556929</v>
      </c>
      <c r="V36" s="114">
        <f>SUM(V29:V35)</f>
        <v>343326113</v>
      </c>
      <c r="W36" s="116">
        <f>SUM(W29:W35)</f>
        <v>132401469</v>
      </c>
      <c r="X36" s="116">
        <f t="shared" si="8"/>
        <v>475727582</v>
      </c>
      <c r="Y36" s="44">
        <f t="shared" si="9"/>
        <v>0.179042959112962</v>
      </c>
      <c r="Z36" s="84">
        <f t="shared" si="10"/>
        <v>1318834015</v>
      </c>
      <c r="AA36" s="85">
        <f t="shared" si="11"/>
        <v>353152004</v>
      </c>
      <c r="AB36" s="85">
        <f t="shared" si="12"/>
        <v>1671986019</v>
      </c>
      <c r="AC36" s="44">
        <f t="shared" si="13"/>
        <v>0.6292620730098032</v>
      </c>
      <c r="AD36" s="84">
        <f>SUM(AD29:AD35)</f>
        <v>318408878</v>
      </c>
      <c r="AE36" s="85">
        <f>SUM(AE29:AE35)</f>
        <v>54966817</v>
      </c>
      <c r="AF36" s="85">
        <f t="shared" si="14"/>
        <v>373375695</v>
      </c>
      <c r="AG36" s="44">
        <f t="shared" si="15"/>
        <v>0.6319844017194076</v>
      </c>
      <c r="AH36" s="44">
        <f t="shared" si="16"/>
        <v>0.2741257354740243</v>
      </c>
      <c r="AI36" s="66">
        <f>SUM(AI29:AI35)</f>
        <v>1933041431</v>
      </c>
      <c r="AJ36" s="66">
        <f>SUM(AJ29:AJ35)</f>
        <v>2379056062</v>
      </c>
      <c r="AK36" s="66">
        <f>SUM(AK29:AK35)</f>
        <v>1503526322</v>
      </c>
      <c r="AL36" s="66"/>
    </row>
    <row r="37" spans="1:38" s="13" customFormat="1" ht="12.75">
      <c r="A37" s="29" t="s">
        <v>97</v>
      </c>
      <c r="B37" s="63" t="s">
        <v>433</v>
      </c>
      <c r="C37" s="39" t="s">
        <v>434</v>
      </c>
      <c r="D37" s="80">
        <v>134346325</v>
      </c>
      <c r="E37" s="81">
        <v>46795000</v>
      </c>
      <c r="F37" s="82">
        <f t="shared" si="0"/>
        <v>181141325</v>
      </c>
      <c r="G37" s="80">
        <v>132796321</v>
      </c>
      <c r="H37" s="81">
        <v>52523238</v>
      </c>
      <c r="I37" s="83">
        <f t="shared" si="1"/>
        <v>185319559</v>
      </c>
      <c r="J37" s="80">
        <v>24977737</v>
      </c>
      <c r="K37" s="81">
        <v>1273055</v>
      </c>
      <c r="L37" s="81">
        <f t="shared" si="2"/>
        <v>26250792</v>
      </c>
      <c r="M37" s="40">
        <f t="shared" si="3"/>
        <v>0.14491884720397183</v>
      </c>
      <c r="N37" s="108">
        <v>32920563</v>
      </c>
      <c r="O37" s="109">
        <v>7814324</v>
      </c>
      <c r="P37" s="110">
        <f t="shared" si="4"/>
        <v>40734887</v>
      </c>
      <c r="Q37" s="40">
        <f t="shared" si="5"/>
        <v>0.22487903850764038</v>
      </c>
      <c r="R37" s="108">
        <v>26454629</v>
      </c>
      <c r="S37" s="110">
        <v>4275725</v>
      </c>
      <c r="T37" s="110">
        <f t="shared" si="6"/>
        <v>30730354</v>
      </c>
      <c r="U37" s="40">
        <f t="shared" si="7"/>
        <v>0.1658235869210114</v>
      </c>
      <c r="V37" s="108">
        <v>34142507</v>
      </c>
      <c r="W37" s="110">
        <v>15501004</v>
      </c>
      <c r="X37" s="110">
        <f t="shared" si="8"/>
        <v>49643511</v>
      </c>
      <c r="Y37" s="40">
        <f t="shared" si="9"/>
        <v>0.26788058026837847</v>
      </c>
      <c r="Z37" s="80">
        <f t="shared" si="10"/>
        <v>118495436</v>
      </c>
      <c r="AA37" s="81">
        <f t="shared" si="11"/>
        <v>28864108</v>
      </c>
      <c r="AB37" s="81">
        <f t="shared" si="12"/>
        <v>147359544</v>
      </c>
      <c r="AC37" s="40">
        <f t="shared" si="13"/>
        <v>0.7951645514114352</v>
      </c>
      <c r="AD37" s="80">
        <v>33506767</v>
      </c>
      <c r="AE37" s="81">
        <v>10372537</v>
      </c>
      <c r="AF37" s="81">
        <f t="shared" si="14"/>
        <v>43879304</v>
      </c>
      <c r="AG37" s="40">
        <f t="shared" si="15"/>
        <v>0.782198589767543</v>
      </c>
      <c r="AH37" s="40">
        <f t="shared" si="16"/>
        <v>0.13136505082213712</v>
      </c>
      <c r="AI37" s="12">
        <v>134957940</v>
      </c>
      <c r="AJ37" s="12">
        <v>151872125</v>
      </c>
      <c r="AK37" s="12">
        <v>118794162</v>
      </c>
      <c r="AL37" s="12"/>
    </row>
    <row r="38" spans="1:38" s="13" customFormat="1" ht="12.75">
      <c r="A38" s="29" t="s">
        <v>97</v>
      </c>
      <c r="B38" s="63" t="s">
        <v>435</v>
      </c>
      <c r="C38" s="39" t="s">
        <v>436</v>
      </c>
      <c r="D38" s="80">
        <v>221480000</v>
      </c>
      <c r="E38" s="81">
        <v>57412000</v>
      </c>
      <c r="F38" s="82">
        <f t="shared" si="0"/>
        <v>278892000</v>
      </c>
      <c r="G38" s="80">
        <v>221480000</v>
      </c>
      <c r="H38" s="81">
        <v>57412000</v>
      </c>
      <c r="I38" s="83">
        <f t="shared" si="1"/>
        <v>278892000</v>
      </c>
      <c r="J38" s="80">
        <v>40751570</v>
      </c>
      <c r="K38" s="81">
        <v>3425093</v>
      </c>
      <c r="L38" s="81">
        <f t="shared" si="2"/>
        <v>44176663</v>
      </c>
      <c r="M38" s="40">
        <f t="shared" si="3"/>
        <v>0.15840061027207664</v>
      </c>
      <c r="N38" s="108">
        <v>48399294</v>
      </c>
      <c r="O38" s="109">
        <v>16197177</v>
      </c>
      <c r="P38" s="110">
        <f t="shared" si="4"/>
        <v>64596471</v>
      </c>
      <c r="Q38" s="40">
        <f t="shared" si="5"/>
        <v>0.23161822856159373</v>
      </c>
      <c r="R38" s="108">
        <v>45285387</v>
      </c>
      <c r="S38" s="110">
        <v>8380493</v>
      </c>
      <c r="T38" s="110">
        <f t="shared" si="6"/>
        <v>53665880</v>
      </c>
      <c r="U38" s="40">
        <f t="shared" si="7"/>
        <v>0.19242531159014958</v>
      </c>
      <c r="V38" s="108">
        <v>49704228</v>
      </c>
      <c r="W38" s="110">
        <v>10714886</v>
      </c>
      <c r="X38" s="110">
        <f t="shared" si="8"/>
        <v>60419114</v>
      </c>
      <c r="Y38" s="40">
        <f t="shared" si="9"/>
        <v>0.21663982473502288</v>
      </c>
      <c r="Z38" s="80">
        <f t="shared" si="10"/>
        <v>184140479</v>
      </c>
      <c r="AA38" s="81">
        <f t="shared" si="11"/>
        <v>38717649</v>
      </c>
      <c r="AB38" s="81">
        <f t="shared" si="12"/>
        <v>222858128</v>
      </c>
      <c r="AC38" s="40">
        <f t="shared" si="13"/>
        <v>0.7990839751588429</v>
      </c>
      <c r="AD38" s="80">
        <v>39023722</v>
      </c>
      <c r="AE38" s="81">
        <v>25111744</v>
      </c>
      <c r="AF38" s="81">
        <f t="shared" si="14"/>
        <v>64135466</v>
      </c>
      <c r="AG38" s="40">
        <f t="shared" si="15"/>
        <v>0.9542227108483308</v>
      </c>
      <c r="AH38" s="40">
        <f t="shared" si="16"/>
        <v>-0.057945349613582</v>
      </c>
      <c r="AI38" s="12">
        <v>268356061</v>
      </c>
      <c r="AJ38" s="12">
        <v>268356061</v>
      </c>
      <c r="AK38" s="12">
        <v>256071448</v>
      </c>
      <c r="AL38" s="12"/>
    </row>
    <row r="39" spans="1:38" s="13" customFormat="1" ht="12.75">
      <c r="A39" s="29" t="s">
        <v>97</v>
      </c>
      <c r="B39" s="63" t="s">
        <v>437</v>
      </c>
      <c r="C39" s="39" t="s">
        <v>438</v>
      </c>
      <c r="D39" s="80">
        <v>154015138</v>
      </c>
      <c r="E39" s="81">
        <v>105313546</v>
      </c>
      <c r="F39" s="82">
        <f t="shared" si="0"/>
        <v>259328684</v>
      </c>
      <c r="G39" s="80">
        <v>154015138</v>
      </c>
      <c r="H39" s="81">
        <v>105313546</v>
      </c>
      <c r="I39" s="83">
        <f t="shared" si="1"/>
        <v>259328684</v>
      </c>
      <c r="J39" s="80">
        <v>19996557</v>
      </c>
      <c r="K39" s="81">
        <v>6398247</v>
      </c>
      <c r="L39" s="81">
        <f t="shared" si="2"/>
        <v>26394804</v>
      </c>
      <c r="M39" s="40">
        <f t="shared" si="3"/>
        <v>0.10178127460824966</v>
      </c>
      <c r="N39" s="108">
        <v>27451558</v>
      </c>
      <c r="O39" s="109">
        <v>11615196</v>
      </c>
      <c r="P39" s="110">
        <f t="shared" si="4"/>
        <v>39066754</v>
      </c>
      <c r="Q39" s="40">
        <f t="shared" si="5"/>
        <v>0.15064571106218239</v>
      </c>
      <c r="R39" s="108">
        <v>33607276</v>
      </c>
      <c r="S39" s="110">
        <v>9350526</v>
      </c>
      <c r="T39" s="110">
        <f t="shared" si="6"/>
        <v>42957802</v>
      </c>
      <c r="U39" s="40">
        <f t="shared" si="7"/>
        <v>0.16565002119086833</v>
      </c>
      <c r="V39" s="108">
        <v>43919617</v>
      </c>
      <c r="W39" s="110">
        <v>25905819</v>
      </c>
      <c r="X39" s="110">
        <f t="shared" si="8"/>
        <v>69825436</v>
      </c>
      <c r="Y39" s="40">
        <f t="shared" si="9"/>
        <v>0.26925458041502265</v>
      </c>
      <c r="Z39" s="80">
        <f t="shared" si="10"/>
        <v>124975008</v>
      </c>
      <c r="AA39" s="81">
        <f t="shared" si="11"/>
        <v>53269788</v>
      </c>
      <c r="AB39" s="81">
        <f t="shared" si="12"/>
        <v>178244796</v>
      </c>
      <c r="AC39" s="40">
        <f t="shared" si="13"/>
        <v>0.687331587276323</v>
      </c>
      <c r="AD39" s="80">
        <v>7081190</v>
      </c>
      <c r="AE39" s="81">
        <v>5300884</v>
      </c>
      <c r="AF39" s="81">
        <f t="shared" si="14"/>
        <v>12382074</v>
      </c>
      <c r="AG39" s="40">
        <f t="shared" si="15"/>
        <v>0.5007087030145131</v>
      </c>
      <c r="AH39" s="40">
        <f t="shared" si="16"/>
        <v>4.639235882453941</v>
      </c>
      <c r="AI39" s="12">
        <v>219881722</v>
      </c>
      <c r="AJ39" s="12">
        <v>236050922</v>
      </c>
      <c r="AK39" s="12">
        <v>118192751</v>
      </c>
      <c r="AL39" s="12"/>
    </row>
    <row r="40" spans="1:38" s="13" customFormat="1" ht="12.75">
      <c r="A40" s="29" t="s">
        <v>97</v>
      </c>
      <c r="B40" s="63" t="s">
        <v>439</v>
      </c>
      <c r="C40" s="39" t="s">
        <v>440</v>
      </c>
      <c r="D40" s="80">
        <v>58272557</v>
      </c>
      <c r="E40" s="81">
        <v>22132741</v>
      </c>
      <c r="F40" s="82">
        <f t="shared" si="0"/>
        <v>80405298</v>
      </c>
      <c r="G40" s="80">
        <v>64666639</v>
      </c>
      <c r="H40" s="81">
        <v>26518317</v>
      </c>
      <c r="I40" s="83">
        <f t="shared" si="1"/>
        <v>91184956</v>
      </c>
      <c r="J40" s="80">
        <v>13124580</v>
      </c>
      <c r="K40" s="81">
        <v>3045938</v>
      </c>
      <c r="L40" s="81">
        <f t="shared" si="2"/>
        <v>16170518</v>
      </c>
      <c r="M40" s="40">
        <f t="shared" si="3"/>
        <v>0.20111259335174655</v>
      </c>
      <c r="N40" s="108">
        <v>16381272</v>
      </c>
      <c r="O40" s="109">
        <v>5297630</v>
      </c>
      <c r="P40" s="110">
        <f t="shared" si="4"/>
        <v>21678902</v>
      </c>
      <c r="Q40" s="40">
        <f t="shared" si="5"/>
        <v>0.2696203178054262</v>
      </c>
      <c r="R40" s="108">
        <v>12692001</v>
      </c>
      <c r="S40" s="110">
        <v>3696052</v>
      </c>
      <c r="T40" s="110">
        <f t="shared" si="6"/>
        <v>16388053</v>
      </c>
      <c r="U40" s="40">
        <f t="shared" si="7"/>
        <v>0.1797232100435515</v>
      </c>
      <c r="V40" s="108">
        <v>16722687</v>
      </c>
      <c r="W40" s="110">
        <v>3491321</v>
      </c>
      <c r="X40" s="110">
        <f t="shared" si="8"/>
        <v>20214008</v>
      </c>
      <c r="Y40" s="40">
        <f t="shared" si="9"/>
        <v>0.2216813922682597</v>
      </c>
      <c r="Z40" s="80">
        <f t="shared" si="10"/>
        <v>58920540</v>
      </c>
      <c r="AA40" s="81">
        <f t="shared" si="11"/>
        <v>15530941</v>
      </c>
      <c r="AB40" s="81">
        <f t="shared" si="12"/>
        <v>74451481</v>
      </c>
      <c r="AC40" s="40">
        <f t="shared" si="13"/>
        <v>0.8164886431485474</v>
      </c>
      <c r="AD40" s="80">
        <v>12357201</v>
      </c>
      <c r="AE40" s="81">
        <v>7233131</v>
      </c>
      <c r="AF40" s="81">
        <f t="shared" si="14"/>
        <v>19590332</v>
      </c>
      <c r="AG40" s="40">
        <f t="shared" si="15"/>
        <v>0.8571456693176629</v>
      </c>
      <c r="AH40" s="40">
        <f t="shared" si="16"/>
        <v>0.0318359076303556</v>
      </c>
      <c r="AI40" s="12">
        <v>68367738</v>
      </c>
      <c r="AJ40" s="12">
        <v>69544549</v>
      </c>
      <c r="AK40" s="12">
        <v>59609809</v>
      </c>
      <c r="AL40" s="12"/>
    </row>
    <row r="41" spans="1:38" s="13" customFormat="1" ht="12.75">
      <c r="A41" s="29" t="s">
        <v>97</v>
      </c>
      <c r="B41" s="63" t="s">
        <v>441</v>
      </c>
      <c r="C41" s="39" t="s">
        <v>442</v>
      </c>
      <c r="D41" s="80">
        <v>0</v>
      </c>
      <c r="E41" s="81">
        <v>51200000</v>
      </c>
      <c r="F41" s="82">
        <f t="shared" si="0"/>
        <v>51200000</v>
      </c>
      <c r="G41" s="80">
        <v>0</v>
      </c>
      <c r="H41" s="81">
        <v>51200000</v>
      </c>
      <c r="I41" s="83">
        <f t="shared" si="1"/>
        <v>51200000</v>
      </c>
      <c r="J41" s="80">
        <v>39469555</v>
      </c>
      <c r="K41" s="81">
        <v>0</v>
      </c>
      <c r="L41" s="81">
        <f t="shared" si="2"/>
        <v>39469555</v>
      </c>
      <c r="M41" s="40">
        <f t="shared" si="3"/>
        <v>0.77088974609375</v>
      </c>
      <c r="N41" s="108">
        <v>48820948</v>
      </c>
      <c r="O41" s="109">
        <v>3135876</v>
      </c>
      <c r="P41" s="110">
        <f t="shared" si="4"/>
        <v>51956824</v>
      </c>
      <c r="Q41" s="40">
        <f t="shared" si="5"/>
        <v>1.01478171875</v>
      </c>
      <c r="R41" s="108">
        <v>23977643</v>
      </c>
      <c r="S41" s="110">
        <v>200502</v>
      </c>
      <c r="T41" s="110">
        <f t="shared" si="6"/>
        <v>24178145</v>
      </c>
      <c r="U41" s="40">
        <f t="shared" si="7"/>
        <v>0.47222939453125</v>
      </c>
      <c r="V41" s="108">
        <v>37075773</v>
      </c>
      <c r="W41" s="110">
        <v>4709552</v>
      </c>
      <c r="X41" s="110">
        <f t="shared" si="8"/>
        <v>41785325</v>
      </c>
      <c r="Y41" s="40">
        <f t="shared" si="9"/>
        <v>0.81611962890625</v>
      </c>
      <c r="Z41" s="80">
        <f t="shared" si="10"/>
        <v>149343919</v>
      </c>
      <c r="AA41" s="81">
        <f t="shared" si="11"/>
        <v>8045930</v>
      </c>
      <c r="AB41" s="81">
        <f t="shared" si="12"/>
        <v>157389849</v>
      </c>
      <c r="AC41" s="40">
        <f t="shared" si="13"/>
        <v>3.07402048828125</v>
      </c>
      <c r="AD41" s="80">
        <v>0</v>
      </c>
      <c r="AE41" s="81">
        <v>6945935</v>
      </c>
      <c r="AF41" s="81">
        <f t="shared" si="14"/>
        <v>6945935</v>
      </c>
      <c r="AG41" s="40">
        <f t="shared" si="15"/>
        <v>0.664792995661381</v>
      </c>
      <c r="AH41" s="40">
        <f t="shared" si="16"/>
        <v>5.015795569638933</v>
      </c>
      <c r="AI41" s="12">
        <v>178806204</v>
      </c>
      <c r="AJ41" s="12">
        <v>178806204</v>
      </c>
      <c r="AK41" s="12">
        <v>118869112</v>
      </c>
      <c r="AL41" s="12"/>
    </row>
    <row r="42" spans="1:38" s="13" customFormat="1" ht="12.75">
      <c r="A42" s="29" t="s">
        <v>116</v>
      </c>
      <c r="B42" s="63" t="s">
        <v>443</v>
      </c>
      <c r="C42" s="39" t="s">
        <v>444</v>
      </c>
      <c r="D42" s="80">
        <v>454559599</v>
      </c>
      <c r="E42" s="81">
        <v>819082000</v>
      </c>
      <c r="F42" s="82">
        <f t="shared" si="0"/>
        <v>1273641599</v>
      </c>
      <c r="G42" s="80">
        <v>454559599</v>
      </c>
      <c r="H42" s="81">
        <v>819082000</v>
      </c>
      <c r="I42" s="83">
        <f t="shared" si="1"/>
        <v>1273641599</v>
      </c>
      <c r="J42" s="80">
        <v>124084839</v>
      </c>
      <c r="K42" s="81">
        <v>40538142</v>
      </c>
      <c r="L42" s="81">
        <f t="shared" si="2"/>
        <v>164622981</v>
      </c>
      <c r="M42" s="40">
        <f t="shared" si="3"/>
        <v>0.12925377212023678</v>
      </c>
      <c r="N42" s="108">
        <v>84819776</v>
      </c>
      <c r="O42" s="109">
        <v>100935511</v>
      </c>
      <c r="P42" s="110">
        <f t="shared" si="4"/>
        <v>185755287</v>
      </c>
      <c r="Q42" s="40">
        <f t="shared" si="5"/>
        <v>0.14584580712960837</v>
      </c>
      <c r="R42" s="108">
        <v>94307147</v>
      </c>
      <c r="S42" s="110">
        <v>89083084</v>
      </c>
      <c r="T42" s="110">
        <f t="shared" si="6"/>
        <v>183390231</v>
      </c>
      <c r="U42" s="40">
        <f t="shared" si="7"/>
        <v>0.14398888285683262</v>
      </c>
      <c r="V42" s="108">
        <v>112267375</v>
      </c>
      <c r="W42" s="110">
        <v>133431784</v>
      </c>
      <c r="X42" s="110">
        <f t="shared" si="8"/>
        <v>245699159</v>
      </c>
      <c r="Y42" s="40">
        <f t="shared" si="9"/>
        <v>0.1929107522814195</v>
      </c>
      <c r="Z42" s="80">
        <f t="shared" si="10"/>
        <v>415479137</v>
      </c>
      <c r="AA42" s="81">
        <f t="shared" si="11"/>
        <v>363988521</v>
      </c>
      <c r="AB42" s="81">
        <f t="shared" si="12"/>
        <v>779467658</v>
      </c>
      <c r="AC42" s="40">
        <f t="shared" si="13"/>
        <v>0.6119992143880972</v>
      </c>
      <c r="AD42" s="80">
        <v>102994793</v>
      </c>
      <c r="AE42" s="81">
        <v>61735957</v>
      </c>
      <c r="AF42" s="81">
        <f t="shared" si="14"/>
        <v>164730750</v>
      </c>
      <c r="AG42" s="40">
        <f t="shared" si="15"/>
        <v>0.6439659226229174</v>
      </c>
      <c r="AH42" s="40">
        <f t="shared" si="16"/>
        <v>0.4915197010879875</v>
      </c>
      <c r="AI42" s="12">
        <v>892515641</v>
      </c>
      <c r="AJ42" s="12">
        <v>967536789</v>
      </c>
      <c r="AK42" s="12">
        <v>623060721</v>
      </c>
      <c r="AL42" s="12"/>
    </row>
    <row r="43" spans="1:38" s="59" customFormat="1" ht="12.75">
      <c r="A43" s="64"/>
      <c r="B43" s="65" t="s">
        <v>445</v>
      </c>
      <c r="C43" s="32"/>
      <c r="D43" s="84">
        <f>SUM(D37:D42)</f>
        <v>1022673619</v>
      </c>
      <c r="E43" s="85">
        <f>SUM(E37:E42)</f>
        <v>1101935287</v>
      </c>
      <c r="F43" s="86">
        <f t="shared" si="0"/>
        <v>2124608906</v>
      </c>
      <c r="G43" s="84">
        <f>SUM(G37:G42)</f>
        <v>1027517697</v>
      </c>
      <c r="H43" s="85">
        <f>SUM(H37:H42)</f>
        <v>1112049101</v>
      </c>
      <c r="I43" s="93">
        <f t="shared" si="1"/>
        <v>2139566798</v>
      </c>
      <c r="J43" s="84">
        <f>SUM(J37:J42)</f>
        <v>262404838</v>
      </c>
      <c r="K43" s="95">
        <f>SUM(K37:K42)</f>
        <v>54680475</v>
      </c>
      <c r="L43" s="85">
        <f t="shared" si="2"/>
        <v>317085313</v>
      </c>
      <c r="M43" s="44">
        <f t="shared" si="3"/>
        <v>0.1492440853959218</v>
      </c>
      <c r="N43" s="114">
        <f>SUM(N37:N42)</f>
        <v>258793411</v>
      </c>
      <c r="O43" s="115">
        <f>SUM(O37:O42)</f>
        <v>144995714</v>
      </c>
      <c r="P43" s="116">
        <f t="shared" si="4"/>
        <v>403789125</v>
      </c>
      <c r="Q43" s="44">
        <f t="shared" si="5"/>
        <v>0.19005338999553267</v>
      </c>
      <c r="R43" s="114">
        <f>SUM(R37:R42)</f>
        <v>236324083</v>
      </c>
      <c r="S43" s="116">
        <f>SUM(S37:S42)</f>
        <v>114986382</v>
      </c>
      <c r="T43" s="116">
        <f t="shared" si="6"/>
        <v>351310465</v>
      </c>
      <c r="U43" s="44">
        <f t="shared" si="7"/>
        <v>0.16419700722987196</v>
      </c>
      <c r="V43" s="114">
        <f>SUM(V37:V42)</f>
        <v>293832187</v>
      </c>
      <c r="W43" s="116">
        <f>SUM(W37:W42)</f>
        <v>193754366</v>
      </c>
      <c r="X43" s="116">
        <f t="shared" si="8"/>
        <v>487586553</v>
      </c>
      <c r="Y43" s="44">
        <f t="shared" si="9"/>
        <v>0.22789031567314497</v>
      </c>
      <c r="Z43" s="84">
        <f t="shared" si="10"/>
        <v>1051354519</v>
      </c>
      <c r="AA43" s="85">
        <f t="shared" si="11"/>
        <v>508416937</v>
      </c>
      <c r="AB43" s="85">
        <f t="shared" si="12"/>
        <v>1559771456</v>
      </c>
      <c r="AC43" s="44">
        <f t="shared" si="13"/>
        <v>0.7290127410174927</v>
      </c>
      <c r="AD43" s="84">
        <f>SUM(AD37:AD42)</f>
        <v>194963673</v>
      </c>
      <c r="AE43" s="85">
        <f>SUM(AE37:AE42)</f>
        <v>116700188</v>
      </c>
      <c r="AF43" s="85">
        <f t="shared" si="14"/>
        <v>311663861</v>
      </c>
      <c r="AG43" s="44">
        <f t="shared" si="15"/>
        <v>0.6914972035208511</v>
      </c>
      <c r="AH43" s="44">
        <f t="shared" si="16"/>
        <v>0.564462916667775</v>
      </c>
      <c r="AI43" s="66">
        <f>SUM(AI37:AI42)</f>
        <v>1762885306</v>
      </c>
      <c r="AJ43" s="66">
        <f>SUM(AJ37:AJ42)</f>
        <v>1872166650</v>
      </c>
      <c r="AK43" s="66">
        <f>SUM(AK37:AK42)</f>
        <v>1294598003</v>
      </c>
      <c r="AL43" s="66"/>
    </row>
    <row r="44" spans="1:38" s="59" customFormat="1" ht="12.75">
      <c r="A44" s="64"/>
      <c r="B44" s="65" t="s">
        <v>446</v>
      </c>
      <c r="C44" s="32"/>
      <c r="D44" s="84">
        <f>SUM(D9:D14,D16:D20,D22:D27,D29:D35,D37:D42)</f>
        <v>10362904027</v>
      </c>
      <c r="E44" s="85">
        <f>SUM(E9:E14,E16:E20,E22:E27,E29:E35,E37:E42)</f>
        <v>4363418126</v>
      </c>
      <c r="F44" s="86">
        <f t="shared" si="0"/>
        <v>14726322153</v>
      </c>
      <c r="G44" s="84">
        <f>SUM(G9:G14,G16:G20,G22:G27,G29:G35,G37:G42)</f>
        <v>10016441738</v>
      </c>
      <c r="H44" s="85">
        <f>SUM(H9:H14,H16:H20,H22:H27,H29:H35,H37:H42)</f>
        <v>4448767977</v>
      </c>
      <c r="I44" s="93">
        <f t="shared" si="1"/>
        <v>14465209715</v>
      </c>
      <c r="J44" s="84">
        <f>SUM(J9:J14,J16:J20,J22:J27,J29:J35,J37:J42)</f>
        <v>1828722405</v>
      </c>
      <c r="K44" s="95">
        <f>SUM(K9:K14,K16:K20,K22:K27,K29:K35,K37:K42)</f>
        <v>529889143</v>
      </c>
      <c r="L44" s="85">
        <f t="shared" si="2"/>
        <v>2358611548</v>
      </c>
      <c r="M44" s="44">
        <f t="shared" si="3"/>
        <v>0.1601629737211413</v>
      </c>
      <c r="N44" s="114">
        <f>SUM(N9:N14,N16:N20,N22:N27,N29:N35,N37:N42)</f>
        <v>2178482717</v>
      </c>
      <c r="O44" s="115">
        <f>SUM(O9:O14,O16:O20,O22:O27,O29:O35,O37:O42)</f>
        <v>586675276</v>
      </c>
      <c r="P44" s="116">
        <f t="shared" si="4"/>
        <v>2765157993</v>
      </c>
      <c r="Q44" s="44">
        <f t="shared" si="5"/>
        <v>0.18776976113052712</v>
      </c>
      <c r="R44" s="114">
        <f>SUM(R9:R14,R16:R20,R22:R27,R29:R35,R37:R42)</f>
        <v>2027589040</v>
      </c>
      <c r="S44" s="116">
        <f>SUM(S9:S14,S16:S20,S22:S27,S29:S35,S37:S42)</f>
        <v>632194267</v>
      </c>
      <c r="T44" s="116">
        <f t="shared" si="6"/>
        <v>2659783307</v>
      </c>
      <c r="U44" s="44">
        <f t="shared" si="7"/>
        <v>0.18387450713845388</v>
      </c>
      <c r="V44" s="114">
        <f>SUM(V9:V14,V16:V20,V22:V27,V29:V35,V37:V42)</f>
        <v>2166979317</v>
      </c>
      <c r="W44" s="116">
        <f>SUM(W9:W14,W16:W20,W22:W27,W29:W35,W37:W42)</f>
        <v>975085279</v>
      </c>
      <c r="X44" s="116">
        <f t="shared" si="8"/>
        <v>3142064596</v>
      </c>
      <c r="Y44" s="44">
        <f t="shared" si="9"/>
        <v>0.2172152812096302</v>
      </c>
      <c r="Z44" s="84">
        <f t="shared" si="10"/>
        <v>8201773479</v>
      </c>
      <c r="AA44" s="85">
        <f t="shared" si="11"/>
        <v>2723843965</v>
      </c>
      <c r="AB44" s="85">
        <f t="shared" si="12"/>
        <v>10925617444</v>
      </c>
      <c r="AC44" s="44">
        <f t="shared" si="13"/>
        <v>0.7553030795447406</v>
      </c>
      <c r="AD44" s="84">
        <f>SUM(AD9:AD14,AD16:AD20,AD22:AD27,AD29:AD35,AD37:AD42)</f>
        <v>2290824911</v>
      </c>
      <c r="AE44" s="85">
        <f>SUM(AE9:AE14,AE16:AE20,AE22:AE27,AE29:AE35,AE37:AE42)</f>
        <v>713576393</v>
      </c>
      <c r="AF44" s="85">
        <f t="shared" si="14"/>
        <v>3004401304</v>
      </c>
      <c r="AG44" s="44">
        <f t="shared" si="15"/>
        <v>0.7213537167081825</v>
      </c>
      <c r="AH44" s="44">
        <f t="shared" si="16"/>
        <v>0.045820540623756845</v>
      </c>
      <c r="AI44" s="66">
        <f>SUM(AI9:AI14,AI16:AI20,AI22:AI27,AI29:AI35,AI37:AI42)</f>
        <v>13165115056</v>
      </c>
      <c r="AJ44" s="66">
        <f>SUM(AJ9:AJ14,AJ16:AJ20,AJ22:AJ27,AJ29:AJ35,AJ37:AJ42)</f>
        <v>13966467907</v>
      </c>
      <c r="AK44" s="66">
        <f>SUM(AK9:AK14,AK16:AK20,AK22:AK27,AK29:AK35,AK37:AK42)</f>
        <v>10074763534</v>
      </c>
      <c r="AL44" s="66"/>
    </row>
    <row r="45" spans="1:38" s="13" customFormat="1" ht="12.75">
      <c r="A45" s="67"/>
      <c r="B45" s="68"/>
      <c r="C45" s="69"/>
      <c r="D45" s="96"/>
      <c r="E45" s="96"/>
      <c r="F45" s="97"/>
      <c r="G45" s="98"/>
      <c r="H45" s="96"/>
      <c r="I45" s="99"/>
      <c r="J45" s="98"/>
      <c r="K45" s="100"/>
      <c r="L45" s="96"/>
      <c r="M45" s="73"/>
      <c r="N45" s="98"/>
      <c r="O45" s="100"/>
      <c r="P45" s="96"/>
      <c r="Q45" s="73"/>
      <c r="R45" s="98"/>
      <c r="S45" s="100"/>
      <c r="T45" s="96"/>
      <c r="U45" s="73"/>
      <c r="V45" s="98"/>
      <c r="W45" s="100"/>
      <c r="X45" s="96"/>
      <c r="Y45" s="73"/>
      <c r="Z45" s="98"/>
      <c r="AA45" s="100"/>
      <c r="AB45" s="96"/>
      <c r="AC45" s="73"/>
      <c r="AD45" s="98"/>
      <c r="AE45" s="96"/>
      <c r="AF45" s="96"/>
      <c r="AG45" s="73"/>
      <c r="AH45" s="73"/>
      <c r="AI45" s="12"/>
      <c r="AJ45" s="12"/>
      <c r="AK45" s="12"/>
      <c r="AL45" s="12"/>
    </row>
    <row r="46" spans="1:38" s="76" customFormat="1" ht="12.75">
      <c r="A46" s="78"/>
      <c r="B46" s="78"/>
      <c r="C46" s="78"/>
      <c r="D46" s="101"/>
      <c r="E46" s="101"/>
      <c r="F46" s="101"/>
      <c r="G46" s="101"/>
      <c r="H46" s="101"/>
      <c r="I46" s="101"/>
      <c r="J46" s="101"/>
      <c r="K46" s="101"/>
      <c r="L46" s="101"/>
      <c r="M46" s="78"/>
      <c r="N46" s="101"/>
      <c r="O46" s="101"/>
      <c r="P46" s="101"/>
      <c r="Q46" s="78"/>
      <c r="R46" s="101"/>
      <c r="S46" s="101"/>
      <c r="T46" s="101"/>
      <c r="U46" s="78"/>
      <c r="V46" s="101"/>
      <c r="W46" s="101"/>
      <c r="X46" s="101"/>
      <c r="Y46" s="78"/>
      <c r="Z46" s="101"/>
      <c r="AA46" s="101"/>
      <c r="AB46" s="101"/>
      <c r="AC46" s="78"/>
      <c r="AD46" s="101"/>
      <c r="AE46" s="101"/>
      <c r="AF46" s="101"/>
      <c r="AG46" s="78"/>
      <c r="AH46" s="78"/>
      <c r="AI46" s="78"/>
      <c r="AJ46" s="78"/>
      <c r="AK46" s="78"/>
      <c r="AL46" s="78"/>
    </row>
    <row r="47" spans="1:38" s="77" customFormat="1" ht="12.75">
      <c r="A47" s="79"/>
      <c r="B47" s="79"/>
      <c r="C47" s="79"/>
      <c r="D47" s="102"/>
      <c r="E47" s="102"/>
      <c r="F47" s="102"/>
      <c r="G47" s="102"/>
      <c r="H47" s="102"/>
      <c r="I47" s="102"/>
      <c r="J47" s="102"/>
      <c r="K47" s="102"/>
      <c r="L47" s="102"/>
      <c r="M47" s="79"/>
      <c r="N47" s="102"/>
      <c r="O47" s="102"/>
      <c r="P47" s="102"/>
      <c r="Q47" s="79"/>
      <c r="R47" s="102"/>
      <c r="S47" s="102"/>
      <c r="T47" s="102"/>
      <c r="U47" s="79"/>
      <c r="V47" s="102"/>
      <c r="W47" s="102"/>
      <c r="X47" s="102"/>
      <c r="Y47" s="79"/>
      <c r="Z47" s="102"/>
      <c r="AA47" s="102"/>
      <c r="AB47" s="102"/>
      <c r="AC47" s="79"/>
      <c r="AD47" s="102"/>
      <c r="AE47" s="102"/>
      <c r="AF47" s="102"/>
      <c r="AG47" s="79"/>
      <c r="AH47" s="79"/>
      <c r="AI47" s="79"/>
      <c r="AJ47" s="79"/>
      <c r="AK47" s="79"/>
      <c r="AL47" s="79"/>
    </row>
    <row r="48" spans="1:38" s="77" customFormat="1" ht="12.75">
      <c r="A48" s="79"/>
      <c r="B48" s="79"/>
      <c r="C48" s="79"/>
      <c r="D48" s="102"/>
      <c r="E48" s="102"/>
      <c r="F48" s="102"/>
      <c r="G48" s="102"/>
      <c r="H48" s="102"/>
      <c r="I48" s="102"/>
      <c r="J48" s="102"/>
      <c r="K48" s="102"/>
      <c r="L48" s="102"/>
      <c r="M48" s="79"/>
      <c r="N48" s="102"/>
      <c r="O48" s="102"/>
      <c r="P48" s="102"/>
      <c r="Q48" s="79"/>
      <c r="R48" s="102"/>
      <c r="S48" s="102"/>
      <c r="T48" s="102"/>
      <c r="U48" s="79"/>
      <c r="V48" s="102"/>
      <c r="W48" s="102"/>
      <c r="X48" s="102"/>
      <c r="Y48" s="79"/>
      <c r="Z48" s="102"/>
      <c r="AA48" s="102"/>
      <c r="AB48" s="102"/>
      <c r="AC48" s="79"/>
      <c r="AD48" s="102"/>
      <c r="AE48" s="102"/>
      <c r="AF48" s="102"/>
      <c r="AG48" s="79"/>
      <c r="AH48" s="79"/>
      <c r="AI48" s="79"/>
      <c r="AJ48" s="79"/>
      <c r="AK48" s="79"/>
      <c r="AL48" s="79"/>
    </row>
    <row r="49" spans="1:38" s="77" customFormat="1" ht="12.75">
      <c r="A49" s="79"/>
      <c r="B49" s="79"/>
      <c r="C49" s="79"/>
      <c r="D49" s="102"/>
      <c r="E49" s="102"/>
      <c r="F49" s="102"/>
      <c r="G49" s="102"/>
      <c r="H49" s="102"/>
      <c r="I49" s="102"/>
      <c r="J49" s="102"/>
      <c r="K49" s="102"/>
      <c r="L49" s="102"/>
      <c r="M49" s="79"/>
      <c r="N49" s="102"/>
      <c r="O49" s="102"/>
      <c r="P49" s="102"/>
      <c r="Q49" s="79"/>
      <c r="R49" s="102"/>
      <c r="S49" s="102"/>
      <c r="T49" s="102"/>
      <c r="U49" s="79"/>
      <c r="V49" s="102"/>
      <c r="W49" s="102"/>
      <c r="X49" s="102"/>
      <c r="Y49" s="79"/>
      <c r="Z49" s="102"/>
      <c r="AA49" s="102"/>
      <c r="AB49" s="102"/>
      <c r="AC49" s="79"/>
      <c r="AD49" s="102"/>
      <c r="AE49" s="102"/>
      <c r="AF49" s="102"/>
      <c r="AG49" s="79"/>
      <c r="AH49" s="79"/>
      <c r="AI49" s="79"/>
      <c r="AJ49" s="79"/>
      <c r="AK49" s="79"/>
      <c r="AL49" s="79"/>
    </row>
    <row r="50" spans="1:38" s="77" customFormat="1" ht="12.75">
      <c r="A50" s="79"/>
      <c r="B50" s="79"/>
      <c r="C50" s="79"/>
      <c r="D50" s="102"/>
      <c r="E50" s="102"/>
      <c r="F50" s="102"/>
      <c r="G50" s="102"/>
      <c r="H50" s="102"/>
      <c r="I50" s="102"/>
      <c r="J50" s="102"/>
      <c r="K50" s="102"/>
      <c r="L50" s="102"/>
      <c r="M50" s="79"/>
      <c r="N50" s="102"/>
      <c r="O50" s="102"/>
      <c r="P50" s="102"/>
      <c r="Q50" s="79"/>
      <c r="R50" s="102"/>
      <c r="S50" s="102"/>
      <c r="T50" s="102"/>
      <c r="U50" s="79"/>
      <c r="V50" s="102"/>
      <c r="W50" s="102"/>
      <c r="X50" s="102"/>
      <c r="Y50" s="79"/>
      <c r="Z50" s="102"/>
      <c r="AA50" s="102"/>
      <c r="AB50" s="102"/>
      <c r="AC50" s="79"/>
      <c r="AD50" s="102"/>
      <c r="AE50" s="102"/>
      <c r="AF50" s="102"/>
      <c r="AG50" s="79"/>
      <c r="AH50" s="79"/>
      <c r="AI50" s="79"/>
      <c r="AJ50" s="79"/>
      <c r="AK50" s="79"/>
      <c r="AL50" s="79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447</v>
      </c>
      <c r="C9" s="39" t="s">
        <v>448</v>
      </c>
      <c r="D9" s="80">
        <v>246744318</v>
      </c>
      <c r="E9" s="81">
        <v>132916000</v>
      </c>
      <c r="F9" s="82">
        <f>$D9+$E9</f>
        <v>379660318</v>
      </c>
      <c r="G9" s="80">
        <v>234646639</v>
      </c>
      <c r="H9" s="81">
        <v>132916000</v>
      </c>
      <c r="I9" s="83">
        <f>$G9+$H9</f>
        <v>367562639</v>
      </c>
      <c r="J9" s="80">
        <v>39459303</v>
      </c>
      <c r="K9" s="81">
        <v>25022502</v>
      </c>
      <c r="L9" s="81">
        <f>$J9+$K9</f>
        <v>64481805</v>
      </c>
      <c r="M9" s="40">
        <f>IF($F9=0,0,$L9/$F9)</f>
        <v>0.16984078120063104</v>
      </c>
      <c r="N9" s="108">
        <v>59993688</v>
      </c>
      <c r="O9" s="109">
        <v>32037987</v>
      </c>
      <c r="P9" s="110">
        <f>$N9+$O9</f>
        <v>92031675</v>
      </c>
      <c r="Q9" s="40">
        <f>IF($F9=0,0,$P9/$F9)</f>
        <v>0.24240530452276554</v>
      </c>
      <c r="R9" s="108">
        <v>387482445</v>
      </c>
      <c r="S9" s="110">
        <v>32542514</v>
      </c>
      <c r="T9" s="110">
        <f>$R9+$S9</f>
        <v>420024959</v>
      </c>
      <c r="U9" s="40">
        <f>IF($I9=0,0,$T9/$I9)</f>
        <v>1.1427302844019465</v>
      </c>
      <c r="V9" s="108">
        <v>54000487</v>
      </c>
      <c r="W9" s="110">
        <v>31953593</v>
      </c>
      <c r="X9" s="110">
        <f>$V9+$W9</f>
        <v>85954080</v>
      </c>
      <c r="Y9" s="40">
        <f>IF($I9=0,0,$X9/$I9)</f>
        <v>0.23384879440916193</v>
      </c>
      <c r="Z9" s="80">
        <f>$J9+$N9+$R9+$V9</f>
        <v>540935923</v>
      </c>
      <c r="AA9" s="81">
        <f>$K9+$O9+$S9+$W9</f>
        <v>121556596</v>
      </c>
      <c r="AB9" s="81">
        <f>$Z9+$AA9</f>
        <v>662492519</v>
      </c>
      <c r="AC9" s="40">
        <f>IF($I9=0,0,$AB9/$I9)</f>
        <v>1.8023935207408281</v>
      </c>
      <c r="AD9" s="80">
        <v>35047677</v>
      </c>
      <c r="AE9" s="81">
        <v>20868867</v>
      </c>
      <c r="AF9" s="81">
        <f>$AD9+$AE9</f>
        <v>55916544</v>
      </c>
      <c r="AG9" s="40">
        <f>IF($AJ9=0,0,$AK9/$AJ9)</f>
        <v>1.2762376425212423</v>
      </c>
      <c r="AH9" s="40">
        <f>IF($AF9=0,0,(($X9/$AF9)-1))</f>
        <v>0.5371851307548621</v>
      </c>
      <c r="AI9" s="12">
        <v>340707113</v>
      </c>
      <c r="AJ9" s="12">
        <v>213707529</v>
      </c>
      <c r="AK9" s="12">
        <v>272741593</v>
      </c>
      <c r="AL9" s="12"/>
    </row>
    <row r="10" spans="1:38" s="13" customFormat="1" ht="12.75">
      <c r="A10" s="29" t="s">
        <v>97</v>
      </c>
      <c r="B10" s="63" t="s">
        <v>449</v>
      </c>
      <c r="C10" s="39" t="s">
        <v>450</v>
      </c>
      <c r="D10" s="80">
        <v>427630760</v>
      </c>
      <c r="E10" s="81">
        <v>81862150</v>
      </c>
      <c r="F10" s="83">
        <f aca="true" t="shared" si="0" ref="F10:F33">$D10+$E10</f>
        <v>509492910</v>
      </c>
      <c r="G10" s="80">
        <v>397881807</v>
      </c>
      <c r="H10" s="81">
        <v>81862150</v>
      </c>
      <c r="I10" s="83">
        <f aca="true" t="shared" si="1" ref="I10:I33">$G10+$H10</f>
        <v>479743957</v>
      </c>
      <c r="J10" s="80">
        <v>75847216</v>
      </c>
      <c r="K10" s="81">
        <v>2279396</v>
      </c>
      <c r="L10" s="81">
        <f aca="true" t="shared" si="2" ref="L10:L33">$J10+$K10</f>
        <v>78126612</v>
      </c>
      <c r="M10" s="40">
        <f aca="true" t="shared" si="3" ref="M10:M33">IF($F10=0,0,$L10/$F10)</f>
        <v>0.15334190224550917</v>
      </c>
      <c r="N10" s="108">
        <v>93928690</v>
      </c>
      <c r="O10" s="109">
        <v>13402503</v>
      </c>
      <c r="P10" s="110">
        <f aca="true" t="shared" si="4" ref="P10:P33">$N10+$O10</f>
        <v>107331193</v>
      </c>
      <c r="Q10" s="40">
        <f aca="true" t="shared" si="5" ref="Q10:Q33">IF($F10=0,0,$P10/$F10)</f>
        <v>0.21066278037117336</v>
      </c>
      <c r="R10" s="108">
        <v>119287616</v>
      </c>
      <c r="S10" s="110">
        <v>1496694</v>
      </c>
      <c r="T10" s="110">
        <f aca="true" t="shared" si="6" ref="T10:T33">$R10+$S10</f>
        <v>120784310</v>
      </c>
      <c r="U10" s="40">
        <f aca="true" t="shared" si="7" ref="U10:U33">IF($I10=0,0,$T10/$I10)</f>
        <v>0.25176827813591407</v>
      </c>
      <c r="V10" s="108">
        <v>26208395</v>
      </c>
      <c r="W10" s="110">
        <v>797204</v>
      </c>
      <c r="X10" s="110">
        <f aca="true" t="shared" si="8" ref="X10:X33">$V10+$W10</f>
        <v>27005599</v>
      </c>
      <c r="Y10" s="40">
        <f aca="true" t="shared" si="9" ref="Y10:Y33">IF($I10=0,0,$X10/$I10)</f>
        <v>0.05629169186179035</v>
      </c>
      <c r="Z10" s="80">
        <f aca="true" t="shared" si="10" ref="Z10:Z33">$J10+$N10+$R10+$V10</f>
        <v>315271917</v>
      </c>
      <c r="AA10" s="81">
        <f aca="true" t="shared" si="11" ref="AA10:AA33">$K10+$O10+$S10+$W10</f>
        <v>17975797</v>
      </c>
      <c r="AB10" s="81">
        <f aca="true" t="shared" si="12" ref="AB10:AB33">$Z10+$AA10</f>
        <v>333247714</v>
      </c>
      <c r="AC10" s="40">
        <f aca="true" t="shared" si="13" ref="AC10:AC33">IF($I10=0,0,$AB10/$I10)</f>
        <v>0.6946366059176854</v>
      </c>
      <c r="AD10" s="80">
        <v>59170114</v>
      </c>
      <c r="AE10" s="81">
        <v>11194095</v>
      </c>
      <c r="AF10" s="81">
        <f aca="true" t="shared" si="14" ref="AF10:AF33">$AD10+$AE10</f>
        <v>70364209</v>
      </c>
      <c r="AG10" s="40">
        <f aca="true" t="shared" si="15" ref="AG10:AG33">IF($AJ10=0,0,$AK10/$AJ10)</f>
        <v>0.8701323402724683</v>
      </c>
      <c r="AH10" s="40">
        <f aca="true" t="shared" si="16" ref="AH10:AH33">IF($AF10=0,0,(($X10/$AF10)-1))</f>
        <v>-0.6162026208523143</v>
      </c>
      <c r="AI10" s="12">
        <v>396569986</v>
      </c>
      <c r="AJ10" s="12">
        <v>396569986</v>
      </c>
      <c r="AK10" s="12">
        <v>345068370</v>
      </c>
      <c r="AL10" s="12"/>
    </row>
    <row r="11" spans="1:38" s="13" customFormat="1" ht="12.75">
      <c r="A11" s="29" t="s">
        <v>97</v>
      </c>
      <c r="B11" s="63" t="s">
        <v>451</v>
      </c>
      <c r="C11" s="39" t="s">
        <v>452</v>
      </c>
      <c r="D11" s="80">
        <v>264957829</v>
      </c>
      <c r="E11" s="81">
        <v>96746783</v>
      </c>
      <c r="F11" s="82">
        <f t="shared" si="0"/>
        <v>361704612</v>
      </c>
      <c r="G11" s="80">
        <v>260340000</v>
      </c>
      <c r="H11" s="81">
        <v>96746783</v>
      </c>
      <c r="I11" s="83">
        <f t="shared" si="1"/>
        <v>357086783</v>
      </c>
      <c r="J11" s="80">
        <v>53932876</v>
      </c>
      <c r="K11" s="81">
        <v>937832</v>
      </c>
      <c r="L11" s="81">
        <f t="shared" si="2"/>
        <v>54870708</v>
      </c>
      <c r="M11" s="40">
        <f t="shared" si="3"/>
        <v>0.1517003272272348</v>
      </c>
      <c r="N11" s="108">
        <v>58759116</v>
      </c>
      <c r="O11" s="109">
        <v>1610877</v>
      </c>
      <c r="P11" s="110">
        <f t="shared" si="4"/>
        <v>60369993</v>
      </c>
      <c r="Q11" s="40">
        <f t="shared" si="5"/>
        <v>0.166904128388609</v>
      </c>
      <c r="R11" s="108">
        <v>54310513</v>
      </c>
      <c r="S11" s="110">
        <v>2391934</v>
      </c>
      <c r="T11" s="110">
        <f t="shared" si="6"/>
        <v>56702447</v>
      </c>
      <c r="U11" s="40">
        <f t="shared" si="7"/>
        <v>0.1587917831167669</v>
      </c>
      <c r="V11" s="108">
        <v>49419280</v>
      </c>
      <c r="W11" s="110">
        <v>504831</v>
      </c>
      <c r="X11" s="110">
        <f t="shared" si="8"/>
        <v>49924111</v>
      </c>
      <c r="Y11" s="40">
        <f t="shared" si="9"/>
        <v>0.13980946194807775</v>
      </c>
      <c r="Z11" s="80">
        <f t="shared" si="10"/>
        <v>216421785</v>
      </c>
      <c r="AA11" s="81">
        <f t="shared" si="11"/>
        <v>5445474</v>
      </c>
      <c r="AB11" s="81">
        <f t="shared" si="12"/>
        <v>221867259</v>
      </c>
      <c r="AC11" s="40">
        <f t="shared" si="13"/>
        <v>0.621325878084936</v>
      </c>
      <c r="AD11" s="80">
        <v>51745056</v>
      </c>
      <c r="AE11" s="81">
        <v>8888681</v>
      </c>
      <c r="AF11" s="81">
        <f t="shared" si="14"/>
        <v>60633737</v>
      </c>
      <c r="AG11" s="40">
        <f t="shared" si="15"/>
        <v>0.6859848762968433</v>
      </c>
      <c r="AH11" s="40">
        <f t="shared" si="16"/>
        <v>-0.17662816989162322</v>
      </c>
      <c r="AI11" s="12">
        <v>362717400</v>
      </c>
      <c r="AJ11" s="12">
        <v>335845391</v>
      </c>
      <c r="AK11" s="12">
        <v>230384859</v>
      </c>
      <c r="AL11" s="12"/>
    </row>
    <row r="12" spans="1:38" s="13" customFormat="1" ht="12.75">
      <c r="A12" s="29" t="s">
        <v>97</v>
      </c>
      <c r="B12" s="63" t="s">
        <v>453</v>
      </c>
      <c r="C12" s="39" t="s">
        <v>454</v>
      </c>
      <c r="D12" s="80">
        <v>239022470</v>
      </c>
      <c r="E12" s="81">
        <v>32237000</v>
      </c>
      <c r="F12" s="82">
        <f t="shared" si="0"/>
        <v>271259470</v>
      </c>
      <c r="G12" s="80">
        <v>239022470</v>
      </c>
      <c r="H12" s="81">
        <v>32237000</v>
      </c>
      <c r="I12" s="83">
        <f t="shared" si="1"/>
        <v>271259470</v>
      </c>
      <c r="J12" s="80">
        <v>38689219</v>
      </c>
      <c r="K12" s="81">
        <v>1592419</v>
      </c>
      <c r="L12" s="81">
        <f t="shared" si="2"/>
        <v>40281638</v>
      </c>
      <c r="M12" s="40">
        <f t="shared" si="3"/>
        <v>0.14849855011513516</v>
      </c>
      <c r="N12" s="108">
        <v>41514975</v>
      </c>
      <c r="O12" s="109">
        <v>4443994</v>
      </c>
      <c r="P12" s="110">
        <f t="shared" si="4"/>
        <v>45958969</v>
      </c>
      <c r="Q12" s="40">
        <f t="shared" si="5"/>
        <v>0.16942807194897197</v>
      </c>
      <c r="R12" s="108">
        <v>43483168</v>
      </c>
      <c r="S12" s="110">
        <v>5059993</v>
      </c>
      <c r="T12" s="110">
        <f t="shared" si="6"/>
        <v>48543161</v>
      </c>
      <c r="U12" s="40">
        <f t="shared" si="7"/>
        <v>0.17895471446582123</v>
      </c>
      <c r="V12" s="108">
        <v>39097759</v>
      </c>
      <c r="W12" s="110">
        <v>18784880</v>
      </c>
      <c r="X12" s="110">
        <f t="shared" si="8"/>
        <v>57882639</v>
      </c>
      <c r="Y12" s="40">
        <f t="shared" si="9"/>
        <v>0.2133847677281092</v>
      </c>
      <c r="Z12" s="80">
        <f t="shared" si="10"/>
        <v>162785121</v>
      </c>
      <c r="AA12" s="81">
        <f t="shared" si="11"/>
        <v>29881286</v>
      </c>
      <c r="AB12" s="81">
        <f t="shared" si="12"/>
        <v>192666407</v>
      </c>
      <c r="AC12" s="40">
        <f t="shared" si="13"/>
        <v>0.7102661042580375</v>
      </c>
      <c r="AD12" s="80">
        <v>0</v>
      </c>
      <c r="AE12" s="81">
        <v>0</v>
      </c>
      <c r="AF12" s="81">
        <f t="shared" si="14"/>
        <v>0</v>
      </c>
      <c r="AG12" s="40">
        <f t="shared" si="15"/>
        <v>0</v>
      </c>
      <c r="AH12" s="40">
        <f t="shared" si="16"/>
        <v>0</v>
      </c>
      <c r="AI12" s="12">
        <v>0</v>
      </c>
      <c r="AJ12" s="12">
        <v>0</v>
      </c>
      <c r="AK12" s="12">
        <v>92566161</v>
      </c>
      <c r="AL12" s="12"/>
    </row>
    <row r="13" spans="1:38" s="13" customFormat="1" ht="12.75">
      <c r="A13" s="29" t="s">
        <v>97</v>
      </c>
      <c r="B13" s="63" t="s">
        <v>455</v>
      </c>
      <c r="C13" s="39" t="s">
        <v>456</v>
      </c>
      <c r="D13" s="80">
        <v>403365434</v>
      </c>
      <c r="E13" s="81">
        <v>56847438</v>
      </c>
      <c r="F13" s="82">
        <f t="shared" si="0"/>
        <v>460212872</v>
      </c>
      <c r="G13" s="80">
        <v>403365434</v>
      </c>
      <c r="H13" s="81">
        <v>56847438</v>
      </c>
      <c r="I13" s="83">
        <f t="shared" si="1"/>
        <v>460212872</v>
      </c>
      <c r="J13" s="80">
        <v>130702601</v>
      </c>
      <c r="K13" s="81">
        <v>11060939</v>
      </c>
      <c r="L13" s="81">
        <f t="shared" si="2"/>
        <v>141763540</v>
      </c>
      <c r="M13" s="40">
        <f t="shared" si="3"/>
        <v>0.30803905893357975</v>
      </c>
      <c r="N13" s="108">
        <v>86866685</v>
      </c>
      <c r="O13" s="109">
        <v>7380473</v>
      </c>
      <c r="P13" s="110">
        <f t="shared" si="4"/>
        <v>94247158</v>
      </c>
      <c r="Q13" s="40">
        <f t="shared" si="5"/>
        <v>0.2047903562332346</v>
      </c>
      <c r="R13" s="108">
        <v>72696052</v>
      </c>
      <c r="S13" s="110">
        <v>1683380</v>
      </c>
      <c r="T13" s="110">
        <f t="shared" si="6"/>
        <v>74379432</v>
      </c>
      <c r="U13" s="40">
        <f t="shared" si="7"/>
        <v>0.16161962545019817</v>
      </c>
      <c r="V13" s="108">
        <v>93145685</v>
      </c>
      <c r="W13" s="110">
        <v>15312680</v>
      </c>
      <c r="X13" s="110">
        <f t="shared" si="8"/>
        <v>108458365</v>
      </c>
      <c r="Y13" s="40">
        <f t="shared" si="9"/>
        <v>0.23566999447160183</v>
      </c>
      <c r="Z13" s="80">
        <f t="shared" si="10"/>
        <v>383411023</v>
      </c>
      <c r="AA13" s="81">
        <f t="shared" si="11"/>
        <v>35437472</v>
      </c>
      <c r="AB13" s="81">
        <f t="shared" si="12"/>
        <v>418848495</v>
      </c>
      <c r="AC13" s="40">
        <f t="shared" si="13"/>
        <v>0.9101190350886144</v>
      </c>
      <c r="AD13" s="80">
        <v>51104227</v>
      </c>
      <c r="AE13" s="81">
        <v>18187030</v>
      </c>
      <c r="AF13" s="81">
        <f t="shared" si="14"/>
        <v>69291257</v>
      </c>
      <c r="AG13" s="40">
        <f t="shared" si="15"/>
        <v>0.715148823545668</v>
      </c>
      <c r="AH13" s="40">
        <f t="shared" si="16"/>
        <v>0.5652532468851013</v>
      </c>
      <c r="AI13" s="12">
        <v>404053762</v>
      </c>
      <c r="AJ13" s="12">
        <v>433354008</v>
      </c>
      <c r="AK13" s="12">
        <v>309912609</v>
      </c>
      <c r="AL13" s="12"/>
    </row>
    <row r="14" spans="1:38" s="13" customFormat="1" ht="12.75">
      <c r="A14" s="29" t="s">
        <v>97</v>
      </c>
      <c r="B14" s="63" t="s">
        <v>457</v>
      </c>
      <c r="C14" s="39" t="s">
        <v>458</v>
      </c>
      <c r="D14" s="80">
        <v>154952607</v>
      </c>
      <c r="E14" s="81">
        <v>43091397</v>
      </c>
      <c r="F14" s="82">
        <f t="shared" si="0"/>
        <v>198044004</v>
      </c>
      <c r="G14" s="80">
        <v>154952607</v>
      </c>
      <c r="H14" s="81">
        <v>43091397</v>
      </c>
      <c r="I14" s="83">
        <f t="shared" si="1"/>
        <v>198044004</v>
      </c>
      <c r="J14" s="80">
        <v>31054460</v>
      </c>
      <c r="K14" s="81">
        <v>4332730</v>
      </c>
      <c r="L14" s="81">
        <f t="shared" si="2"/>
        <v>35387190</v>
      </c>
      <c r="M14" s="40">
        <f t="shared" si="3"/>
        <v>0.17868347077046573</v>
      </c>
      <c r="N14" s="108">
        <v>58584637</v>
      </c>
      <c r="O14" s="109">
        <v>3217118</v>
      </c>
      <c r="P14" s="110">
        <f t="shared" si="4"/>
        <v>61801755</v>
      </c>
      <c r="Q14" s="40">
        <f t="shared" si="5"/>
        <v>0.3120607226260685</v>
      </c>
      <c r="R14" s="108">
        <v>84376860</v>
      </c>
      <c r="S14" s="110">
        <v>657968</v>
      </c>
      <c r="T14" s="110">
        <f t="shared" si="6"/>
        <v>85034828</v>
      </c>
      <c r="U14" s="40">
        <f t="shared" si="7"/>
        <v>0.42937340329677437</v>
      </c>
      <c r="V14" s="108">
        <v>16725856</v>
      </c>
      <c r="W14" s="110">
        <v>1021505</v>
      </c>
      <c r="X14" s="110">
        <f t="shared" si="8"/>
        <v>17747361</v>
      </c>
      <c r="Y14" s="40">
        <f t="shared" si="9"/>
        <v>0.08961322050426733</v>
      </c>
      <c r="Z14" s="80">
        <f t="shared" si="10"/>
        <v>190741813</v>
      </c>
      <c r="AA14" s="81">
        <f t="shared" si="11"/>
        <v>9229321</v>
      </c>
      <c r="AB14" s="81">
        <f t="shared" si="12"/>
        <v>199971134</v>
      </c>
      <c r="AC14" s="40">
        <f t="shared" si="13"/>
        <v>1.0097308171975758</v>
      </c>
      <c r="AD14" s="80">
        <v>13460827</v>
      </c>
      <c r="AE14" s="81">
        <v>22352780</v>
      </c>
      <c r="AF14" s="81">
        <f t="shared" si="14"/>
        <v>35813607</v>
      </c>
      <c r="AG14" s="40">
        <f t="shared" si="15"/>
        <v>1.1034181728066335</v>
      </c>
      <c r="AH14" s="40">
        <f t="shared" si="16"/>
        <v>-0.5044520089808324</v>
      </c>
      <c r="AI14" s="12">
        <v>106094168</v>
      </c>
      <c r="AJ14" s="12">
        <v>106094168</v>
      </c>
      <c r="AK14" s="12">
        <v>117066233</v>
      </c>
      <c r="AL14" s="12"/>
    </row>
    <row r="15" spans="1:38" s="13" customFormat="1" ht="12.75">
      <c r="A15" s="29" t="s">
        <v>97</v>
      </c>
      <c r="B15" s="63" t="s">
        <v>67</v>
      </c>
      <c r="C15" s="39" t="s">
        <v>68</v>
      </c>
      <c r="D15" s="80">
        <v>1384339619</v>
      </c>
      <c r="E15" s="81">
        <v>261809178</v>
      </c>
      <c r="F15" s="82">
        <f t="shared" si="0"/>
        <v>1646148797</v>
      </c>
      <c r="G15" s="80">
        <v>1384339619</v>
      </c>
      <c r="H15" s="81">
        <v>261809178</v>
      </c>
      <c r="I15" s="83">
        <f t="shared" si="1"/>
        <v>1646148797</v>
      </c>
      <c r="J15" s="80">
        <v>248408340</v>
      </c>
      <c r="K15" s="81">
        <v>14112567</v>
      </c>
      <c r="L15" s="81">
        <f t="shared" si="2"/>
        <v>262520907</v>
      </c>
      <c r="M15" s="40">
        <f t="shared" si="3"/>
        <v>0.15947580648749823</v>
      </c>
      <c r="N15" s="108">
        <v>245912951</v>
      </c>
      <c r="O15" s="109">
        <v>17961138</v>
      </c>
      <c r="P15" s="110">
        <f t="shared" si="4"/>
        <v>263874089</v>
      </c>
      <c r="Q15" s="40">
        <f t="shared" si="5"/>
        <v>0.16029783545745896</v>
      </c>
      <c r="R15" s="108">
        <v>280091560</v>
      </c>
      <c r="S15" s="110">
        <v>24716102</v>
      </c>
      <c r="T15" s="110">
        <f t="shared" si="6"/>
        <v>304807662</v>
      </c>
      <c r="U15" s="40">
        <f t="shared" si="7"/>
        <v>0.18516410093394492</v>
      </c>
      <c r="V15" s="108">
        <v>185471804</v>
      </c>
      <c r="W15" s="110">
        <v>39287776</v>
      </c>
      <c r="X15" s="110">
        <f t="shared" si="8"/>
        <v>224759580</v>
      </c>
      <c r="Y15" s="40">
        <f t="shared" si="9"/>
        <v>0.1365366122489108</v>
      </c>
      <c r="Z15" s="80">
        <f t="shared" si="10"/>
        <v>959884655</v>
      </c>
      <c r="AA15" s="81">
        <f t="shared" si="11"/>
        <v>96077583</v>
      </c>
      <c r="AB15" s="81">
        <f t="shared" si="12"/>
        <v>1055962238</v>
      </c>
      <c r="AC15" s="40">
        <f t="shared" si="13"/>
        <v>0.6414743551278129</v>
      </c>
      <c r="AD15" s="80">
        <v>252815600</v>
      </c>
      <c r="AE15" s="81">
        <v>13725192</v>
      </c>
      <c r="AF15" s="81">
        <f t="shared" si="14"/>
        <v>266540792</v>
      </c>
      <c r="AG15" s="40">
        <f t="shared" si="15"/>
        <v>0.9108727549118709</v>
      </c>
      <c r="AH15" s="40">
        <f t="shared" si="16"/>
        <v>-0.15675353737224584</v>
      </c>
      <c r="AI15" s="12">
        <v>1261008792</v>
      </c>
      <c r="AJ15" s="12">
        <v>1168367999</v>
      </c>
      <c r="AK15" s="12">
        <v>1064234578</v>
      </c>
      <c r="AL15" s="12"/>
    </row>
    <row r="16" spans="1:38" s="13" customFormat="1" ht="12.75">
      <c r="A16" s="29" t="s">
        <v>116</v>
      </c>
      <c r="B16" s="63" t="s">
        <v>459</v>
      </c>
      <c r="C16" s="39" t="s">
        <v>460</v>
      </c>
      <c r="D16" s="80">
        <v>371834750</v>
      </c>
      <c r="E16" s="81">
        <v>32000000</v>
      </c>
      <c r="F16" s="82">
        <f t="shared" si="0"/>
        <v>403834750</v>
      </c>
      <c r="G16" s="80">
        <v>328612735</v>
      </c>
      <c r="H16" s="81">
        <v>32000000</v>
      </c>
      <c r="I16" s="83">
        <f t="shared" si="1"/>
        <v>360612735</v>
      </c>
      <c r="J16" s="80">
        <v>37587332</v>
      </c>
      <c r="K16" s="81">
        <v>1810931</v>
      </c>
      <c r="L16" s="81">
        <f t="shared" si="2"/>
        <v>39398263</v>
      </c>
      <c r="M16" s="40">
        <f t="shared" si="3"/>
        <v>0.09756035853774347</v>
      </c>
      <c r="N16" s="108">
        <v>49875115</v>
      </c>
      <c r="O16" s="109">
        <v>4383186</v>
      </c>
      <c r="P16" s="110">
        <f t="shared" si="4"/>
        <v>54258301</v>
      </c>
      <c r="Q16" s="40">
        <f t="shared" si="5"/>
        <v>0.134357682195502</v>
      </c>
      <c r="R16" s="108">
        <v>39771086</v>
      </c>
      <c r="S16" s="110">
        <v>1715045</v>
      </c>
      <c r="T16" s="110">
        <f t="shared" si="6"/>
        <v>41486131</v>
      </c>
      <c r="U16" s="40">
        <f t="shared" si="7"/>
        <v>0.11504344404254054</v>
      </c>
      <c r="V16" s="108">
        <v>110399342</v>
      </c>
      <c r="W16" s="110">
        <v>11710115</v>
      </c>
      <c r="X16" s="110">
        <f t="shared" si="8"/>
        <v>122109457</v>
      </c>
      <c r="Y16" s="40">
        <f t="shared" si="9"/>
        <v>0.33861659655475007</v>
      </c>
      <c r="Z16" s="80">
        <f t="shared" si="10"/>
        <v>237632875</v>
      </c>
      <c r="AA16" s="81">
        <f t="shared" si="11"/>
        <v>19619277</v>
      </c>
      <c r="AB16" s="81">
        <f t="shared" si="12"/>
        <v>257252152</v>
      </c>
      <c r="AC16" s="40">
        <f t="shared" si="13"/>
        <v>0.7133751169381193</v>
      </c>
      <c r="AD16" s="80">
        <v>103865832</v>
      </c>
      <c r="AE16" s="81">
        <v>19195500</v>
      </c>
      <c r="AF16" s="81">
        <f t="shared" si="14"/>
        <v>123061332</v>
      </c>
      <c r="AG16" s="40">
        <f t="shared" si="15"/>
        <v>0.7853432476048514</v>
      </c>
      <c r="AH16" s="40">
        <f t="shared" si="16"/>
        <v>-0.007734964220930118</v>
      </c>
      <c r="AI16" s="12">
        <v>322360705</v>
      </c>
      <c r="AJ16" s="12">
        <v>367845349</v>
      </c>
      <c r="AK16" s="12">
        <v>288884861</v>
      </c>
      <c r="AL16" s="12"/>
    </row>
    <row r="17" spans="1:38" s="59" customFormat="1" ht="12.75">
      <c r="A17" s="64"/>
      <c r="B17" s="65" t="s">
        <v>461</v>
      </c>
      <c r="C17" s="32"/>
      <c r="D17" s="84">
        <f>SUM(D9:D16)</f>
        <v>3492847787</v>
      </c>
      <c r="E17" s="85">
        <f>SUM(E9:E16)</f>
        <v>737509946</v>
      </c>
      <c r="F17" s="93">
        <f t="shared" si="0"/>
        <v>4230357733</v>
      </c>
      <c r="G17" s="84">
        <f>SUM(G9:G16)</f>
        <v>3403161311</v>
      </c>
      <c r="H17" s="85">
        <f>SUM(H9:H16)</f>
        <v>737509946</v>
      </c>
      <c r="I17" s="86">
        <f t="shared" si="1"/>
        <v>4140671257</v>
      </c>
      <c r="J17" s="84">
        <f>SUM(J9:J16)</f>
        <v>655681347</v>
      </c>
      <c r="K17" s="85">
        <f>SUM(K9:K16)</f>
        <v>61149316</v>
      </c>
      <c r="L17" s="85">
        <f t="shared" si="2"/>
        <v>716830663</v>
      </c>
      <c r="M17" s="44">
        <f t="shared" si="3"/>
        <v>0.1694491833180388</v>
      </c>
      <c r="N17" s="114">
        <f>SUM(N9:N16)</f>
        <v>695435857</v>
      </c>
      <c r="O17" s="115">
        <f>SUM(O9:O16)</f>
        <v>84437276</v>
      </c>
      <c r="P17" s="116">
        <f t="shared" si="4"/>
        <v>779873133</v>
      </c>
      <c r="Q17" s="44">
        <f t="shared" si="5"/>
        <v>0.18435158022604042</v>
      </c>
      <c r="R17" s="114">
        <f>SUM(R9:R16)</f>
        <v>1081499300</v>
      </c>
      <c r="S17" s="116">
        <f>SUM(S9:S16)</f>
        <v>70263630</v>
      </c>
      <c r="T17" s="116">
        <f t="shared" si="6"/>
        <v>1151762930</v>
      </c>
      <c r="U17" s="44">
        <f t="shared" si="7"/>
        <v>0.2781585058347461</v>
      </c>
      <c r="V17" s="114">
        <f>SUM(V9:V16)</f>
        <v>574468608</v>
      </c>
      <c r="W17" s="116">
        <f>SUM(W9:W16)</f>
        <v>119372584</v>
      </c>
      <c r="X17" s="116">
        <f t="shared" si="8"/>
        <v>693841192</v>
      </c>
      <c r="Y17" s="44">
        <f t="shared" si="9"/>
        <v>0.16756732156097365</v>
      </c>
      <c r="Z17" s="84">
        <f t="shared" si="10"/>
        <v>3007085112</v>
      </c>
      <c r="AA17" s="85">
        <f t="shared" si="11"/>
        <v>335222806</v>
      </c>
      <c r="AB17" s="85">
        <f t="shared" si="12"/>
        <v>3342307918</v>
      </c>
      <c r="AC17" s="44">
        <f t="shared" si="13"/>
        <v>0.8071898758805521</v>
      </c>
      <c r="AD17" s="84">
        <f>SUM(AD9:AD16)</f>
        <v>567209333</v>
      </c>
      <c r="AE17" s="85">
        <f>SUM(AE9:AE16)</f>
        <v>114412145</v>
      </c>
      <c r="AF17" s="85">
        <f t="shared" si="14"/>
        <v>681621478</v>
      </c>
      <c r="AG17" s="44">
        <f t="shared" si="15"/>
        <v>0.9004147473219988</v>
      </c>
      <c r="AH17" s="44">
        <f t="shared" si="16"/>
        <v>0.017927419241328568</v>
      </c>
      <c r="AI17" s="66">
        <f>SUM(AI9:AI16)</f>
        <v>3193511926</v>
      </c>
      <c r="AJ17" s="66">
        <f>SUM(AJ9:AJ16)</f>
        <v>3021784430</v>
      </c>
      <c r="AK17" s="66">
        <f>SUM(AK9:AK16)</f>
        <v>2720859264</v>
      </c>
      <c r="AL17" s="66"/>
    </row>
    <row r="18" spans="1:38" s="13" customFormat="1" ht="12.75">
      <c r="A18" s="29" t="s">
        <v>97</v>
      </c>
      <c r="B18" s="63" t="s">
        <v>462</v>
      </c>
      <c r="C18" s="39" t="s">
        <v>463</v>
      </c>
      <c r="D18" s="80">
        <v>260073577</v>
      </c>
      <c r="E18" s="81">
        <v>0</v>
      </c>
      <c r="F18" s="82">
        <f t="shared" si="0"/>
        <v>260073577</v>
      </c>
      <c r="G18" s="80">
        <v>260073577</v>
      </c>
      <c r="H18" s="81">
        <v>0</v>
      </c>
      <c r="I18" s="83">
        <f t="shared" si="1"/>
        <v>260073577</v>
      </c>
      <c r="J18" s="80">
        <v>48271639</v>
      </c>
      <c r="K18" s="81">
        <v>1082773</v>
      </c>
      <c r="L18" s="81">
        <f t="shared" si="2"/>
        <v>49354412</v>
      </c>
      <c r="M18" s="40">
        <f t="shared" si="3"/>
        <v>0.1897709585468577</v>
      </c>
      <c r="N18" s="108">
        <v>54641248</v>
      </c>
      <c r="O18" s="109">
        <v>9462407</v>
      </c>
      <c r="P18" s="110">
        <f t="shared" si="4"/>
        <v>64103655</v>
      </c>
      <c r="Q18" s="40">
        <f t="shared" si="5"/>
        <v>0.24648276745161235</v>
      </c>
      <c r="R18" s="108">
        <v>64980906</v>
      </c>
      <c r="S18" s="110">
        <v>34887867</v>
      </c>
      <c r="T18" s="110">
        <f t="shared" si="6"/>
        <v>99868773</v>
      </c>
      <c r="U18" s="40">
        <f t="shared" si="7"/>
        <v>0.38400199725018586</v>
      </c>
      <c r="V18" s="108">
        <v>75424937</v>
      </c>
      <c r="W18" s="110">
        <v>65166901</v>
      </c>
      <c r="X18" s="110">
        <f t="shared" si="8"/>
        <v>140591838</v>
      </c>
      <c r="Y18" s="40">
        <f t="shared" si="9"/>
        <v>0.540584859183907</v>
      </c>
      <c r="Z18" s="80">
        <f t="shared" si="10"/>
        <v>243318730</v>
      </c>
      <c r="AA18" s="81">
        <f t="shared" si="11"/>
        <v>110599948</v>
      </c>
      <c r="AB18" s="81">
        <f t="shared" si="12"/>
        <v>353918678</v>
      </c>
      <c r="AC18" s="40">
        <f t="shared" si="13"/>
        <v>1.360840582432563</v>
      </c>
      <c r="AD18" s="80">
        <v>63947406</v>
      </c>
      <c r="AE18" s="81">
        <v>10884348</v>
      </c>
      <c r="AF18" s="81">
        <f t="shared" si="14"/>
        <v>74831754</v>
      </c>
      <c r="AG18" s="40">
        <f t="shared" si="15"/>
        <v>0.9478540389910317</v>
      </c>
      <c r="AH18" s="40">
        <f t="shared" si="16"/>
        <v>0.8787724526676202</v>
      </c>
      <c r="AI18" s="12">
        <v>255359184</v>
      </c>
      <c r="AJ18" s="12">
        <v>255359183</v>
      </c>
      <c r="AK18" s="12">
        <v>242043233</v>
      </c>
      <c r="AL18" s="12"/>
    </row>
    <row r="19" spans="1:38" s="13" customFormat="1" ht="12.75">
      <c r="A19" s="29" t="s">
        <v>97</v>
      </c>
      <c r="B19" s="63" t="s">
        <v>61</v>
      </c>
      <c r="C19" s="39" t="s">
        <v>62</v>
      </c>
      <c r="D19" s="80">
        <v>1574716086</v>
      </c>
      <c r="E19" s="81">
        <v>149380208</v>
      </c>
      <c r="F19" s="82">
        <f t="shared" si="0"/>
        <v>1724096294</v>
      </c>
      <c r="G19" s="80">
        <v>1574716086</v>
      </c>
      <c r="H19" s="81">
        <v>149380208</v>
      </c>
      <c r="I19" s="83">
        <f t="shared" si="1"/>
        <v>1724096294</v>
      </c>
      <c r="J19" s="80">
        <v>229822995</v>
      </c>
      <c r="K19" s="81">
        <v>6741043</v>
      </c>
      <c r="L19" s="81">
        <f t="shared" si="2"/>
        <v>236564038</v>
      </c>
      <c r="M19" s="40">
        <f t="shared" si="3"/>
        <v>0.13721045560115333</v>
      </c>
      <c r="N19" s="108">
        <v>318517374</v>
      </c>
      <c r="O19" s="109">
        <v>1979336</v>
      </c>
      <c r="P19" s="110">
        <f t="shared" si="4"/>
        <v>320496710</v>
      </c>
      <c r="Q19" s="40">
        <f t="shared" si="5"/>
        <v>0.18589258100916722</v>
      </c>
      <c r="R19" s="108">
        <v>272498473</v>
      </c>
      <c r="S19" s="110">
        <v>7453976</v>
      </c>
      <c r="T19" s="110">
        <f t="shared" si="6"/>
        <v>279952449</v>
      </c>
      <c r="U19" s="40">
        <f t="shared" si="7"/>
        <v>0.16237634172421694</v>
      </c>
      <c r="V19" s="108">
        <v>289551311</v>
      </c>
      <c r="W19" s="110">
        <v>36364071</v>
      </c>
      <c r="X19" s="110">
        <f t="shared" si="8"/>
        <v>325915382</v>
      </c>
      <c r="Y19" s="40">
        <f t="shared" si="9"/>
        <v>0.1890354866687046</v>
      </c>
      <c r="Z19" s="80">
        <f t="shared" si="10"/>
        <v>1110390153</v>
      </c>
      <c r="AA19" s="81">
        <f t="shared" si="11"/>
        <v>52538426</v>
      </c>
      <c r="AB19" s="81">
        <f t="shared" si="12"/>
        <v>1162928579</v>
      </c>
      <c r="AC19" s="40">
        <f t="shared" si="13"/>
        <v>0.6745148650032421</v>
      </c>
      <c r="AD19" s="80">
        <v>275829253</v>
      </c>
      <c r="AE19" s="81">
        <v>13353512</v>
      </c>
      <c r="AF19" s="81">
        <f t="shared" si="14"/>
        <v>289182765</v>
      </c>
      <c r="AG19" s="40">
        <f t="shared" si="15"/>
        <v>0</v>
      </c>
      <c r="AH19" s="40">
        <f t="shared" si="16"/>
        <v>0.12702215154488883</v>
      </c>
      <c r="AI19" s="12">
        <v>0</v>
      </c>
      <c r="AJ19" s="12">
        <v>0</v>
      </c>
      <c r="AK19" s="12">
        <v>1101684932</v>
      </c>
      <c r="AL19" s="12"/>
    </row>
    <row r="20" spans="1:38" s="13" customFormat="1" ht="12.75">
      <c r="A20" s="29" t="s">
        <v>97</v>
      </c>
      <c r="B20" s="63" t="s">
        <v>89</v>
      </c>
      <c r="C20" s="39" t="s">
        <v>90</v>
      </c>
      <c r="D20" s="80">
        <v>1038540366</v>
      </c>
      <c r="E20" s="81">
        <v>195689000</v>
      </c>
      <c r="F20" s="82">
        <f t="shared" si="0"/>
        <v>1234229366</v>
      </c>
      <c r="G20" s="80">
        <v>1053781070</v>
      </c>
      <c r="H20" s="81">
        <v>292734123</v>
      </c>
      <c r="I20" s="83">
        <f t="shared" si="1"/>
        <v>1346515193</v>
      </c>
      <c r="J20" s="80">
        <v>244616501</v>
      </c>
      <c r="K20" s="81">
        <v>23402465</v>
      </c>
      <c r="L20" s="81">
        <f t="shared" si="2"/>
        <v>268018966</v>
      </c>
      <c r="M20" s="40">
        <f t="shared" si="3"/>
        <v>0.21715490927640105</v>
      </c>
      <c r="N20" s="108">
        <v>247897035</v>
      </c>
      <c r="O20" s="109">
        <v>59385804</v>
      </c>
      <c r="P20" s="110">
        <f t="shared" si="4"/>
        <v>307282839</v>
      </c>
      <c r="Q20" s="40">
        <f t="shared" si="5"/>
        <v>0.24896736981382114</v>
      </c>
      <c r="R20" s="108">
        <v>239987918</v>
      </c>
      <c r="S20" s="110">
        <v>28339387</v>
      </c>
      <c r="T20" s="110">
        <f t="shared" si="6"/>
        <v>268327305</v>
      </c>
      <c r="U20" s="40">
        <f t="shared" si="7"/>
        <v>0.1992753638391364</v>
      </c>
      <c r="V20" s="108">
        <v>249543108</v>
      </c>
      <c r="W20" s="110">
        <v>73172982</v>
      </c>
      <c r="X20" s="110">
        <f t="shared" si="8"/>
        <v>322716090</v>
      </c>
      <c r="Y20" s="40">
        <f t="shared" si="9"/>
        <v>0.23966761881163565</v>
      </c>
      <c r="Z20" s="80">
        <f t="shared" si="10"/>
        <v>982044562</v>
      </c>
      <c r="AA20" s="81">
        <f t="shared" si="11"/>
        <v>184300638</v>
      </c>
      <c r="AB20" s="81">
        <f t="shared" si="12"/>
        <v>1166345200</v>
      </c>
      <c r="AC20" s="40">
        <f t="shared" si="13"/>
        <v>0.8661953508310694</v>
      </c>
      <c r="AD20" s="80">
        <v>248861193</v>
      </c>
      <c r="AE20" s="81">
        <v>77815903</v>
      </c>
      <c r="AF20" s="81">
        <f t="shared" si="14"/>
        <v>326677096</v>
      </c>
      <c r="AG20" s="40">
        <f t="shared" si="15"/>
        <v>0.8445262129378319</v>
      </c>
      <c r="AH20" s="40">
        <f t="shared" si="16"/>
        <v>-0.012125141457728694</v>
      </c>
      <c r="AI20" s="12">
        <v>1126098437</v>
      </c>
      <c r="AJ20" s="12">
        <v>1288900951</v>
      </c>
      <c r="AK20" s="12">
        <v>1088510639</v>
      </c>
      <c r="AL20" s="12"/>
    </row>
    <row r="21" spans="1:38" s="13" customFormat="1" ht="12.75">
      <c r="A21" s="29" t="s">
        <v>97</v>
      </c>
      <c r="B21" s="63" t="s">
        <v>464</v>
      </c>
      <c r="C21" s="39" t="s">
        <v>465</v>
      </c>
      <c r="D21" s="80">
        <v>168380784</v>
      </c>
      <c r="E21" s="81">
        <v>17581921</v>
      </c>
      <c r="F21" s="83">
        <f t="shared" si="0"/>
        <v>185962705</v>
      </c>
      <c r="G21" s="80">
        <v>218913905</v>
      </c>
      <c r="H21" s="81">
        <v>16875150</v>
      </c>
      <c r="I21" s="83">
        <f t="shared" si="1"/>
        <v>235789055</v>
      </c>
      <c r="J21" s="80">
        <v>29359867</v>
      </c>
      <c r="K21" s="81">
        <v>897432</v>
      </c>
      <c r="L21" s="81">
        <f t="shared" si="2"/>
        <v>30257299</v>
      </c>
      <c r="M21" s="40">
        <f t="shared" si="3"/>
        <v>0.16270627489528075</v>
      </c>
      <c r="N21" s="108">
        <v>34290648</v>
      </c>
      <c r="O21" s="109">
        <v>2763308</v>
      </c>
      <c r="P21" s="110">
        <f t="shared" si="4"/>
        <v>37053956</v>
      </c>
      <c r="Q21" s="40">
        <f t="shared" si="5"/>
        <v>0.19925476992819607</v>
      </c>
      <c r="R21" s="108">
        <v>30674155</v>
      </c>
      <c r="S21" s="110">
        <v>1998550</v>
      </c>
      <c r="T21" s="110">
        <f t="shared" si="6"/>
        <v>32672705</v>
      </c>
      <c r="U21" s="40">
        <f t="shared" si="7"/>
        <v>0.13856752171978465</v>
      </c>
      <c r="V21" s="108">
        <v>43326702</v>
      </c>
      <c r="W21" s="110">
        <v>9800334</v>
      </c>
      <c r="X21" s="110">
        <f t="shared" si="8"/>
        <v>53127036</v>
      </c>
      <c r="Y21" s="40">
        <f t="shared" si="9"/>
        <v>0.22531595455098627</v>
      </c>
      <c r="Z21" s="80">
        <f t="shared" si="10"/>
        <v>137651372</v>
      </c>
      <c r="AA21" s="81">
        <f t="shared" si="11"/>
        <v>15459624</v>
      </c>
      <c r="AB21" s="81">
        <f t="shared" si="12"/>
        <v>153110996</v>
      </c>
      <c r="AC21" s="40">
        <f t="shared" si="13"/>
        <v>0.6493558235771376</v>
      </c>
      <c r="AD21" s="80">
        <v>22811041</v>
      </c>
      <c r="AE21" s="81">
        <v>1007141</v>
      </c>
      <c r="AF21" s="81">
        <f t="shared" si="14"/>
        <v>23818182</v>
      </c>
      <c r="AG21" s="40">
        <f t="shared" si="15"/>
        <v>0.6231555922213556</v>
      </c>
      <c r="AH21" s="40">
        <f t="shared" si="16"/>
        <v>1.2305243951868365</v>
      </c>
      <c r="AI21" s="12">
        <v>174769610</v>
      </c>
      <c r="AJ21" s="12">
        <v>175342326</v>
      </c>
      <c r="AK21" s="12">
        <v>109265551</v>
      </c>
      <c r="AL21" s="12"/>
    </row>
    <row r="22" spans="1:38" s="13" customFormat="1" ht="12.75">
      <c r="A22" s="29" t="s">
        <v>97</v>
      </c>
      <c r="B22" s="63" t="s">
        <v>466</v>
      </c>
      <c r="C22" s="39" t="s">
        <v>467</v>
      </c>
      <c r="D22" s="80">
        <v>325552500</v>
      </c>
      <c r="E22" s="81">
        <v>124822000</v>
      </c>
      <c r="F22" s="82">
        <f t="shared" si="0"/>
        <v>450374500</v>
      </c>
      <c r="G22" s="80">
        <v>325552500</v>
      </c>
      <c r="H22" s="81">
        <v>124822000</v>
      </c>
      <c r="I22" s="83">
        <f t="shared" si="1"/>
        <v>450374500</v>
      </c>
      <c r="J22" s="80">
        <v>63026856</v>
      </c>
      <c r="K22" s="81">
        <v>17558287</v>
      </c>
      <c r="L22" s="81">
        <f t="shared" si="2"/>
        <v>80585143</v>
      </c>
      <c r="M22" s="40">
        <f t="shared" si="3"/>
        <v>0.1789291867101712</v>
      </c>
      <c r="N22" s="108">
        <v>64890807</v>
      </c>
      <c r="O22" s="109">
        <v>27609358</v>
      </c>
      <c r="P22" s="110">
        <f t="shared" si="4"/>
        <v>92500165</v>
      </c>
      <c r="Q22" s="40">
        <f t="shared" si="5"/>
        <v>0.2053849962642201</v>
      </c>
      <c r="R22" s="108">
        <v>79334192</v>
      </c>
      <c r="S22" s="110">
        <v>17653282</v>
      </c>
      <c r="T22" s="110">
        <f t="shared" si="6"/>
        <v>96987474</v>
      </c>
      <c r="U22" s="40">
        <f t="shared" si="7"/>
        <v>0.21534850219095442</v>
      </c>
      <c r="V22" s="108">
        <v>88454146</v>
      </c>
      <c r="W22" s="110">
        <v>57697353</v>
      </c>
      <c r="X22" s="110">
        <f t="shared" si="8"/>
        <v>146151499</v>
      </c>
      <c r="Y22" s="40">
        <f t="shared" si="9"/>
        <v>0.32451104358705923</v>
      </c>
      <c r="Z22" s="80">
        <f t="shared" si="10"/>
        <v>295706001</v>
      </c>
      <c r="AA22" s="81">
        <f t="shared" si="11"/>
        <v>120518280</v>
      </c>
      <c r="AB22" s="81">
        <f t="shared" si="12"/>
        <v>416224281</v>
      </c>
      <c r="AC22" s="40">
        <f t="shared" si="13"/>
        <v>0.9241737287524049</v>
      </c>
      <c r="AD22" s="80">
        <v>43316650</v>
      </c>
      <c r="AE22" s="81">
        <v>18665898</v>
      </c>
      <c r="AF22" s="81">
        <f t="shared" si="14"/>
        <v>61982548</v>
      </c>
      <c r="AG22" s="40">
        <f t="shared" si="15"/>
        <v>0.5135455763849797</v>
      </c>
      <c r="AH22" s="40">
        <f t="shared" si="16"/>
        <v>1.3579459656934398</v>
      </c>
      <c r="AI22" s="12">
        <v>0</v>
      </c>
      <c r="AJ22" s="12">
        <v>527813494</v>
      </c>
      <c r="AK22" s="12">
        <v>271056285</v>
      </c>
      <c r="AL22" s="12"/>
    </row>
    <row r="23" spans="1:38" s="13" customFormat="1" ht="12.75">
      <c r="A23" s="29" t="s">
        <v>97</v>
      </c>
      <c r="B23" s="63" t="s">
        <v>468</v>
      </c>
      <c r="C23" s="39" t="s">
        <v>469</v>
      </c>
      <c r="D23" s="80">
        <v>258174294</v>
      </c>
      <c r="E23" s="81">
        <v>138621751</v>
      </c>
      <c r="F23" s="82">
        <f t="shared" si="0"/>
        <v>396796045</v>
      </c>
      <c r="G23" s="80">
        <v>287038527</v>
      </c>
      <c r="H23" s="81">
        <v>138621751</v>
      </c>
      <c r="I23" s="83">
        <f t="shared" si="1"/>
        <v>425660278</v>
      </c>
      <c r="J23" s="80">
        <v>54778457</v>
      </c>
      <c r="K23" s="81">
        <v>2241986</v>
      </c>
      <c r="L23" s="81">
        <f t="shared" si="2"/>
        <v>57020443</v>
      </c>
      <c r="M23" s="40">
        <f t="shared" si="3"/>
        <v>0.14370214551911675</v>
      </c>
      <c r="N23" s="108">
        <v>68276786</v>
      </c>
      <c r="O23" s="109">
        <v>18288356</v>
      </c>
      <c r="P23" s="110">
        <f t="shared" si="4"/>
        <v>86565142</v>
      </c>
      <c r="Q23" s="40">
        <f t="shared" si="5"/>
        <v>0.21816029441523288</v>
      </c>
      <c r="R23" s="108">
        <v>63798649</v>
      </c>
      <c r="S23" s="110">
        <v>10896059</v>
      </c>
      <c r="T23" s="110">
        <f t="shared" si="6"/>
        <v>74694708</v>
      </c>
      <c r="U23" s="40">
        <f t="shared" si="7"/>
        <v>0.1754796297905909</v>
      </c>
      <c r="V23" s="108">
        <v>72899991</v>
      </c>
      <c r="W23" s="110">
        <v>42579312</v>
      </c>
      <c r="X23" s="110">
        <f t="shared" si="8"/>
        <v>115479303</v>
      </c>
      <c r="Y23" s="40">
        <f t="shared" si="9"/>
        <v>0.27129452516121316</v>
      </c>
      <c r="Z23" s="80">
        <f t="shared" si="10"/>
        <v>259753883</v>
      </c>
      <c r="AA23" s="81">
        <f t="shared" si="11"/>
        <v>74005713</v>
      </c>
      <c r="AB23" s="81">
        <f t="shared" si="12"/>
        <v>333759596</v>
      </c>
      <c r="AC23" s="40">
        <f t="shared" si="13"/>
        <v>0.7840985246925014</v>
      </c>
      <c r="AD23" s="80">
        <v>77623132</v>
      </c>
      <c r="AE23" s="81">
        <v>38858035</v>
      </c>
      <c r="AF23" s="81">
        <f t="shared" si="14"/>
        <v>116481167</v>
      </c>
      <c r="AG23" s="40">
        <f t="shared" si="15"/>
        <v>0.6007918434764513</v>
      </c>
      <c r="AH23" s="40">
        <f t="shared" si="16"/>
        <v>-0.008601081409151723</v>
      </c>
      <c r="AI23" s="12">
        <v>617076419</v>
      </c>
      <c r="AJ23" s="12">
        <v>525850894</v>
      </c>
      <c r="AK23" s="12">
        <v>315926928</v>
      </c>
      <c r="AL23" s="12"/>
    </row>
    <row r="24" spans="1:38" s="13" customFormat="1" ht="12.75">
      <c r="A24" s="29" t="s">
        <v>116</v>
      </c>
      <c r="B24" s="63" t="s">
        <v>470</v>
      </c>
      <c r="C24" s="39" t="s">
        <v>471</v>
      </c>
      <c r="D24" s="80">
        <v>613046184</v>
      </c>
      <c r="E24" s="81">
        <v>66365016</v>
      </c>
      <c r="F24" s="82">
        <f t="shared" si="0"/>
        <v>679411200</v>
      </c>
      <c r="G24" s="80">
        <v>529176405</v>
      </c>
      <c r="H24" s="81">
        <v>66365016</v>
      </c>
      <c r="I24" s="83">
        <f t="shared" si="1"/>
        <v>595541421</v>
      </c>
      <c r="J24" s="80">
        <v>58743731</v>
      </c>
      <c r="K24" s="81">
        <v>4072622</v>
      </c>
      <c r="L24" s="81">
        <f t="shared" si="2"/>
        <v>62816353</v>
      </c>
      <c r="M24" s="40">
        <f t="shared" si="3"/>
        <v>0.09245704663096517</v>
      </c>
      <c r="N24" s="108">
        <v>75855118</v>
      </c>
      <c r="O24" s="109">
        <v>4345224</v>
      </c>
      <c r="P24" s="110">
        <f t="shared" si="4"/>
        <v>80200342</v>
      </c>
      <c r="Q24" s="40">
        <f t="shared" si="5"/>
        <v>0.11804389153431677</v>
      </c>
      <c r="R24" s="108">
        <v>64944999</v>
      </c>
      <c r="S24" s="110">
        <v>500166</v>
      </c>
      <c r="T24" s="110">
        <f t="shared" si="6"/>
        <v>65445165</v>
      </c>
      <c r="U24" s="40">
        <f t="shared" si="7"/>
        <v>0.10989187769695032</v>
      </c>
      <c r="V24" s="108">
        <v>103167737</v>
      </c>
      <c r="W24" s="110">
        <v>928983</v>
      </c>
      <c r="X24" s="110">
        <f t="shared" si="8"/>
        <v>104096720</v>
      </c>
      <c r="Y24" s="40">
        <f t="shared" si="9"/>
        <v>0.17479341709801913</v>
      </c>
      <c r="Z24" s="80">
        <f t="shared" si="10"/>
        <v>302711585</v>
      </c>
      <c r="AA24" s="81">
        <f t="shared" si="11"/>
        <v>9846995</v>
      </c>
      <c r="AB24" s="81">
        <f t="shared" si="12"/>
        <v>312558580</v>
      </c>
      <c r="AC24" s="40">
        <f t="shared" si="13"/>
        <v>0.5248309672149571</v>
      </c>
      <c r="AD24" s="80">
        <v>77866855</v>
      </c>
      <c r="AE24" s="81">
        <v>1618194</v>
      </c>
      <c r="AF24" s="81">
        <f t="shared" si="14"/>
        <v>79485049</v>
      </c>
      <c r="AG24" s="40">
        <f t="shared" si="15"/>
        <v>0.4927952801411572</v>
      </c>
      <c r="AH24" s="40">
        <f t="shared" si="16"/>
        <v>0.3096389989015418</v>
      </c>
      <c r="AI24" s="12">
        <v>648468398</v>
      </c>
      <c r="AJ24" s="12">
        <v>650895398</v>
      </c>
      <c r="AK24" s="12">
        <v>320758180</v>
      </c>
      <c r="AL24" s="12"/>
    </row>
    <row r="25" spans="1:38" s="59" customFormat="1" ht="12.75">
      <c r="A25" s="64"/>
      <c r="B25" s="65" t="s">
        <v>472</v>
      </c>
      <c r="C25" s="32"/>
      <c r="D25" s="84">
        <f>SUM(D18:D24)</f>
        <v>4238483791</v>
      </c>
      <c r="E25" s="85">
        <f>SUM(E18:E24)</f>
        <v>692459896</v>
      </c>
      <c r="F25" s="93">
        <f t="shared" si="0"/>
        <v>4930943687</v>
      </c>
      <c r="G25" s="84">
        <f>SUM(G18:G24)</f>
        <v>4249252070</v>
      </c>
      <c r="H25" s="85">
        <f>SUM(H18:H24)</f>
        <v>788798248</v>
      </c>
      <c r="I25" s="86">
        <f t="shared" si="1"/>
        <v>5038050318</v>
      </c>
      <c r="J25" s="84">
        <f>SUM(J18:J24)</f>
        <v>728620046</v>
      </c>
      <c r="K25" s="85">
        <f>SUM(K18:K24)</f>
        <v>55996608</v>
      </c>
      <c r="L25" s="85">
        <f t="shared" si="2"/>
        <v>784616654</v>
      </c>
      <c r="M25" s="44">
        <f t="shared" si="3"/>
        <v>0.15912099261416693</v>
      </c>
      <c r="N25" s="114">
        <f>SUM(N18:N24)</f>
        <v>864369016</v>
      </c>
      <c r="O25" s="115">
        <f>SUM(O18:O24)</f>
        <v>123833793</v>
      </c>
      <c r="P25" s="116">
        <f t="shared" si="4"/>
        <v>988202809</v>
      </c>
      <c r="Q25" s="44">
        <f t="shared" si="5"/>
        <v>0.2004084556076578</v>
      </c>
      <c r="R25" s="114">
        <f>SUM(R18:R24)</f>
        <v>816219292</v>
      </c>
      <c r="S25" s="116">
        <f>SUM(S18:S24)</f>
        <v>101729287</v>
      </c>
      <c r="T25" s="116">
        <f t="shared" si="6"/>
        <v>917948579</v>
      </c>
      <c r="U25" s="44">
        <f t="shared" si="7"/>
        <v>0.1822031383291952</v>
      </c>
      <c r="V25" s="114">
        <f>SUM(V18:V24)</f>
        <v>922367932</v>
      </c>
      <c r="W25" s="116">
        <f>SUM(W18:W24)</f>
        <v>285709936</v>
      </c>
      <c r="X25" s="116">
        <f t="shared" si="8"/>
        <v>1208077868</v>
      </c>
      <c r="Y25" s="44">
        <f t="shared" si="9"/>
        <v>0.23979075073620573</v>
      </c>
      <c r="Z25" s="84">
        <f t="shared" si="10"/>
        <v>3331576286</v>
      </c>
      <c r="AA25" s="85">
        <f t="shared" si="11"/>
        <v>567269624</v>
      </c>
      <c r="AB25" s="85">
        <f t="shared" si="12"/>
        <v>3898845910</v>
      </c>
      <c r="AC25" s="44">
        <f t="shared" si="13"/>
        <v>0.773879906691317</v>
      </c>
      <c r="AD25" s="84">
        <f>SUM(AD18:AD24)</f>
        <v>810255530</v>
      </c>
      <c r="AE25" s="85">
        <f>SUM(AE18:AE24)</f>
        <v>162203031</v>
      </c>
      <c r="AF25" s="85">
        <f t="shared" si="14"/>
        <v>972458561</v>
      </c>
      <c r="AG25" s="44">
        <f t="shared" si="15"/>
        <v>1.0073254420199573</v>
      </c>
      <c r="AH25" s="44">
        <f t="shared" si="16"/>
        <v>0.24229238802495368</v>
      </c>
      <c r="AI25" s="66">
        <f>SUM(AI18:AI24)</f>
        <v>2821772048</v>
      </c>
      <c r="AJ25" s="66">
        <f>SUM(AJ18:AJ24)</f>
        <v>3424162246</v>
      </c>
      <c r="AK25" s="66">
        <f>SUM(AK18:AK24)</f>
        <v>3449245748</v>
      </c>
      <c r="AL25" s="66"/>
    </row>
    <row r="26" spans="1:38" s="13" customFormat="1" ht="12.75">
      <c r="A26" s="29" t="s">
        <v>97</v>
      </c>
      <c r="B26" s="63" t="s">
        <v>473</v>
      </c>
      <c r="C26" s="39" t="s">
        <v>474</v>
      </c>
      <c r="D26" s="80">
        <v>296788045</v>
      </c>
      <c r="E26" s="81">
        <v>137171000</v>
      </c>
      <c r="F26" s="82">
        <f t="shared" si="0"/>
        <v>433959045</v>
      </c>
      <c r="G26" s="80">
        <v>296788045</v>
      </c>
      <c r="H26" s="81">
        <v>137171000</v>
      </c>
      <c r="I26" s="83">
        <f t="shared" si="1"/>
        <v>433959045</v>
      </c>
      <c r="J26" s="80">
        <v>94020577</v>
      </c>
      <c r="K26" s="81">
        <v>11499615</v>
      </c>
      <c r="L26" s="81">
        <f t="shared" si="2"/>
        <v>105520192</v>
      </c>
      <c r="M26" s="40">
        <f t="shared" si="3"/>
        <v>0.2431570287928899</v>
      </c>
      <c r="N26" s="108">
        <v>78329731</v>
      </c>
      <c r="O26" s="109">
        <v>1072480</v>
      </c>
      <c r="P26" s="110">
        <f t="shared" si="4"/>
        <v>79402211</v>
      </c>
      <c r="Q26" s="40">
        <f t="shared" si="5"/>
        <v>0.1829716695961482</v>
      </c>
      <c r="R26" s="108">
        <v>103227300</v>
      </c>
      <c r="S26" s="110">
        <v>4141275</v>
      </c>
      <c r="T26" s="110">
        <f t="shared" si="6"/>
        <v>107368575</v>
      </c>
      <c r="U26" s="40">
        <f t="shared" si="7"/>
        <v>0.24741637773675162</v>
      </c>
      <c r="V26" s="108">
        <v>43424747</v>
      </c>
      <c r="W26" s="110">
        <v>0</v>
      </c>
      <c r="X26" s="110">
        <f t="shared" si="8"/>
        <v>43424747</v>
      </c>
      <c r="Y26" s="40">
        <f t="shared" si="9"/>
        <v>0.10006646364520412</v>
      </c>
      <c r="Z26" s="80">
        <f t="shared" si="10"/>
        <v>319002355</v>
      </c>
      <c r="AA26" s="81">
        <f t="shared" si="11"/>
        <v>16713370</v>
      </c>
      <c r="AB26" s="81">
        <f t="shared" si="12"/>
        <v>335715725</v>
      </c>
      <c r="AC26" s="40">
        <f t="shared" si="13"/>
        <v>0.7736115397709938</v>
      </c>
      <c r="AD26" s="80">
        <v>78638170</v>
      </c>
      <c r="AE26" s="81">
        <v>0</v>
      </c>
      <c r="AF26" s="81">
        <f t="shared" si="14"/>
        <v>78638170</v>
      </c>
      <c r="AG26" s="40">
        <f t="shared" si="15"/>
        <v>0.9560484444600011</v>
      </c>
      <c r="AH26" s="40">
        <f t="shared" si="16"/>
        <v>-0.4477904686744364</v>
      </c>
      <c r="AI26" s="12">
        <v>299892867</v>
      </c>
      <c r="AJ26" s="12">
        <v>299892867</v>
      </c>
      <c r="AK26" s="12">
        <v>286712109</v>
      </c>
      <c r="AL26" s="12"/>
    </row>
    <row r="27" spans="1:38" s="13" customFormat="1" ht="12.75">
      <c r="A27" s="29" t="s">
        <v>97</v>
      </c>
      <c r="B27" s="63" t="s">
        <v>73</v>
      </c>
      <c r="C27" s="39" t="s">
        <v>74</v>
      </c>
      <c r="D27" s="80">
        <v>1703254563</v>
      </c>
      <c r="E27" s="81">
        <v>541567987</v>
      </c>
      <c r="F27" s="82">
        <f t="shared" si="0"/>
        <v>2244822550</v>
      </c>
      <c r="G27" s="80">
        <v>1734156022</v>
      </c>
      <c r="H27" s="81">
        <v>523095917</v>
      </c>
      <c r="I27" s="83">
        <f t="shared" si="1"/>
        <v>2257251939</v>
      </c>
      <c r="J27" s="80">
        <v>299756416</v>
      </c>
      <c r="K27" s="81">
        <v>26331667</v>
      </c>
      <c r="L27" s="81">
        <f t="shared" si="2"/>
        <v>326088083</v>
      </c>
      <c r="M27" s="40">
        <f t="shared" si="3"/>
        <v>0.14526229834959561</v>
      </c>
      <c r="N27" s="108">
        <v>460482550</v>
      </c>
      <c r="O27" s="109">
        <v>77237026</v>
      </c>
      <c r="P27" s="110">
        <f t="shared" si="4"/>
        <v>537719576</v>
      </c>
      <c r="Q27" s="40">
        <f t="shared" si="5"/>
        <v>0.23953767570626017</v>
      </c>
      <c r="R27" s="108">
        <v>444356545</v>
      </c>
      <c r="S27" s="110">
        <v>44815499</v>
      </c>
      <c r="T27" s="110">
        <f t="shared" si="6"/>
        <v>489172044</v>
      </c>
      <c r="U27" s="40">
        <f t="shared" si="7"/>
        <v>0.21671131854989625</v>
      </c>
      <c r="V27" s="108">
        <v>469592646</v>
      </c>
      <c r="W27" s="110">
        <v>114303522</v>
      </c>
      <c r="X27" s="110">
        <f t="shared" si="8"/>
        <v>583896168</v>
      </c>
      <c r="Y27" s="40">
        <f t="shared" si="9"/>
        <v>0.25867567457209745</v>
      </c>
      <c r="Z27" s="80">
        <f t="shared" si="10"/>
        <v>1674188157</v>
      </c>
      <c r="AA27" s="81">
        <f t="shared" si="11"/>
        <v>262687714</v>
      </c>
      <c r="AB27" s="81">
        <f t="shared" si="12"/>
        <v>1936875871</v>
      </c>
      <c r="AC27" s="40">
        <f t="shared" si="13"/>
        <v>0.8580680948968719</v>
      </c>
      <c r="AD27" s="80">
        <v>443659606</v>
      </c>
      <c r="AE27" s="81">
        <v>85726220</v>
      </c>
      <c r="AF27" s="81">
        <f t="shared" si="14"/>
        <v>529385826</v>
      </c>
      <c r="AG27" s="40">
        <f t="shared" si="15"/>
        <v>0.8471609846058737</v>
      </c>
      <c r="AH27" s="40">
        <f t="shared" si="16"/>
        <v>0.10296902433500366</v>
      </c>
      <c r="AI27" s="12">
        <v>2228169384</v>
      </c>
      <c r="AJ27" s="12">
        <v>2088202696</v>
      </c>
      <c r="AK27" s="12">
        <v>1769043852</v>
      </c>
      <c r="AL27" s="12"/>
    </row>
    <row r="28" spans="1:38" s="13" customFormat="1" ht="12.75">
      <c r="A28" s="29" t="s">
        <v>97</v>
      </c>
      <c r="B28" s="63" t="s">
        <v>475</v>
      </c>
      <c r="C28" s="39" t="s">
        <v>476</v>
      </c>
      <c r="D28" s="80">
        <v>229771754</v>
      </c>
      <c r="E28" s="81">
        <v>41963500</v>
      </c>
      <c r="F28" s="82">
        <f t="shared" si="0"/>
        <v>271735254</v>
      </c>
      <c r="G28" s="80">
        <v>220298669</v>
      </c>
      <c r="H28" s="81">
        <v>43774488</v>
      </c>
      <c r="I28" s="83">
        <f t="shared" si="1"/>
        <v>264073157</v>
      </c>
      <c r="J28" s="80">
        <v>52303448</v>
      </c>
      <c r="K28" s="81">
        <v>5869220</v>
      </c>
      <c r="L28" s="81">
        <f t="shared" si="2"/>
        <v>58172668</v>
      </c>
      <c r="M28" s="40">
        <f t="shared" si="3"/>
        <v>0.2140784721293469</v>
      </c>
      <c r="N28" s="108">
        <v>50652838</v>
      </c>
      <c r="O28" s="109">
        <v>4268828</v>
      </c>
      <c r="P28" s="110">
        <f t="shared" si="4"/>
        <v>54921666</v>
      </c>
      <c r="Q28" s="40">
        <f t="shared" si="5"/>
        <v>0.20211461410156226</v>
      </c>
      <c r="R28" s="108">
        <v>44057272</v>
      </c>
      <c r="S28" s="110">
        <v>4443332</v>
      </c>
      <c r="T28" s="110">
        <f t="shared" si="6"/>
        <v>48500604</v>
      </c>
      <c r="U28" s="40">
        <f t="shared" si="7"/>
        <v>0.18366351412233844</v>
      </c>
      <c r="V28" s="108">
        <v>49337558</v>
      </c>
      <c r="W28" s="110">
        <v>8076900</v>
      </c>
      <c r="X28" s="110">
        <f t="shared" si="8"/>
        <v>57414458</v>
      </c>
      <c r="Y28" s="40">
        <f t="shared" si="9"/>
        <v>0.21741875869647742</v>
      </c>
      <c r="Z28" s="80">
        <f t="shared" si="10"/>
        <v>196351116</v>
      </c>
      <c r="AA28" s="81">
        <f t="shared" si="11"/>
        <v>22658280</v>
      </c>
      <c r="AB28" s="81">
        <f t="shared" si="12"/>
        <v>219009396</v>
      </c>
      <c r="AC28" s="40">
        <f t="shared" si="13"/>
        <v>0.8293512240625047</v>
      </c>
      <c r="AD28" s="80">
        <v>28180452</v>
      </c>
      <c r="AE28" s="81">
        <v>3373231</v>
      </c>
      <c r="AF28" s="81">
        <f t="shared" si="14"/>
        <v>31553683</v>
      </c>
      <c r="AG28" s="40">
        <f t="shared" si="15"/>
        <v>0</v>
      </c>
      <c r="AH28" s="40">
        <f t="shared" si="16"/>
        <v>0.819580237273728</v>
      </c>
      <c r="AI28" s="12">
        <v>0</v>
      </c>
      <c r="AJ28" s="12">
        <v>0</v>
      </c>
      <c r="AK28" s="12">
        <v>182666040</v>
      </c>
      <c r="AL28" s="12"/>
    </row>
    <row r="29" spans="1:38" s="13" customFormat="1" ht="12.75">
      <c r="A29" s="29" t="s">
        <v>97</v>
      </c>
      <c r="B29" s="63" t="s">
        <v>477</v>
      </c>
      <c r="C29" s="39" t="s">
        <v>478</v>
      </c>
      <c r="D29" s="80">
        <v>486205876</v>
      </c>
      <c r="E29" s="81">
        <v>185546720</v>
      </c>
      <c r="F29" s="82">
        <f t="shared" si="0"/>
        <v>671752596</v>
      </c>
      <c r="G29" s="80">
        <v>486205876</v>
      </c>
      <c r="H29" s="81">
        <v>185546720</v>
      </c>
      <c r="I29" s="83">
        <f t="shared" si="1"/>
        <v>671752596</v>
      </c>
      <c r="J29" s="80">
        <v>88508397</v>
      </c>
      <c r="K29" s="81">
        <v>23603678</v>
      </c>
      <c r="L29" s="81">
        <f t="shared" si="2"/>
        <v>112112075</v>
      </c>
      <c r="M29" s="40">
        <f t="shared" si="3"/>
        <v>0.16689488908205127</v>
      </c>
      <c r="N29" s="108">
        <v>109077258</v>
      </c>
      <c r="O29" s="109">
        <v>30694409</v>
      </c>
      <c r="P29" s="110">
        <f t="shared" si="4"/>
        <v>139771667</v>
      </c>
      <c r="Q29" s="40">
        <f t="shared" si="5"/>
        <v>0.20807015534034498</v>
      </c>
      <c r="R29" s="108">
        <v>98603845</v>
      </c>
      <c r="S29" s="110">
        <v>34785553</v>
      </c>
      <c r="T29" s="110">
        <f t="shared" si="6"/>
        <v>133389398</v>
      </c>
      <c r="U29" s="40">
        <f t="shared" si="7"/>
        <v>0.19856923336698204</v>
      </c>
      <c r="V29" s="108">
        <v>122145818</v>
      </c>
      <c r="W29" s="110">
        <v>35312461</v>
      </c>
      <c r="X29" s="110">
        <f t="shared" si="8"/>
        <v>157458279</v>
      </c>
      <c r="Y29" s="40">
        <f t="shared" si="9"/>
        <v>0.2343992117598009</v>
      </c>
      <c r="Z29" s="80">
        <f t="shared" si="10"/>
        <v>418335318</v>
      </c>
      <c r="AA29" s="81">
        <f t="shared" si="11"/>
        <v>124396101</v>
      </c>
      <c r="AB29" s="81">
        <f t="shared" si="12"/>
        <v>542731419</v>
      </c>
      <c r="AC29" s="40">
        <f t="shared" si="13"/>
        <v>0.8079334895491792</v>
      </c>
      <c r="AD29" s="80">
        <v>80794467</v>
      </c>
      <c r="AE29" s="81">
        <v>29186720</v>
      </c>
      <c r="AF29" s="81">
        <f t="shared" si="14"/>
        <v>109981187</v>
      </c>
      <c r="AG29" s="40">
        <f t="shared" si="15"/>
        <v>1.1945452981104683</v>
      </c>
      <c r="AH29" s="40">
        <f t="shared" si="16"/>
        <v>0.43168375696836225</v>
      </c>
      <c r="AI29" s="12">
        <v>377258087</v>
      </c>
      <c r="AJ29" s="12">
        <v>377258087</v>
      </c>
      <c r="AK29" s="12">
        <v>450651874</v>
      </c>
      <c r="AL29" s="12"/>
    </row>
    <row r="30" spans="1:38" s="13" customFormat="1" ht="12.75">
      <c r="A30" s="29" t="s">
        <v>97</v>
      </c>
      <c r="B30" s="63" t="s">
        <v>479</v>
      </c>
      <c r="C30" s="39" t="s">
        <v>480</v>
      </c>
      <c r="D30" s="80">
        <v>386458000</v>
      </c>
      <c r="E30" s="81">
        <v>510808000</v>
      </c>
      <c r="F30" s="82">
        <f t="shared" si="0"/>
        <v>897266000</v>
      </c>
      <c r="G30" s="80">
        <v>762888696</v>
      </c>
      <c r="H30" s="81">
        <v>510808000</v>
      </c>
      <c r="I30" s="83">
        <f t="shared" si="1"/>
        <v>1273696696</v>
      </c>
      <c r="J30" s="80">
        <v>57583789</v>
      </c>
      <c r="K30" s="81">
        <v>16359725</v>
      </c>
      <c r="L30" s="81">
        <f t="shared" si="2"/>
        <v>73943514</v>
      </c>
      <c r="M30" s="40">
        <f t="shared" si="3"/>
        <v>0.08240980266721351</v>
      </c>
      <c r="N30" s="108">
        <v>126473090</v>
      </c>
      <c r="O30" s="109">
        <v>4570842</v>
      </c>
      <c r="P30" s="110">
        <f t="shared" si="4"/>
        <v>131043932</v>
      </c>
      <c r="Q30" s="40">
        <f t="shared" si="5"/>
        <v>0.14604803034997427</v>
      </c>
      <c r="R30" s="108">
        <v>86011738</v>
      </c>
      <c r="S30" s="110">
        <v>0</v>
      </c>
      <c r="T30" s="110">
        <f t="shared" si="6"/>
        <v>86011738</v>
      </c>
      <c r="U30" s="40">
        <f t="shared" si="7"/>
        <v>0.06752921497725232</v>
      </c>
      <c r="V30" s="108">
        <v>110190430</v>
      </c>
      <c r="W30" s="110">
        <v>75470320</v>
      </c>
      <c r="X30" s="110">
        <f t="shared" si="8"/>
        <v>185660750</v>
      </c>
      <c r="Y30" s="40">
        <f t="shared" si="9"/>
        <v>0.14576527566025813</v>
      </c>
      <c r="Z30" s="80">
        <f t="shared" si="10"/>
        <v>380259047</v>
      </c>
      <c r="AA30" s="81">
        <f t="shared" si="11"/>
        <v>96400887</v>
      </c>
      <c r="AB30" s="81">
        <f t="shared" si="12"/>
        <v>476659934</v>
      </c>
      <c r="AC30" s="40">
        <f t="shared" si="13"/>
        <v>0.37423346978675054</v>
      </c>
      <c r="AD30" s="80">
        <v>49059183</v>
      </c>
      <c r="AE30" s="81">
        <v>6645723</v>
      </c>
      <c r="AF30" s="81">
        <f t="shared" si="14"/>
        <v>55704906</v>
      </c>
      <c r="AG30" s="40">
        <f t="shared" si="15"/>
        <v>0.4696002578072892</v>
      </c>
      <c r="AH30" s="40">
        <f t="shared" si="16"/>
        <v>2.33293354807923</v>
      </c>
      <c r="AI30" s="12">
        <v>1327246</v>
      </c>
      <c r="AJ30" s="12">
        <v>1019912202</v>
      </c>
      <c r="AK30" s="12">
        <v>478951033</v>
      </c>
      <c r="AL30" s="12"/>
    </row>
    <row r="31" spans="1:38" s="13" customFormat="1" ht="12.75">
      <c r="A31" s="29" t="s">
        <v>116</v>
      </c>
      <c r="B31" s="63" t="s">
        <v>481</v>
      </c>
      <c r="C31" s="39" t="s">
        <v>482</v>
      </c>
      <c r="D31" s="80">
        <v>177466449</v>
      </c>
      <c r="E31" s="81">
        <v>40319366</v>
      </c>
      <c r="F31" s="83">
        <f t="shared" si="0"/>
        <v>217785815</v>
      </c>
      <c r="G31" s="80">
        <v>181973451</v>
      </c>
      <c r="H31" s="81">
        <v>37664366</v>
      </c>
      <c r="I31" s="83">
        <f t="shared" si="1"/>
        <v>219637817</v>
      </c>
      <c r="J31" s="80">
        <v>25440971</v>
      </c>
      <c r="K31" s="81">
        <v>12961183</v>
      </c>
      <c r="L31" s="81">
        <f t="shared" si="2"/>
        <v>38402154</v>
      </c>
      <c r="M31" s="40">
        <f t="shared" si="3"/>
        <v>0.17632991386514316</v>
      </c>
      <c r="N31" s="108">
        <v>28193246</v>
      </c>
      <c r="O31" s="109">
        <v>11501964</v>
      </c>
      <c r="P31" s="110">
        <f t="shared" si="4"/>
        <v>39695210</v>
      </c>
      <c r="Q31" s="40">
        <f t="shared" si="5"/>
        <v>0.18226719678689818</v>
      </c>
      <c r="R31" s="108">
        <v>45035488</v>
      </c>
      <c r="S31" s="110">
        <v>4459868</v>
      </c>
      <c r="T31" s="110">
        <f t="shared" si="6"/>
        <v>49495356</v>
      </c>
      <c r="U31" s="40">
        <f t="shared" si="7"/>
        <v>0.22534988134579756</v>
      </c>
      <c r="V31" s="108">
        <v>48638467</v>
      </c>
      <c r="W31" s="110">
        <v>38034807</v>
      </c>
      <c r="X31" s="110">
        <f t="shared" si="8"/>
        <v>86673274</v>
      </c>
      <c r="Y31" s="40">
        <f t="shared" si="9"/>
        <v>0.3946190832883756</v>
      </c>
      <c r="Z31" s="80">
        <f t="shared" si="10"/>
        <v>147308172</v>
      </c>
      <c r="AA31" s="81">
        <f t="shared" si="11"/>
        <v>66957822</v>
      </c>
      <c r="AB31" s="81">
        <f t="shared" si="12"/>
        <v>214265994</v>
      </c>
      <c r="AC31" s="40">
        <f t="shared" si="13"/>
        <v>0.9755423584454949</v>
      </c>
      <c r="AD31" s="80">
        <v>45120107</v>
      </c>
      <c r="AE31" s="81">
        <v>20494408</v>
      </c>
      <c r="AF31" s="81">
        <f t="shared" si="14"/>
        <v>65614515</v>
      </c>
      <c r="AG31" s="40">
        <f t="shared" si="15"/>
        <v>1.0522116050681622</v>
      </c>
      <c r="AH31" s="40">
        <f t="shared" si="16"/>
        <v>0.3209466533433951</v>
      </c>
      <c r="AI31" s="12">
        <v>176571999</v>
      </c>
      <c r="AJ31" s="12">
        <v>176572009</v>
      </c>
      <c r="AK31" s="12">
        <v>185791117</v>
      </c>
      <c r="AL31" s="12"/>
    </row>
    <row r="32" spans="1:38" s="59" customFormat="1" ht="12.75">
      <c r="A32" s="64"/>
      <c r="B32" s="65" t="s">
        <v>483</v>
      </c>
      <c r="C32" s="32"/>
      <c r="D32" s="84">
        <f>SUM(D26:D31)</f>
        <v>3279944687</v>
      </c>
      <c r="E32" s="85">
        <f>SUM(E26:E31)</f>
        <v>1457376573</v>
      </c>
      <c r="F32" s="86">
        <f t="shared" si="0"/>
        <v>4737321260</v>
      </c>
      <c r="G32" s="84">
        <f>SUM(G26:G31)</f>
        <v>3682310759</v>
      </c>
      <c r="H32" s="85">
        <f>SUM(H26:H31)</f>
        <v>1438060491</v>
      </c>
      <c r="I32" s="93">
        <f t="shared" si="1"/>
        <v>5120371250</v>
      </c>
      <c r="J32" s="84">
        <f>SUM(J26:J31)</f>
        <v>617613598</v>
      </c>
      <c r="K32" s="95">
        <f>SUM(K26:K31)</f>
        <v>96625088</v>
      </c>
      <c r="L32" s="85">
        <f t="shared" si="2"/>
        <v>714238686</v>
      </c>
      <c r="M32" s="44">
        <f t="shared" si="3"/>
        <v>0.15076847163200413</v>
      </c>
      <c r="N32" s="114">
        <f>SUM(N26:N31)</f>
        <v>853208713</v>
      </c>
      <c r="O32" s="115">
        <f>SUM(O26:O31)</f>
        <v>129345549</v>
      </c>
      <c r="P32" s="116">
        <f t="shared" si="4"/>
        <v>982554262</v>
      </c>
      <c r="Q32" s="44">
        <f t="shared" si="5"/>
        <v>0.20740714173140118</v>
      </c>
      <c r="R32" s="114">
        <f>SUM(R26:R31)</f>
        <v>821292188</v>
      </c>
      <c r="S32" s="116">
        <f>SUM(S26:S31)</f>
        <v>92645527</v>
      </c>
      <c r="T32" s="116">
        <f t="shared" si="6"/>
        <v>913937715</v>
      </c>
      <c r="U32" s="44">
        <f t="shared" si="7"/>
        <v>0.17849051765533602</v>
      </c>
      <c r="V32" s="114">
        <f>SUM(V26:V31)</f>
        <v>843329666</v>
      </c>
      <c r="W32" s="116">
        <f>SUM(W26:W31)</f>
        <v>271198010</v>
      </c>
      <c r="X32" s="116">
        <f t="shared" si="8"/>
        <v>1114527676</v>
      </c>
      <c r="Y32" s="44">
        <f t="shared" si="9"/>
        <v>0.21766540385133207</v>
      </c>
      <c r="Z32" s="84">
        <f t="shared" si="10"/>
        <v>3135444165</v>
      </c>
      <c r="AA32" s="85">
        <f t="shared" si="11"/>
        <v>589814174</v>
      </c>
      <c r="AB32" s="85">
        <f t="shared" si="12"/>
        <v>3725258339</v>
      </c>
      <c r="AC32" s="44">
        <f t="shared" si="13"/>
        <v>0.7275367658155646</v>
      </c>
      <c r="AD32" s="84">
        <f>SUM(AD26:AD31)</f>
        <v>725451985</v>
      </c>
      <c r="AE32" s="85">
        <f>SUM(AE26:AE31)</f>
        <v>145426302</v>
      </c>
      <c r="AF32" s="85">
        <f t="shared" si="14"/>
        <v>870878287</v>
      </c>
      <c r="AG32" s="44">
        <f t="shared" si="15"/>
        <v>0.846530358552702</v>
      </c>
      <c r="AH32" s="44">
        <f t="shared" si="16"/>
        <v>0.2797743297049269</v>
      </c>
      <c r="AI32" s="66">
        <f>SUM(AI26:AI31)</f>
        <v>3083219583</v>
      </c>
      <c r="AJ32" s="66">
        <f>SUM(AJ26:AJ31)</f>
        <v>3961837861</v>
      </c>
      <c r="AK32" s="66">
        <f>SUM(AK26:AK31)</f>
        <v>3353816025</v>
      </c>
      <c r="AL32" s="66"/>
    </row>
    <row r="33" spans="1:38" s="59" customFormat="1" ht="12.75">
      <c r="A33" s="64"/>
      <c r="B33" s="65" t="s">
        <v>484</v>
      </c>
      <c r="C33" s="32"/>
      <c r="D33" s="84">
        <f>SUM(D9:D16,D18:D24,D26:D31)</f>
        <v>11011276265</v>
      </c>
      <c r="E33" s="85">
        <f>SUM(E9:E16,E18:E24,E26:E31)</f>
        <v>2887346415</v>
      </c>
      <c r="F33" s="93">
        <f t="shared" si="0"/>
        <v>13898622680</v>
      </c>
      <c r="G33" s="84">
        <f>SUM(G9:G16,G18:G24,G26:G31)</f>
        <v>11334724140</v>
      </c>
      <c r="H33" s="85">
        <f>SUM(H9:H16,H18:H24,H26:H31)</f>
        <v>2964368685</v>
      </c>
      <c r="I33" s="86">
        <f t="shared" si="1"/>
        <v>14299092825</v>
      </c>
      <c r="J33" s="84">
        <f>SUM(J9:J16,J18:J24,J26:J31)</f>
        <v>2001914991</v>
      </c>
      <c r="K33" s="85">
        <f>SUM(K9:K16,K18:K24,K26:K31)</f>
        <v>213771012</v>
      </c>
      <c r="L33" s="85">
        <f t="shared" si="2"/>
        <v>2215686003</v>
      </c>
      <c r="M33" s="44">
        <f t="shared" si="3"/>
        <v>0.1594176670605177</v>
      </c>
      <c r="N33" s="114">
        <f>SUM(N9:N16,N18:N24,N26:N31)</f>
        <v>2413013586</v>
      </c>
      <c r="O33" s="115">
        <f>SUM(O9:O16,O18:O24,O26:O31)</f>
        <v>337616618</v>
      </c>
      <c r="P33" s="116">
        <f t="shared" si="4"/>
        <v>2750630204</v>
      </c>
      <c r="Q33" s="44">
        <f t="shared" si="5"/>
        <v>0.19790667516703891</v>
      </c>
      <c r="R33" s="114">
        <f>SUM(R9:R16,R18:R24,R26:R31)</f>
        <v>2719010780</v>
      </c>
      <c r="S33" s="116">
        <f>SUM(S9:S16,S18:S24,S26:S31)</f>
        <v>264638444</v>
      </c>
      <c r="T33" s="116">
        <f t="shared" si="6"/>
        <v>2983649224</v>
      </c>
      <c r="U33" s="44">
        <f t="shared" si="7"/>
        <v>0.20866003602574698</v>
      </c>
      <c r="V33" s="114">
        <f>SUM(V9:V16,V18:V24,V26:V31)</f>
        <v>2340166206</v>
      </c>
      <c r="W33" s="116">
        <f>SUM(W9:W16,W18:W24,W26:W31)</f>
        <v>676280530</v>
      </c>
      <c r="X33" s="116">
        <f t="shared" si="8"/>
        <v>3016446736</v>
      </c>
      <c r="Y33" s="44">
        <f t="shared" si="9"/>
        <v>0.21095371384163317</v>
      </c>
      <c r="Z33" s="84">
        <f t="shared" si="10"/>
        <v>9474105563</v>
      </c>
      <c r="AA33" s="85">
        <f t="shared" si="11"/>
        <v>1492306604</v>
      </c>
      <c r="AB33" s="85">
        <f t="shared" si="12"/>
        <v>10966412167</v>
      </c>
      <c r="AC33" s="44">
        <f t="shared" si="13"/>
        <v>0.76693062288726</v>
      </c>
      <c r="AD33" s="84">
        <f>SUM(AD9:AD16,AD18:AD24,AD26:AD31)</f>
        <v>2102916848</v>
      </c>
      <c r="AE33" s="85">
        <f>SUM(AE9:AE16,AE18:AE24,AE26:AE31)</f>
        <v>422041478</v>
      </c>
      <c r="AF33" s="85">
        <f t="shared" si="14"/>
        <v>2524958326</v>
      </c>
      <c r="AG33" s="44">
        <f t="shared" si="15"/>
        <v>0.9150766912153266</v>
      </c>
      <c r="AH33" s="44">
        <f t="shared" si="16"/>
        <v>0.19465208789350918</v>
      </c>
      <c r="AI33" s="66">
        <f>SUM(AI9:AI16,AI18:AI24,AI26:AI31)</f>
        <v>9098503557</v>
      </c>
      <c r="AJ33" s="66">
        <f>SUM(AJ9:AJ16,AJ18:AJ24,AJ26:AJ31)</f>
        <v>10407784537</v>
      </c>
      <c r="AK33" s="66">
        <f>SUM(AK9:AK16,AK18:AK24,AK26:AK31)</f>
        <v>9523921037</v>
      </c>
      <c r="AL33" s="66"/>
    </row>
    <row r="34" spans="1:38" s="13" customFormat="1" ht="12.75">
      <c r="A34" s="67"/>
      <c r="B34" s="68"/>
      <c r="C34" s="69"/>
      <c r="D34" s="96"/>
      <c r="E34" s="96"/>
      <c r="F34" s="97"/>
      <c r="G34" s="98"/>
      <c r="H34" s="96"/>
      <c r="I34" s="99"/>
      <c r="J34" s="98"/>
      <c r="K34" s="100"/>
      <c r="L34" s="96"/>
      <c r="M34" s="73"/>
      <c r="N34" s="98"/>
      <c r="O34" s="100"/>
      <c r="P34" s="96"/>
      <c r="Q34" s="73"/>
      <c r="R34" s="98"/>
      <c r="S34" s="100"/>
      <c r="T34" s="96"/>
      <c r="U34" s="73"/>
      <c r="V34" s="98"/>
      <c r="W34" s="100"/>
      <c r="X34" s="96"/>
      <c r="Y34" s="73"/>
      <c r="Z34" s="98"/>
      <c r="AA34" s="100"/>
      <c r="AB34" s="96"/>
      <c r="AC34" s="73"/>
      <c r="AD34" s="98"/>
      <c r="AE34" s="96"/>
      <c r="AF34" s="96"/>
      <c r="AG34" s="73"/>
      <c r="AH34" s="73"/>
      <c r="AI34" s="12"/>
      <c r="AJ34" s="12"/>
      <c r="AK34" s="12"/>
      <c r="AL34" s="12"/>
    </row>
    <row r="35" spans="1:38" s="13" customFormat="1" ht="12.75">
      <c r="A35" s="12"/>
      <c r="B35" s="60"/>
      <c r="C35" s="12"/>
      <c r="D35" s="91"/>
      <c r="E35" s="91"/>
      <c r="F35" s="91"/>
      <c r="G35" s="91"/>
      <c r="H35" s="91"/>
      <c r="I35" s="91"/>
      <c r="J35" s="91"/>
      <c r="K35" s="91"/>
      <c r="L35" s="91"/>
      <c r="M35" s="12"/>
      <c r="N35" s="91"/>
      <c r="O35" s="91"/>
      <c r="P35" s="91"/>
      <c r="Q35" s="12"/>
      <c r="R35" s="91"/>
      <c r="S35" s="91"/>
      <c r="T35" s="91"/>
      <c r="U35" s="12"/>
      <c r="V35" s="91"/>
      <c r="W35" s="91"/>
      <c r="X35" s="91"/>
      <c r="Y35" s="12"/>
      <c r="Z35" s="91"/>
      <c r="AA35" s="91"/>
      <c r="AB35" s="91"/>
      <c r="AC35" s="12"/>
      <c r="AD35" s="91"/>
      <c r="AE35" s="91"/>
      <c r="AF35" s="91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2013-08-06T12:19:33Z</dcterms:created>
  <dcterms:modified xsi:type="dcterms:W3CDTF">2013-08-06T12:20:42Z</dcterms:modified>
  <cp:category/>
  <cp:version/>
  <cp:contentType/>
  <cp:contentStatus/>
</cp:coreProperties>
</file>