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calcMode="manual" fullCalcOnLoad="1"/>
</workbook>
</file>

<file path=xl/sharedStrings.xml><?xml version="1.0" encoding="utf-8"?>
<sst xmlns="http://schemas.openxmlformats.org/spreadsheetml/2006/main" count="1183" uniqueCount="656">
  <si>
    <t>Fourth Quarter 2012/13</t>
  </si>
  <si>
    <t>Fourth Quarter 2011/12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</si>
  <si>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</si>
  <si>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</si>
  <si>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</si>
  <si>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</si>
  <si>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</si>
  <si>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</si>
  <si>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</si>
  <si>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</si>
  <si>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</si>
  <si>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</si>
  <si>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</si>
  <si>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</si>
  <si>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</si>
  <si>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</si>
  <si>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</si>
  <si>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</si>
  <si>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</si>
  <si>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</si>
  <si>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</si>
  <si>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</si>
  <si>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</si>
  <si>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</si>
  <si>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</si>
  <si>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</si>
  <si>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</si>
  <si>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</si>
  <si>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</si>
  <si>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</si>
  <si>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</si>
  <si>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</si>
  <si>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</si>
  <si>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</si>
  <si>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</si>
  <si>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</si>
  <si>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</si>
  <si>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</si>
  <si>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</si>
  <si>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</si>
  <si>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</si>
  <si>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</si>
  <si>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</si>
  <si>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</si>
  <si>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</si>
  <si>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</si>
  <si>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</si>
  <si>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</si>
  <si>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</si>
  <si>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</si>
  <si>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</si>
  <si>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</si>
  <si>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</si>
  <si>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</si>
  <si>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</si>
  <si>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</si>
  <si>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</si>
  <si>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</si>
  <si>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</si>
  <si>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</si>
  <si>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</si>
  <si>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</si>
  <si>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</si>
  <si>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</si>
  <si>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</si>
  <si>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</si>
  <si>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</si>
  <si>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</si>
  <si>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</si>
  <si>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</si>
  <si>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</si>
  <si>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</si>
  <si>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</si>
  <si>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</si>
  <si>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</si>
  <si>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</si>
  <si>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</si>
  <si>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</si>
  <si>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</si>
  <si>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</si>
  <si>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</si>
  <si>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</si>
  <si>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</si>
  <si>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</si>
  <si>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</si>
  <si>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</si>
  <si>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</si>
  <si>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</si>
  <si>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</si>
  <si>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</si>
  <si>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</si>
  <si>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</si>
  <si>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</si>
  <si>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</si>
  <si>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</si>
  <si>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</si>
  <si>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</si>
  <si>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</si>
  <si>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</si>
  <si>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</si>
  <si>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</si>
  <si>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</si>
  <si>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</si>
  <si>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</si>
  <si>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</si>
  <si>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</si>
  <si>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</si>
  <si>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</si>
  <si>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</si>
  <si>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</si>
  <si>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</si>
  <si>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</si>
  <si>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</si>
  <si>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</si>
  <si>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</si>
  <si>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</si>
  <si>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</si>
  <si>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</si>
  <si>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</si>
  <si>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</si>
  <si>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</si>
  <si>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</si>
  <si>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</si>
  <si>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</si>
  <si>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</si>
  <si>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</si>
  <si>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</si>
  <si>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</si>
  <si>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</si>
  <si>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</si>
  <si>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</si>
  <si>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</si>
  <si>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</si>
  <si>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</si>
  <si>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</si>
  <si>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</si>
  <si>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</si>
  <si>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</si>
  <si>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</si>
  <si>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</si>
  <si>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</si>
  <si>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</si>
  <si>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</si>
  <si>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</si>
  <si>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</si>
  <si>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</si>
  <si>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</si>
  <si>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</si>
  <si>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</si>
  <si>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</si>
  <si>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</si>
  <si>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</si>
  <si>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</si>
  <si>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</si>
  <si>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</si>
  <si>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</si>
  <si>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</si>
  <si>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</si>
  <si>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</si>
  <si>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</si>
  <si>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</si>
  <si>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</si>
  <si>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</si>
  <si>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</si>
  <si>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</si>
  <si>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</si>
  <si>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</si>
  <si>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</si>
  <si>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</si>
  <si>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</si>
  <si>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</si>
  <si>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</si>
  <si>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</si>
  <si>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</si>
  <si>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</si>
  <si>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</si>
  <si>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</si>
  <si>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</si>
  <si>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</si>
  <si>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</si>
  <si>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</si>
  <si>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</si>
  <si>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</si>
  <si>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</si>
  <si>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</si>
  <si>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</si>
  <si>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</si>
  <si>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</si>
  <si>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</si>
  <si>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</si>
  <si>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</si>
  <si>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</si>
  <si>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</si>
  <si>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</si>
  <si>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</si>
  <si>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</si>
  <si>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</si>
  <si>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</si>
  <si>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</si>
  <si>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</si>
  <si>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</si>
  <si>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</si>
  <si>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</si>
  <si>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</si>
  <si>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</si>
  <si>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</si>
  <si>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</si>
  <si>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</si>
  <si>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</si>
  <si>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</si>
  <si>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</si>
  <si>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</si>
  <si>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</si>
  <si>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</si>
  <si>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</si>
  <si>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</si>
  <si>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</si>
  <si>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</si>
  <si>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</si>
  <si>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</si>
  <si>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</si>
  <si>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</si>
  <si>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</si>
  <si>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</si>
  <si>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</si>
  <si>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</si>
  <si>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</si>
  <si>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</si>
  <si>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</si>
  <si>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</si>
  <si>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</si>
  <si>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</si>
  <si>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</si>
  <si>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</si>
  <si>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</si>
  <si>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</si>
  <si>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</si>
  <si>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</si>
  <si>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</si>
  <si>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</si>
  <si>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</si>
  <si>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</si>
  <si>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</si>
  <si>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</si>
  <si>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</si>
  <si>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</si>
  <si>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</si>
  <si>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</si>
  <si>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</si>
  <si>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</si>
  <si>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</si>
  <si>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</si>
  <si>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</si>
  <si>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</si>
  <si>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</si>
  <si>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</si>
  <si>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</si>
  <si>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</si>
  <si>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</si>
  <si>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</si>
  <si>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</si>
  <si>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</si>
  <si>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</si>
  <si>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</si>
  <si>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</si>
  <si>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</si>
  <si>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</si>
  <si>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</si>
  <si>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</si>
  <si>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</si>
  <si>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</si>
  <si>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</si>
  <si>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</si>
  <si>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</si>
  <si>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</si>
  <si>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</si>
  <si>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</si>
  <si>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</si>
  <si>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</si>
  <si>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</si>
  <si>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</si>
  <si>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</si>
  <si>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</si>
  <si>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</si>
  <si>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</si>
  <si>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</si>
  <si>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</si>
  <si>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</si>
  <si>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</si>
  <si>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</si>
  <si>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</si>
  <si>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</si>
  <si>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</si>
  <si>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</si>
  <si>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</si>
  <si>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</si>
  <si>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</si>
  <si>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</si>
  <si>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</si>
  <si>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</si>
  <si>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</si>
  <si>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</si>
  <si>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</si>
  <si>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</si>
  <si>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</si>
  <si>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</si>
  <si>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</si>
  <si>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</si>
  <si>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</si>
  <si>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</si>
  <si>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</si>
  <si>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</si>
  <si>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</si>
  <si>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</si>
  <si>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</si>
  <si>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</si>
  <si>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</si>
  <si>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</si>
  <si>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</si>
  <si>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</si>
  <si>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</si>
  <si>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</si>
  <si>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</si>
  <si>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</si>
  <si>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</si>
  <si>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</si>
  <si>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</si>
  <si>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</si>
  <si>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</si>
  <si>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</si>
  <si>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</si>
  <si>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</si>
  <si>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</si>
  <si>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</si>
  <si>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</si>
  <si>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</si>
  <si>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</si>
  <si>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</si>
  <si>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</si>
  <si>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</si>
  <si>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</si>
  <si>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</si>
  <si>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</si>
  <si>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</si>
  <si>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</si>
  <si>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</si>
  <si>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</si>
  <si>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</si>
  <si>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</si>
  <si>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</si>
  <si>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</si>
  <si>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</si>
  <si>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</si>
  <si>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</si>
  <si>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</si>
  <si>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</si>
  <si>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</si>
  <si>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</si>
  <si>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</si>
  <si>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</si>
  <si>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</si>
  <si>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</si>
  <si>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</si>
  <si>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</si>
  <si>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</si>
  <si>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</si>
  <si>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</si>
  <si>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</si>
  <si>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</si>
  <si>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</si>
  <si>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</si>
  <si>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</si>
  <si>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</si>
  <si>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</si>
  <si>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</si>
  <si>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</si>
  <si>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</si>
  <si>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</si>
  <si>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</si>
  <si>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</si>
  <si>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</si>
  <si>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</si>
  <si>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</si>
  <si>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</si>
  <si>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</si>
  <si>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</si>
  <si>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</si>
  <si>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</si>
  <si>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</si>
  <si>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</si>
  <si>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</si>
  <si>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</si>
  <si>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</si>
  <si>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</si>
  <si>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</si>
  <si>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</si>
  <si>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</si>
  <si>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</si>
  <si>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</si>
  <si>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</si>
  <si>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</si>
  <si>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</si>
  <si>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</si>
  <si>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</si>
  <si>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</si>
  <si>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</si>
  <si>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</si>
  <si>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</si>
  <si>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</si>
  <si>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</si>
  <si>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</si>
  <si>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</si>
  <si>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</si>
  <si>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</si>
  <si>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</si>
  <si>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</si>
  <si>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</si>
  <si>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</si>
  <si>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</si>
  <si>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</si>
  <si>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</si>
  <si>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</si>
  <si>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</si>
  <si>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</si>
  <si>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</si>
  <si>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</si>
  <si>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</si>
  <si>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</si>
  <si>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</si>
  <si>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</si>
  <si>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</si>
  <si>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</si>
  <si>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</si>
  <si>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</si>
  <si>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</si>
  <si>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</si>
  <si>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</si>
  <si>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</si>
  <si>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</si>
  <si>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</si>
  <si>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</si>
  <si>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</si>
  <si>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</si>
  <si>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</si>
  <si>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</si>
  <si>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</si>
  <si>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</si>
  <si>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</si>
  <si>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</si>
  <si>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</si>
  <si>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</si>
  <si>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</si>
  <si>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</si>
  <si>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</si>
  <si>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</si>
  <si>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</si>
  <si>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</si>
  <si>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</si>
  <si>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</si>
  <si>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</si>
  <si>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</si>
  <si>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</si>
  <si>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</si>
  <si>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</si>
  <si>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</si>
  <si>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</si>
  <si>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</si>
  <si>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</si>
  <si>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</si>
  <si>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</si>
  <si>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</si>
  <si>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</si>
  <si>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</si>
  <si>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</si>
  <si>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</si>
  <si>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</si>
  <si>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</si>
  <si>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</si>
  <si>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</si>
  <si>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</si>
  <si>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</si>
  <si>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</si>
  <si>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</si>
  <si>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</si>
  <si>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</si>
  <si>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</si>
  <si>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</si>
  <si>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</si>
  <si>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</si>
  <si>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</si>
  <si>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</si>
  <si>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</si>
  <si>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</si>
  <si>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</si>
  <si>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</si>
  <si>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</si>
  <si>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</si>
  <si>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</si>
  <si>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</si>
  <si>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</si>
  <si>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</si>
  <si>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</si>
  <si>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</si>
  <si>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</si>
  <si>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</si>
  <si>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</si>
  <si>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</si>
  <si>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</si>
  <si>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</si>
  <si>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</si>
  <si>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</si>
  <si>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</si>
  <si>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</si>
  <si>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</si>
  <si>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</si>
  <si>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</si>
  <si>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</si>
  <si>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</si>
  <si>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</si>
  <si>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</si>
  <si>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</si>
  <si>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</si>
  <si>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</si>
  <si>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</si>
  <si>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</si>
  <si>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</si>
  <si>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</si>
  <si>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</si>
  <si>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</si>
  <si>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</si>
  <si>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</si>
  <si>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</si>
  <si>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</si>
  <si>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</si>
  <si>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</si>
  <si>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</si>
  <si>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</si>
  <si>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</si>
  <si>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</si>
  <si>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</si>
  <si>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</si>
  <si>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</si>
  <si>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</si>
  <si>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</si>
  <si>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</si>
  <si>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</si>
  <si>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</si>
  <si>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</si>
  <si>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</si>
  <si>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</si>
  <si>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</si>
  <si>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</si>
  <si>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</si>
  <si>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</si>
  <si>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</si>
  <si>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</si>
  <si>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</si>
  <si>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</si>
  <si>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</si>
  <si>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</si>
  <si>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</si>
  <si>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</si>
  <si>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</si>
  <si>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</si>
  <si>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</si>
  <si>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</si>
  <si>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</si>
  <si>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</si>
  <si>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</si>
  <si>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</si>
  <si>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</si>
  <si>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</si>
  <si>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</si>
  <si>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</si>
  <si>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</si>
  <si>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</si>
  <si>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</si>
  <si>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</si>
  <si>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</si>
  <si>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</si>
  <si>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</si>
  <si>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</si>
  <si>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</si>
  <si>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</si>
  <si>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</si>
  <si>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</si>
  <si>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</si>
  <si>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</si>
  <si>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</si>
  <si>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</si>
  <si>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</si>
  <si>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</si>
  <si>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</si>
  <si>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</si>
  <si>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</si>
  <si>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</si>
  <si>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</si>
  <si>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</si>
  <si>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</si>
  <si>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</si>
  <si>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</si>
  <si>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</si>
  <si>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</si>
  <si>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</si>
  <si>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</si>
  <si>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</si>
  <si>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</si>
  <si>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</si>
  <si>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</si>
  <si>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</si>
  <si>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</si>
  <si>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</si>
  <si>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</si>
  <si>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</si>
  <si>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</si>
  <si>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</si>
  <si>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</si>
  <si>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</si>
  <si>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</si>
  <si>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</si>
  <si>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</si>
  <si>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</si>
  <si>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</si>
  <si>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</si>
  <si>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</si>
  <si>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</si>
  <si>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</si>
  <si>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</si>
  <si>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</si>
  <si>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</si>
  <si>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</si>
  <si>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</si>
  <si>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</si>
  <si>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</si>
  <si>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</si>
  <si>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</si>
  <si>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</si>
  <si>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</si>
  <si>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</si>
  <si>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</si>
  <si>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</si>
  <si>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</si>
  <si>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</si>
  <si>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</si>
  <si>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</si>
  <si>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</si>
  <si>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</si>
  <si>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</si>
  <si>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</si>
  <si>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</si>
  <si>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</si>
  <si>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</si>
  <si>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</si>
  <si>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</si>
  <si>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</si>
  <si>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4th QUARTER ENDED 30 JUNE 2013 (PRELIMINARY RESULTS)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</si>
</sst>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8" customFormat="1" ht="16.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11</v>
      </c>
      <c r="C9" s="57" t="s">
        <v>12</v>
      </c>
      <c r="D9" s="58">
        <v>368555510</v>
      </c>
      <c r="E9" s="59">
        <v>1615134073</v>
      </c>
      <c r="F9" s="59">
        <v>1142812464</v>
      </c>
      <c r="G9" s="59">
        <v>0</v>
      </c>
      <c r="H9" s="60">
        <v>3126502047</v>
      </c>
      <c r="I9" s="61">
        <v>274213819</v>
      </c>
      <c r="J9" s="62">
        <v>1663433777</v>
      </c>
      <c r="K9" s="59">
        <v>991287106</v>
      </c>
      <c r="L9" s="62">
        <v>0</v>
      </c>
      <c r="M9" s="60">
        <v>2928934702</v>
      </c>
    </row>
    <row r="10" spans="1:13" s="8" customFormat="1" ht="12.75">
      <c r="A10" s="24"/>
      <c r="B10" s="56" t="s">
        <v>13</v>
      </c>
      <c r="C10" s="57" t="s">
        <v>14</v>
      </c>
      <c r="D10" s="58">
        <v>450911497</v>
      </c>
      <c r="E10" s="59">
        <v>1166444871</v>
      </c>
      <c r="F10" s="59">
        <v>551481766</v>
      </c>
      <c r="G10" s="59">
        <v>0</v>
      </c>
      <c r="H10" s="60">
        <v>2168838134</v>
      </c>
      <c r="I10" s="61">
        <v>414081419</v>
      </c>
      <c r="J10" s="62">
        <v>947317872</v>
      </c>
      <c r="K10" s="59">
        <v>646478478</v>
      </c>
      <c r="L10" s="62">
        <v>0</v>
      </c>
      <c r="M10" s="60">
        <v>2007877769</v>
      </c>
    </row>
    <row r="11" spans="1:13" s="8" customFormat="1" ht="12.75">
      <c r="A11" s="24"/>
      <c r="B11" s="56" t="s">
        <v>15</v>
      </c>
      <c r="C11" s="57" t="s">
        <v>16</v>
      </c>
      <c r="D11" s="58">
        <v>4004970259</v>
      </c>
      <c r="E11" s="59">
        <v>12466847664</v>
      </c>
      <c r="F11" s="59">
        <v>3404119847</v>
      </c>
      <c r="G11" s="59">
        <v>0</v>
      </c>
      <c r="H11" s="60">
        <v>19875937770</v>
      </c>
      <c r="I11" s="61">
        <v>3587248141</v>
      </c>
      <c r="J11" s="62">
        <v>11400000209</v>
      </c>
      <c r="K11" s="59">
        <v>4222828193</v>
      </c>
      <c r="L11" s="62">
        <v>0</v>
      </c>
      <c r="M11" s="60">
        <v>19210076543</v>
      </c>
    </row>
    <row r="12" spans="1:13" s="8" customFormat="1" ht="12.75">
      <c r="A12" s="24"/>
      <c r="B12" s="56" t="s">
        <v>17</v>
      </c>
      <c r="C12" s="57" t="s">
        <v>18</v>
      </c>
      <c r="D12" s="58">
        <v>1813748542</v>
      </c>
      <c r="E12" s="59">
        <v>5193546564</v>
      </c>
      <c r="F12" s="59">
        <v>1990331493</v>
      </c>
      <c r="G12" s="59">
        <v>0</v>
      </c>
      <c r="H12" s="60">
        <v>8997626599</v>
      </c>
      <c r="I12" s="61">
        <v>1446772162</v>
      </c>
      <c r="J12" s="62">
        <v>4527470407</v>
      </c>
      <c r="K12" s="59">
        <v>2590325903</v>
      </c>
      <c r="L12" s="62">
        <v>0</v>
      </c>
      <c r="M12" s="60">
        <v>8564568472</v>
      </c>
    </row>
    <row r="13" spans="1:13" s="8" customFormat="1" ht="12.75">
      <c r="A13" s="24"/>
      <c r="B13" s="56" t="s">
        <v>19</v>
      </c>
      <c r="C13" s="57" t="s">
        <v>20</v>
      </c>
      <c r="D13" s="58">
        <v>212659211</v>
      </c>
      <c r="E13" s="59">
        <v>563256629</v>
      </c>
      <c r="F13" s="59">
        <v>526130191</v>
      </c>
      <c r="G13" s="59">
        <v>0</v>
      </c>
      <c r="H13" s="60">
        <v>1302046031</v>
      </c>
      <c r="I13" s="61">
        <v>173018191</v>
      </c>
      <c r="J13" s="62">
        <v>595282620</v>
      </c>
      <c r="K13" s="59">
        <v>342187949</v>
      </c>
      <c r="L13" s="62">
        <v>0</v>
      </c>
      <c r="M13" s="60">
        <v>1110488760</v>
      </c>
    </row>
    <row r="14" spans="1:13" s="8" customFormat="1" ht="12.75">
      <c r="A14" s="24"/>
      <c r="B14" s="56" t="s">
        <v>21</v>
      </c>
      <c r="C14" s="57" t="s">
        <v>22</v>
      </c>
      <c r="D14" s="58">
        <v>316180116</v>
      </c>
      <c r="E14" s="59">
        <v>849562078</v>
      </c>
      <c r="F14" s="59">
        <v>323607469</v>
      </c>
      <c r="G14" s="59">
        <v>0</v>
      </c>
      <c r="H14" s="60">
        <v>1489349663</v>
      </c>
      <c r="I14" s="61">
        <v>261014009</v>
      </c>
      <c r="J14" s="62">
        <v>823612551</v>
      </c>
      <c r="K14" s="59">
        <v>428890411</v>
      </c>
      <c r="L14" s="62">
        <v>0</v>
      </c>
      <c r="M14" s="60">
        <v>1513516971</v>
      </c>
    </row>
    <row r="15" spans="1:13" s="8" customFormat="1" ht="12.75">
      <c r="A15" s="24"/>
      <c r="B15" s="56" t="s">
        <v>23</v>
      </c>
      <c r="C15" s="57" t="s">
        <v>24</v>
      </c>
      <c r="D15" s="58">
        <v>260278572</v>
      </c>
      <c r="E15" s="59">
        <v>1101517387</v>
      </c>
      <c r="F15" s="59">
        <v>339230407</v>
      </c>
      <c r="G15" s="59">
        <v>0</v>
      </c>
      <c r="H15" s="60">
        <v>1701026366</v>
      </c>
      <c r="I15" s="61">
        <v>229730634</v>
      </c>
      <c r="J15" s="62">
        <v>1188546541</v>
      </c>
      <c r="K15" s="59">
        <v>361813786</v>
      </c>
      <c r="L15" s="62">
        <v>0</v>
      </c>
      <c r="M15" s="60">
        <v>1780090961</v>
      </c>
    </row>
    <row r="16" spans="1:13" s="8" customFormat="1" ht="12.75">
      <c r="A16" s="24"/>
      <c r="B16" s="56" t="s">
        <v>25</v>
      </c>
      <c r="C16" s="57" t="s">
        <v>26</v>
      </c>
      <c r="D16" s="58">
        <v>77457150</v>
      </c>
      <c r="E16" s="59">
        <v>520859991</v>
      </c>
      <c r="F16" s="59">
        <v>220508148</v>
      </c>
      <c r="G16" s="59">
        <v>0</v>
      </c>
      <c r="H16" s="60">
        <v>818825289</v>
      </c>
      <c r="I16" s="61">
        <v>67689493</v>
      </c>
      <c r="J16" s="62">
        <v>443631858</v>
      </c>
      <c r="K16" s="59">
        <v>316079567</v>
      </c>
      <c r="L16" s="62">
        <v>0</v>
      </c>
      <c r="M16" s="60">
        <v>827400918</v>
      </c>
    </row>
    <row r="17" spans="1:13" s="8" customFormat="1" ht="12.75">
      <c r="A17" s="24"/>
      <c r="B17" s="63" t="s">
        <v>27</v>
      </c>
      <c r="C17" s="57" t="s">
        <v>28</v>
      </c>
      <c r="D17" s="58">
        <v>1685861761</v>
      </c>
      <c r="E17" s="59">
        <v>4349903561</v>
      </c>
      <c r="F17" s="59">
        <v>1998696461</v>
      </c>
      <c r="G17" s="59">
        <v>0</v>
      </c>
      <c r="H17" s="60">
        <v>8034461783</v>
      </c>
      <c r="I17" s="61">
        <v>1582726516</v>
      </c>
      <c r="J17" s="62">
        <v>4075751500</v>
      </c>
      <c r="K17" s="59">
        <v>1139127303</v>
      </c>
      <c r="L17" s="62">
        <v>0</v>
      </c>
      <c r="M17" s="60">
        <v>6797605319</v>
      </c>
    </row>
    <row r="18" spans="1:13" s="8" customFormat="1" ht="12.75">
      <c r="A18" s="25"/>
      <c r="B18" s="64" t="s">
        <v>653</v>
      </c>
      <c r="C18" s="65"/>
      <c r="D18" s="66">
        <f aca="true" t="shared" si="0" ref="D18:M18">SUM(D9:D17)</f>
        <v>9190622618</v>
      </c>
      <c r="E18" s="67">
        <f t="shared" si="0"/>
        <v>27827072818</v>
      </c>
      <c r="F18" s="67">
        <f t="shared" si="0"/>
        <v>10496918246</v>
      </c>
      <c r="G18" s="67">
        <f t="shared" si="0"/>
        <v>0</v>
      </c>
      <c r="H18" s="68">
        <f t="shared" si="0"/>
        <v>47514613682</v>
      </c>
      <c r="I18" s="69">
        <f t="shared" si="0"/>
        <v>8036494384</v>
      </c>
      <c r="J18" s="70">
        <f t="shared" si="0"/>
        <v>25665047335</v>
      </c>
      <c r="K18" s="67">
        <f t="shared" si="0"/>
        <v>11039018696</v>
      </c>
      <c r="L18" s="70">
        <f t="shared" si="0"/>
        <v>0</v>
      </c>
      <c r="M18" s="68">
        <f t="shared" si="0"/>
        <v>44740560415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482</v>
      </c>
      <c r="C9" s="57" t="s">
        <v>483</v>
      </c>
      <c r="D9" s="58">
        <v>888398</v>
      </c>
      <c r="E9" s="59">
        <v>4831661</v>
      </c>
      <c r="F9" s="59">
        <v>1798909</v>
      </c>
      <c r="G9" s="59">
        <v>0</v>
      </c>
      <c r="H9" s="60">
        <v>7518968</v>
      </c>
      <c r="I9" s="61">
        <v>3367035</v>
      </c>
      <c r="J9" s="62">
        <v>5175829</v>
      </c>
      <c r="K9" s="59">
        <v>5944965</v>
      </c>
      <c r="L9" s="62">
        <v>0</v>
      </c>
      <c r="M9" s="60">
        <v>14487829</v>
      </c>
    </row>
    <row r="10" spans="1:13" s="8" customFormat="1" ht="12.75">
      <c r="A10" s="24" t="s">
        <v>88</v>
      </c>
      <c r="B10" s="77" t="s">
        <v>484</v>
      </c>
      <c r="C10" s="57" t="s">
        <v>485</v>
      </c>
      <c r="D10" s="58">
        <v>1675790</v>
      </c>
      <c r="E10" s="59">
        <v>15763808</v>
      </c>
      <c r="F10" s="59">
        <v>22675523</v>
      </c>
      <c r="G10" s="59">
        <v>0</v>
      </c>
      <c r="H10" s="60">
        <v>40115121</v>
      </c>
      <c r="I10" s="61">
        <v>1515998</v>
      </c>
      <c r="J10" s="62">
        <v>18198393</v>
      </c>
      <c r="K10" s="59">
        <v>22523381</v>
      </c>
      <c r="L10" s="62">
        <v>0</v>
      </c>
      <c r="M10" s="60">
        <v>42237772</v>
      </c>
    </row>
    <row r="11" spans="1:13" s="8" customFormat="1" ht="12.75">
      <c r="A11" s="24" t="s">
        <v>88</v>
      </c>
      <c r="B11" s="77" t="s">
        <v>486</v>
      </c>
      <c r="C11" s="57" t="s">
        <v>487</v>
      </c>
      <c r="D11" s="58">
        <v>3878242</v>
      </c>
      <c r="E11" s="59">
        <v>41370864</v>
      </c>
      <c r="F11" s="59">
        <v>1864208</v>
      </c>
      <c r="G11" s="59">
        <v>0</v>
      </c>
      <c r="H11" s="60">
        <v>47113314</v>
      </c>
      <c r="I11" s="61">
        <v>4184786</v>
      </c>
      <c r="J11" s="62">
        <v>23421728</v>
      </c>
      <c r="K11" s="59">
        <v>10095888</v>
      </c>
      <c r="L11" s="62">
        <v>0</v>
      </c>
      <c r="M11" s="60">
        <v>37702402</v>
      </c>
    </row>
    <row r="12" spans="1:13" s="8" customFormat="1" ht="12.75">
      <c r="A12" s="24" t="s">
        <v>107</v>
      </c>
      <c r="B12" s="77" t="s">
        <v>488</v>
      </c>
      <c r="C12" s="57" t="s">
        <v>489</v>
      </c>
      <c r="D12" s="58">
        <v>0</v>
      </c>
      <c r="E12" s="59">
        <v>2608604</v>
      </c>
      <c r="F12" s="59">
        <v>2479491</v>
      </c>
      <c r="G12" s="59">
        <v>0</v>
      </c>
      <c r="H12" s="60">
        <v>5088095</v>
      </c>
      <c r="I12" s="61">
        <v>0</v>
      </c>
      <c r="J12" s="62">
        <v>0</v>
      </c>
      <c r="K12" s="59">
        <v>5311805</v>
      </c>
      <c r="L12" s="62">
        <v>0</v>
      </c>
      <c r="M12" s="60">
        <v>5311805</v>
      </c>
    </row>
    <row r="13" spans="1:13" s="37" customFormat="1" ht="12.75">
      <c r="A13" s="46"/>
      <c r="B13" s="78" t="s">
        <v>490</v>
      </c>
      <c r="C13" s="79"/>
      <c r="D13" s="66">
        <f aca="true" t="shared" si="0" ref="D13:M13">SUM(D9:D12)</f>
        <v>6442430</v>
      </c>
      <c r="E13" s="67">
        <f t="shared" si="0"/>
        <v>64574937</v>
      </c>
      <c r="F13" s="67">
        <f t="shared" si="0"/>
        <v>28818131</v>
      </c>
      <c r="G13" s="67">
        <f t="shared" si="0"/>
        <v>0</v>
      </c>
      <c r="H13" s="80">
        <f t="shared" si="0"/>
        <v>99835498</v>
      </c>
      <c r="I13" s="81">
        <f t="shared" si="0"/>
        <v>9067819</v>
      </c>
      <c r="J13" s="82">
        <f t="shared" si="0"/>
        <v>46795950</v>
      </c>
      <c r="K13" s="67">
        <f t="shared" si="0"/>
        <v>43876039</v>
      </c>
      <c r="L13" s="82">
        <f t="shared" si="0"/>
        <v>0</v>
      </c>
      <c r="M13" s="80">
        <f t="shared" si="0"/>
        <v>99739808</v>
      </c>
    </row>
    <row r="14" spans="1:13" s="8" customFormat="1" ht="12.75">
      <c r="A14" s="24" t="s">
        <v>88</v>
      </c>
      <c r="B14" s="77" t="s">
        <v>491</v>
      </c>
      <c r="C14" s="57" t="s">
        <v>492</v>
      </c>
      <c r="D14" s="58">
        <v>163414</v>
      </c>
      <c r="E14" s="59">
        <v>4185319</v>
      </c>
      <c r="F14" s="59">
        <v>887624</v>
      </c>
      <c r="G14" s="59">
        <v>0</v>
      </c>
      <c r="H14" s="60">
        <v>5236357</v>
      </c>
      <c r="I14" s="61">
        <v>91432</v>
      </c>
      <c r="J14" s="62">
        <v>2725840</v>
      </c>
      <c r="K14" s="59">
        <v>637342</v>
      </c>
      <c r="L14" s="62">
        <v>0</v>
      </c>
      <c r="M14" s="60">
        <v>3454614</v>
      </c>
    </row>
    <row r="15" spans="1:13" s="8" customFormat="1" ht="12.75">
      <c r="A15" s="24" t="s">
        <v>88</v>
      </c>
      <c r="B15" s="77" t="s">
        <v>493</v>
      </c>
      <c r="C15" s="57" t="s">
        <v>494</v>
      </c>
      <c r="D15" s="58">
        <v>169208</v>
      </c>
      <c r="E15" s="59">
        <v>22444944</v>
      </c>
      <c r="F15" s="59">
        <v>1522095</v>
      </c>
      <c r="G15" s="59">
        <v>0</v>
      </c>
      <c r="H15" s="60">
        <v>24136247</v>
      </c>
      <c r="I15" s="61">
        <v>121457</v>
      </c>
      <c r="J15" s="62">
        <v>16365529</v>
      </c>
      <c r="K15" s="59">
        <v>8108186</v>
      </c>
      <c r="L15" s="62">
        <v>0</v>
      </c>
      <c r="M15" s="60">
        <v>24595172</v>
      </c>
    </row>
    <row r="16" spans="1:13" s="8" customFormat="1" ht="12.75">
      <c r="A16" s="24" t="s">
        <v>88</v>
      </c>
      <c r="B16" s="77" t="s">
        <v>495</v>
      </c>
      <c r="C16" s="57" t="s">
        <v>496</v>
      </c>
      <c r="D16" s="58">
        <v>0</v>
      </c>
      <c r="E16" s="59">
        <v>1480980</v>
      </c>
      <c r="F16" s="59">
        <v>491187</v>
      </c>
      <c r="G16" s="59">
        <v>0</v>
      </c>
      <c r="H16" s="60">
        <v>1972167</v>
      </c>
      <c r="I16" s="61">
        <v>0</v>
      </c>
      <c r="J16" s="62">
        <v>-29517</v>
      </c>
      <c r="K16" s="59">
        <v>15486</v>
      </c>
      <c r="L16" s="62">
        <v>0</v>
      </c>
      <c r="M16" s="60">
        <v>-14031</v>
      </c>
    </row>
    <row r="17" spans="1:13" s="8" customFormat="1" ht="12.75">
      <c r="A17" s="24" t="s">
        <v>88</v>
      </c>
      <c r="B17" s="77" t="s">
        <v>497</v>
      </c>
      <c r="C17" s="57" t="s">
        <v>498</v>
      </c>
      <c r="D17" s="58">
        <v>-1671</v>
      </c>
      <c r="E17" s="59">
        <v>7821338</v>
      </c>
      <c r="F17" s="59">
        <v>741361</v>
      </c>
      <c r="G17" s="59">
        <v>0</v>
      </c>
      <c r="H17" s="60">
        <v>8561028</v>
      </c>
      <c r="I17" s="61">
        <v>-37670</v>
      </c>
      <c r="J17" s="62">
        <v>6808158</v>
      </c>
      <c r="K17" s="59">
        <v>790444</v>
      </c>
      <c r="L17" s="62">
        <v>0</v>
      </c>
      <c r="M17" s="60">
        <v>7560932</v>
      </c>
    </row>
    <row r="18" spans="1:13" s="8" customFormat="1" ht="12.75">
      <c r="A18" s="24" t="s">
        <v>88</v>
      </c>
      <c r="B18" s="77" t="s">
        <v>499</v>
      </c>
      <c r="C18" s="57" t="s">
        <v>500</v>
      </c>
      <c r="D18" s="58">
        <v>14559</v>
      </c>
      <c r="E18" s="59">
        <v>2982754</v>
      </c>
      <c r="F18" s="59">
        <v>930585</v>
      </c>
      <c r="G18" s="59">
        <v>0</v>
      </c>
      <c r="H18" s="60">
        <v>3927898</v>
      </c>
      <c r="I18" s="61">
        <v>14774</v>
      </c>
      <c r="J18" s="62">
        <v>3102874</v>
      </c>
      <c r="K18" s="59">
        <v>1154489</v>
      </c>
      <c r="L18" s="62">
        <v>0</v>
      </c>
      <c r="M18" s="60">
        <v>4272137</v>
      </c>
    </row>
    <row r="19" spans="1:13" s="8" customFormat="1" ht="12.75">
      <c r="A19" s="24" t="s">
        <v>88</v>
      </c>
      <c r="B19" s="77" t="s">
        <v>501</v>
      </c>
      <c r="C19" s="57" t="s">
        <v>502</v>
      </c>
      <c r="D19" s="58">
        <v>0</v>
      </c>
      <c r="E19" s="59">
        <v>1078128</v>
      </c>
      <c r="F19" s="59">
        <v>5261484</v>
      </c>
      <c r="G19" s="59">
        <v>0</v>
      </c>
      <c r="H19" s="60">
        <v>6339612</v>
      </c>
      <c r="I19" s="61">
        <v>0</v>
      </c>
      <c r="J19" s="62">
        <v>2146834</v>
      </c>
      <c r="K19" s="59">
        <v>4537146</v>
      </c>
      <c r="L19" s="62">
        <v>0</v>
      </c>
      <c r="M19" s="60">
        <v>6683980</v>
      </c>
    </row>
    <row r="20" spans="1:13" s="8" customFormat="1" ht="12.75">
      <c r="A20" s="24" t="s">
        <v>107</v>
      </c>
      <c r="B20" s="77" t="s">
        <v>503</v>
      </c>
      <c r="C20" s="57" t="s">
        <v>504</v>
      </c>
      <c r="D20" s="58">
        <v>0</v>
      </c>
      <c r="E20" s="59">
        <v>0</v>
      </c>
      <c r="F20" s="59">
        <v>6154473</v>
      </c>
      <c r="G20" s="59">
        <v>0</v>
      </c>
      <c r="H20" s="60">
        <v>6154473</v>
      </c>
      <c r="I20" s="61">
        <v>0</v>
      </c>
      <c r="J20" s="62">
        <v>0</v>
      </c>
      <c r="K20" s="59">
        <v>9487901</v>
      </c>
      <c r="L20" s="62">
        <v>0</v>
      </c>
      <c r="M20" s="60">
        <v>9487901</v>
      </c>
    </row>
    <row r="21" spans="1:13" s="37" customFormat="1" ht="12.75">
      <c r="A21" s="46"/>
      <c r="B21" s="78" t="s">
        <v>505</v>
      </c>
      <c r="C21" s="79"/>
      <c r="D21" s="66">
        <f aca="true" t="shared" si="1" ref="D21:M21">SUM(D14:D20)</f>
        <v>345510</v>
      </c>
      <c r="E21" s="67">
        <f t="shared" si="1"/>
        <v>39993463</v>
      </c>
      <c r="F21" s="67">
        <f t="shared" si="1"/>
        <v>15988809</v>
      </c>
      <c r="G21" s="67">
        <f t="shared" si="1"/>
        <v>0</v>
      </c>
      <c r="H21" s="80">
        <f t="shared" si="1"/>
        <v>56327782</v>
      </c>
      <c r="I21" s="81">
        <f t="shared" si="1"/>
        <v>189993</v>
      </c>
      <c r="J21" s="82">
        <f t="shared" si="1"/>
        <v>31119718</v>
      </c>
      <c r="K21" s="67">
        <f t="shared" si="1"/>
        <v>24730994</v>
      </c>
      <c r="L21" s="82">
        <f t="shared" si="1"/>
        <v>0</v>
      </c>
      <c r="M21" s="80">
        <f t="shared" si="1"/>
        <v>56040705</v>
      </c>
    </row>
    <row r="22" spans="1:13" s="8" customFormat="1" ht="12.75">
      <c r="A22" s="24" t="s">
        <v>88</v>
      </c>
      <c r="B22" s="77" t="s">
        <v>506</v>
      </c>
      <c r="C22" s="57" t="s">
        <v>507</v>
      </c>
      <c r="D22" s="58">
        <v>654297</v>
      </c>
      <c r="E22" s="59">
        <v>2370415</v>
      </c>
      <c r="F22" s="59">
        <v>4477447</v>
      </c>
      <c r="G22" s="59">
        <v>0</v>
      </c>
      <c r="H22" s="60">
        <v>7502159</v>
      </c>
      <c r="I22" s="61">
        <v>14607</v>
      </c>
      <c r="J22" s="62">
        <v>3028718</v>
      </c>
      <c r="K22" s="59">
        <v>3536085</v>
      </c>
      <c r="L22" s="62">
        <v>0</v>
      </c>
      <c r="M22" s="60">
        <v>6579410</v>
      </c>
    </row>
    <row r="23" spans="1:13" s="8" customFormat="1" ht="12.75">
      <c r="A23" s="24" t="s">
        <v>88</v>
      </c>
      <c r="B23" s="77" t="s">
        <v>508</v>
      </c>
      <c r="C23" s="57" t="s">
        <v>509</v>
      </c>
      <c r="D23" s="58">
        <v>1074966</v>
      </c>
      <c r="E23" s="59">
        <v>9187525</v>
      </c>
      <c r="F23" s="59">
        <v>13287864</v>
      </c>
      <c r="G23" s="59">
        <v>0</v>
      </c>
      <c r="H23" s="60">
        <v>23550355</v>
      </c>
      <c r="I23" s="61">
        <v>964168</v>
      </c>
      <c r="J23" s="62">
        <v>8830488</v>
      </c>
      <c r="K23" s="59">
        <v>11178337</v>
      </c>
      <c r="L23" s="62">
        <v>0</v>
      </c>
      <c r="M23" s="60">
        <v>20972993</v>
      </c>
    </row>
    <row r="24" spans="1:13" s="8" customFormat="1" ht="12.75">
      <c r="A24" s="24" t="s">
        <v>88</v>
      </c>
      <c r="B24" s="77" t="s">
        <v>510</v>
      </c>
      <c r="C24" s="57" t="s">
        <v>511</v>
      </c>
      <c r="D24" s="58">
        <v>2612631</v>
      </c>
      <c r="E24" s="59">
        <v>17710110</v>
      </c>
      <c r="F24" s="59">
        <v>10765424</v>
      </c>
      <c r="G24" s="59">
        <v>0</v>
      </c>
      <c r="H24" s="60">
        <v>31088165</v>
      </c>
      <c r="I24" s="61">
        <v>2394327</v>
      </c>
      <c r="J24" s="62">
        <v>16187843</v>
      </c>
      <c r="K24" s="59">
        <v>16184884</v>
      </c>
      <c r="L24" s="62">
        <v>0</v>
      </c>
      <c r="M24" s="60">
        <v>34767054</v>
      </c>
    </row>
    <row r="25" spans="1:13" s="8" customFormat="1" ht="12.75">
      <c r="A25" s="24" t="s">
        <v>88</v>
      </c>
      <c r="B25" s="77" t="s">
        <v>512</v>
      </c>
      <c r="C25" s="57" t="s">
        <v>513</v>
      </c>
      <c r="D25" s="58">
        <v>40973</v>
      </c>
      <c r="E25" s="59">
        <v>3960806</v>
      </c>
      <c r="F25" s="59">
        <v>7411248</v>
      </c>
      <c r="G25" s="59">
        <v>0</v>
      </c>
      <c r="H25" s="60">
        <v>11413027</v>
      </c>
      <c r="I25" s="61">
        <v>38015</v>
      </c>
      <c r="J25" s="62">
        <v>3795250</v>
      </c>
      <c r="K25" s="59">
        <v>12937606</v>
      </c>
      <c r="L25" s="62">
        <v>0</v>
      </c>
      <c r="M25" s="60">
        <v>16770871</v>
      </c>
    </row>
    <row r="26" spans="1:13" s="8" customFormat="1" ht="12.75">
      <c r="A26" s="24" t="s">
        <v>88</v>
      </c>
      <c r="B26" s="77" t="s">
        <v>514</v>
      </c>
      <c r="C26" s="57" t="s">
        <v>515</v>
      </c>
      <c r="D26" s="58">
        <v>485264</v>
      </c>
      <c r="E26" s="59">
        <v>2020731</v>
      </c>
      <c r="F26" s="59">
        <v>106467</v>
      </c>
      <c r="G26" s="59">
        <v>0</v>
      </c>
      <c r="H26" s="60">
        <v>2612462</v>
      </c>
      <c r="I26" s="61">
        <v>248422</v>
      </c>
      <c r="J26" s="62">
        <v>900883</v>
      </c>
      <c r="K26" s="59">
        <v>2713245</v>
      </c>
      <c r="L26" s="62">
        <v>0</v>
      </c>
      <c r="M26" s="60">
        <v>3862550</v>
      </c>
    </row>
    <row r="27" spans="1:13" s="8" customFormat="1" ht="12.75">
      <c r="A27" s="24" t="s">
        <v>88</v>
      </c>
      <c r="B27" s="77" t="s">
        <v>516</v>
      </c>
      <c r="C27" s="57" t="s">
        <v>517</v>
      </c>
      <c r="D27" s="58">
        <v>-16157</v>
      </c>
      <c r="E27" s="59">
        <v>2834822</v>
      </c>
      <c r="F27" s="59">
        <v>2288073</v>
      </c>
      <c r="G27" s="59">
        <v>0</v>
      </c>
      <c r="H27" s="60">
        <v>5106738</v>
      </c>
      <c r="I27" s="61">
        <v>-700</v>
      </c>
      <c r="J27" s="62">
        <v>3142054</v>
      </c>
      <c r="K27" s="59">
        <v>6588594</v>
      </c>
      <c r="L27" s="62">
        <v>0</v>
      </c>
      <c r="M27" s="60">
        <v>9729948</v>
      </c>
    </row>
    <row r="28" spans="1:13" s="8" customFormat="1" ht="12.75">
      <c r="A28" s="24" t="s">
        <v>88</v>
      </c>
      <c r="B28" s="77" t="s">
        <v>518</v>
      </c>
      <c r="C28" s="57" t="s">
        <v>519</v>
      </c>
      <c r="D28" s="58">
        <v>897036</v>
      </c>
      <c r="E28" s="59">
        <v>7653306</v>
      </c>
      <c r="F28" s="59">
        <v>1711122</v>
      </c>
      <c r="G28" s="59">
        <v>0</v>
      </c>
      <c r="H28" s="60">
        <v>10261464</v>
      </c>
      <c r="I28" s="61">
        <v>390142</v>
      </c>
      <c r="J28" s="62">
        <v>5928495</v>
      </c>
      <c r="K28" s="59">
        <v>14329416</v>
      </c>
      <c r="L28" s="62">
        <v>0</v>
      </c>
      <c r="M28" s="60">
        <v>20648053</v>
      </c>
    </row>
    <row r="29" spans="1:13" s="8" customFormat="1" ht="12.75">
      <c r="A29" s="24" t="s">
        <v>88</v>
      </c>
      <c r="B29" s="77" t="s">
        <v>520</v>
      </c>
      <c r="C29" s="57" t="s">
        <v>521</v>
      </c>
      <c r="D29" s="58">
        <v>8122</v>
      </c>
      <c r="E29" s="59">
        <v>10810296</v>
      </c>
      <c r="F29" s="59">
        <v>1986841</v>
      </c>
      <c r="G29" s="59">
        <v>0</v>
      </c>
      <c r="H29" s="60">
        <v>12805259</v>
      </c>
      <c r="I29" s="61">
        <v>-120427</v>
      </c>
      <c r="J29" s="62">
        <v>-914494</v>
      </c>
      <c r="K29" s="59">
        <v>32376193</v>
      </c>
      <c r="L29" s="62">
        <v>0</v>
      </c>
      <c r="M29" s="60">
        <v>31341272</v>
      </c>
    </row>
    <row r="30" spans="1:13" s="8" customFormat="1" ht="12.75">
      <c r="A30" s="24" t="s">
        <v>107</v>
      </c>
      <c r="B30" s="77" t="s">
        <v>522</v>
      </c>
      <c r="C30" s="57" t="s">
        <v>523</v>
      </c>
      <c r="D30" s="58">
        <v>0</v>
      </c>
      <c r="E30" s="59">
        <v>0</v>
      </c>
      <c r="F30" s="59">
        <v>8541713</v>
      </c>
      <c r="G30" s="59">
        <v>0</v>
      </c>
      <c r="H30" s="60">
        <v>8541713</v>
      </c>
      <c r="I30" s="61">
        <v>0</v>
      </c>
      <c r="J30" s="62">
        <v>0</v>
      </c>
      <c r="K30" s="59">
        <v>13607634</v>
      </c>
      <c r="L30" s="62">
        <v>0</v>
      </c>
      <c r="M30" s="60">
        <v>13607634</v>
      </c>
    </row>
    <row r="31" spans="1:13" s="37" customFormat="1" ht="12.75">
      <c r="A31" s="46"/>
      <c r="B31" s="78" t="s">
        <v>524</v>
      </c>
      <c r="C31" s="79"/>
      <c r="D31" s="66">
        <f aca="true" t="shared" si="2" ref="D31:M31">SUM(D22:D30)</f>
        <v>5757132</v>
      </c>
      <c r="E31" s="67">
        <f t="shared" si="2"/>
        <v>56548011</v>
      </c>
      <c r="F31" s="67">
        <f t="shared" si="2"/>
        <v>50576199</v>
      </c>
      <c r="G31" s="67">
        <f t="shared" si="2"/>
        <v>0</v>
      </c>
      <c r="H31" s="80">
        <f t="shared" si="2"/>
        <v>112881342</v>
      </c>
      <c r="I31" s="81">
        <f t="shared" si="2"/>
        <v>3928554</v>
      </c>
      <c r="J31" s="82">
        <f t="shared" si="2"/>
        <v>40899237</v>
      </c>
      <c r="K31" s="67">
        <f t="shared" si="2"/>
        <v>113451994</v>
      </c>
      <c r="L31" s="82">
        <f t="shared" si="2"/>
        <v>0</v>
      </c>
      <c r="M31" s="80">
        <f t="shared" si="2"/>
        <v>158279785</v>
      </c>
    </row>
    <row r="32" spans="1:13" s="8" customFormat="1" ht="12.75">
      <c r="A32" s="24" t="s">
        <v>88</v>
      </c>
      <c r="B32" s="77" t="s">
        <v>525</v>
      </c>
      <c r="C32" s="57" t="s">
        <v>526</v>
      </c>
      <c r="D32" s="58">
        <v>-7241</v>
      </c>
      <c r="E32" s="59">
        <v>217637</v>
      </c>
      <c r="F32" s="59">
        <v>-1770815</v>
      </c>
      <c r="G32" s="59">
        <v>0</v>
      </c>
      <c r="H32" s="60">
        <v>-1560419</v>
      </c>
      <c r="I32" s="61">
        <v>9044</v>
      </c>
      <c r="J32" s="62">
        <v>732423</v>
      </c>
      <c r="K32" s="59">
        <v>2111152</v>
      </c>
      <c r="L32" s="62">
        <v>0</v>
      </c>
      <c r="M32" s="60">
        <v>2852619</v>
      </c>
    </row>
    <row r="33" spans="1:13" s="8" customFormat="1" ht="12.75">
      <c r="A33" s="24" t="s">
        <v>88</v>
      </c>
      <c r="B33" s="77" t="s">
        <v>527</v>
      </c>
      <c r="C33" s="57" t="s">
        <v>528</v>
      </c>
      <c r="D33" s="58">
        <v>833311</v>
      </c>
      <c r="E33" s="59">
        <v>19516006</v>
      </c>
      <c r="F33" s="59">
        <v>2622104</v>
      </c>
      <c r="G33" s="59">
        <v>0</v>
      </c>
      <c r="H33" s="60">
        <v>22971421</v>
      </c>
      <c r="I33" s="61">
        <v>1351903</v>
      </c>
      <c r="J33" s="62">
        <v>29615169</v>
      </c>
      <c r="K33" s="59">
        <v>2943883</v>
      </c>
      <c r="L33" s="62">
        <v>0</v>
      </c>
      <c r="M33" s="60">
        <v>33910955</v>
      </c>
    </row>
    <row r="34" spans="1:13" s="8" customFormat="1" ht="12.75">
      <c r="A34" s="24" t="s">
        <v>88</v>
      </c>
      <c r="B34" s="77" t="s">
        <v>529</v>
      </c>
      <c r="C34" s="57" t="s">
        <v>530</v>
      </c>
      <c r="D34" s="58">
        <v>11037165</v>
      </c>
      <c r="E34" s="59">
        <v>73228789</v>
      </c>
      <c r="F34" s="59">
        <v>9791089</v>
      </c>
      <c r="G34" s="59">
        <v>0</v>
      </c>
      <c r="H34" s="60">
        <v>94057043</v>
      </c>
      <c r="I34" s="61">
        <v>9382391</v>
      </c>
      <c r="J34" s="62">
        <v>62307571</v>
      </c>
      <c r="K34" s="59">
        <v>4109336</v>
      </c>
      <c r="L34" s="62">
        <v>0</v>
      </c>
      <c r="M34" s="60">
        <v>75799298</v>
      </c>
    </row>
    <row r="35" spans="1:13" s="8" customFormat="1" ht="12.75">
      <c r="A35" s="24" t="s">
        <v>88</v>
      </c>
      <c r="B35" s="77" t="s">
        <v>531</v>
      </c>
      <c r="C35" s="57" t="s">
        <v>532</v>
      </c>
      <c r="D35" s="58">
        <v>-65203</v>
      </c>
      <c r="E35" s="59">
        <v>1132001</v>
      </c>
      <c r="F35" s="59">
        <v>575172</v>
      </c>
      <c r="G35" s="59">
        <v>0</v>
      </c>
      <c r="H35" s="60">
        <v>1641970</v>
      </c>
      <c r="I35" s="61">
        <v>-687</v>
      </c>
      <c r="J35" s="62">
        <v>1748089</v>
      </c>
      <c r="K35" s="59">
        <v>4698774</v>
      </c>
      <c r="L35" s="62">
        <v>0</v>
      </c>
      <c r="M35" s="60">
        <v>6446176</v>
      </c>
    </row>
    <row r="36" spans="1:13" s="8" customFormat="1" ht="12.75">
      <c r="A36" s="24" t="s">
        <v>88</v>
      </c>
      <c r="B36" s="77" t="s">
        <v>533</v>
      </c>
      <c r="C36" s="57" t="s">
        <v>534</v>
      </c>
      <c r="D36" s="58">
        <v>324548</v>
      </c>
      <c r="E36" s="59">
        <v>17670257</v>
      </c>
      <c r="F36" s="59">
        <v>82945</v>
      </c>
      <c r="G36" s="59">
        <v>0</v>
      </c>
      <c r="H36" s="60">
        <v>18077750</v>
      </c>
      <c r="I36" s="61">
        <v>268808</v>
      </c>
      <c r="J36" s="62">
        <v>14936067</v>
      </c>
      <c r="K36" s="59">
        <v>362502</v>
      </c>
      <c r="L36" s="62">
        <v>0</v>
      </c>
      <c r="M36" s="60">
        <v>15567377</v>
      </c>
    </row>
    <row r="37" spans="1:13" s="8" customFormat="1" ht="12.75">
      <c r="A37" s="24" t="s">
        <v>88</v>
      </c>
      <c r="B37" s="77" t="s">
        <v>535</v>
      </c>
      <c r="C37" s="57" t="s">
        <v>536</v>
      </c>
      <c r="D37" s="58">
        <v>1491</v>
      </c>
      <c r="E37" s="59">
        <v>6611842</v>
      </c>
      <c r="F37" s="59">
        <v>6944382</v>
      </c>
      <c r="G37" s="59">
        <v>0</v>
      </c>
      <c r="H37" s="60">
        <v>13557715</v>
      </c>
      <c r="I37" s="61">
        <v>0</v>
      </c>
      <c r="J37" s="62">
        <v>4924598</v>
      </c>
      <c r="K37" s="59">
        <v>1861377</v>
      </c>
      <c r="L37" s="62">
        <v>0</v>
      </c>
      <c r="M37" s="60">
        <v>6785975</v>
      </c>
    </row>
    <row r="38" spans="1:13" s="8" customFormat="1" ht="12.75">
      <c r="A38" s="24" t="s">
        <v>107</v>
      </c>
      <c r="B38" s="77" t="s">
        <v>537</v>
      </c>
      <c r="C38" s="57" t="s">
        <v>538</v>
      </c>
      <c r="D38" s="58">
        <v>0</v>
      </c>
      <c r="E38" s="59">
        <v>0</v>
      </c>
      <c r="F38" s="59">
        <v>14125052</v>
      </c>
      <c r="G38" s="59">
        <v>0</v>
      </c>
      <c r="H38" s="60">
        <v>14125052</v>
      </c>
      <c r="I38" s="61">
        <v>0</v>
      </c>
      <c r="J38" s="62">
        <v>0</v>
      </c>
      <c r="K38" s="59">
        <v>6407506</v>
      </c>
      <c r="L38" s="62">
        <v>0</v>
      </c>
      <c r="M38" s="60">
        <v>6407506</v>
      </c>
    </row>
    <row r="39" spans="1:13" s="37" customFormat="1" ht="12.75">
      <c r="A39" s="46"/>
      <c r="B39" s="78" t="s">
        <v>539</v>
      </c>
      <c r="C39" s="79"/>
      <c r="D39" s="66">
        <f aca="true" t="shared" si="3" ref="D39:M39">SUM(D32:D38)</f>
        <v>12124071</v>
      </c>
      <c r="E39" s="67">
        <f t="shared" si="3"/>
        <v>118376532</v>
      </c>
      <c r="F39" s="67">
        <f t="shared" si="3"/>
        <v>32369929</v>
      </c>
      <c r="G39" s="67">
        <f t="shared" si="3"/>
        <v>0</v>
      </c>
      <c r="H39" s="80">
        <f t="shared" si="3"/>
        <v>162870532</v>
      </c>
      <c r="I39" s="81">
        <f t="shared" si="3"/>
        <v>11011459</v>
      </c>
      <c r="J39" s="82">
        <f t="shared" si="3"/>
        <v>114263917</v>
      </c>
      <c r="K39" s="67">
        <f t="shared" si="3"/>
        <v>22494530</v>
      </c>
      <c r="L39" s="82">
        <f t="shared" si="3"/>
        <v>0</v>
      </c>
      <c r="M39" s="80">
        <f t="shared" si="3"/>
        <v>147769906</v>
      </c>
    </row>
    <row r="40" spans="1:13" s="8" customFormat="1" ht="12.75">
      <c r="A40" s="24" t="s">
        <v>88</v>
      </c>
      <c r="B40" s="77" t="s">
        <v>69</v>
      </c>
      <c r="C40" s="57" t="s">
        <v>70</v>
      </c>
      <c r="D40" s="58">
        <v>48655386</v>
      </c>
      <c r="E40" s="59">
        <v>206713934</v>
      </c>
      <c r="F40" s="59">
        <v>45026868</v>
      </c>
      <c r="G40" s="59">
        <v>0</v>
      </c>
      <c r="H40" s="60">
        <v>300396188</v>
      </c>
      <c r="I40" s="61">
        <v>39846828</v>
      </c>
      <c r="J40" s="62">
        <v>180406663</v>
      </c>
      <c r="K40" s="59">
        <v>52934171</v>
      </c>
      <c r="L40" s="62">
        <v>0</v>
      </c>
      <c r="M40" s="60">
        <v>273187662</v>
      </c>
    </row>
    <row r="41" spans="1:13" s="8" customFormat="1" ht="12.75">
      <c r="A41" s="24" t="s">
        <v>88</v>
      </c>
      <c r="B41" s="77" t="s">
        <v>540</v>
      </c>
      <c r="C41" s="57" t="s">
        <v>541</v>
      </c>
      <c r="D41" s="58">
        <v>1787280</v>
      </c>
      <c r="E41" s="59">
        <v>10818610</v>
      </c>
      <c r="F41" s="59">
        <v>4329116</v>
      </c>
      <c r="G41" s="59">
        <v>0</v>
      </c>
      <c r="H41" s="60">
        <v>16935006</v>
      </c>
      <c r="I41" s="61">
        <v>814016</v>
      </c>
      <c r="J41" s="62">
        <v>7811731</v>
      </c>
      <c r="K41" s="59">
        <v>2323506</v>
      </c>
      <c r="L41" s="62">
        <v>0</v>
      </c>
      <c r="M41" s="60">
        <v>10949253</v>
      </c>
    </row>
    <row r="42" spans="1:13" s="8" customFormat="1" ht="12.75">
      <c r="A42" s="24" t="s">
        <v>88</v>
      </c>
      <c r="B42" s="77" t="s">
        <v>542</v>
      </c>
      <c r="C42" s="57" t="s">
        <v>543</v>
      </c>
      <c r="D42" s="58">
        <v>576605</v>
      </c>
      <c r="E42" s="59">
        <v>1294678</v>
      </c>
      <c r="F42" s="59">
        <v>35095759</v>
      </c>
      <c r="G42" s="59">
        <v>0</v>
      </c>
      <c r="H42" s="60">
        <v>36967042</v>
      </c>
      <c r="I42" s="61">
        <v>1043207</v>
      </c>
      <c r="J42" s="62">
        <v>2902689</v>
      </c>
      <c r="K42" s="59">
        <v>23676065</v>
      </c>
      <c r="L42" s="62">
        <v>0</v>
      </c>
      <c r="M42" s="60">
        <v>27621961</v>
      </c>
    </row>
    <row r="43" spans="1:13" s="8" customFormat="1" ht="12.75">
      <c r="A43" s="24" t="s">
        <v>88</v>
      </c>
      <c r="B43" s="77" t="s">
        <v>544</v>
      </c>
      <c r="C43" s="57" t="s">
        <v>545</v>
      </c>
      <c r="D43" s="58">
        <v>1768736</v>
      </c>
      <c r="E43" s="59">
        <v>22539826</v>
      </c>
      <c r="F43" s="59">
        <v>2546796</v>
      </c>
      <c r="G43" s="59">
        <v>0</v>
      </c>
      <c r="H43" s="60">
        <v>26855358</v>
      </c>
      <c r="I43" s="61">
        <v>1787617</v>
      </c>
      <c r="J43" s="62">
        <v>19431953</v>
      </c>
      <c r="K43" s="59">
        <v>3665975</v>
      </c>
      <c r="L43" s="62">
        <v>0</v>
      </c>
      <c r="M43" s="60">
        <v>24885545</v>
      </c>
    </row>
    <row r="44" spans="1:13" s="8" customFormat="1" ht="12.75">
      <c r="A44" s="24" t="s">
        <v>107</v>
      </c>
      <c r="B44" s="77" t="s">
        <v>546</v>
      </c>
      <c r="C44" s="57" t="s">
        <v>547</v>
      </c>
      <c r="D44" s="58">
        <v>0</v>
      </c>
      <c r="E44" s="59">
        <v>0</v>
      </c>
      <c r="F44" s="59">
        <v>5756541</v>
      </c>
      <c r="G44" s="59">
        <v>0</v>
      </c>
      <c r="H44" s="60">
        <v>5756541</v>
      </c>
      <c r="I44" s="61">
        <v>0</v>
      </c>
      <c r="J44" s="62">
        <v>0</v>
      </c>
      <c r="K44" s="59">
        <v>28926293</v>
      </c>
      <c r="L44" s="62">
        <v>0</v>
      </c>
      <c r="M44" s="60">
        <v>28926293</v>
      </c>
    </row>
    <row r="45" spans="1:13" s="37" customFormat="1" ht="12.75">
      <c r="A45" s="46"/>
      <c r="B45" s="78" t="s">
        <v>548</v>
      </c>
      <c r="C45" s="79"/>
      <c r="D45" s="66">
        <f aca="true" t="shared" si="4" ref="D45:M45">SUM(D40:D44)</f>
        <v>52788007</v>
      </c>
      <c r="E45" s="67">
        <f t="shared" si="4"/>
        <v>241367048</v>
      </c>
      <c r="F45" s="67">
        <f t="shared" si="4"/>
        <v>92755080</v>
      </c>
      <c r="G45" s="67">
        <f t="shared" si="4"/>
        <v>0</v>
      </c>
      <c r="H45" s="80">
        <f t="shared" si="4"/>
        <v>386910135</v>
      </c>
      <c r="I45" s="81">
        <f t="shared" si="4"/>
        <v>43491668</v>
      </c>
      <c r="J45" s="82">
        <f t="shared" si="4"/>
        <v>210553036</v>
      </c>
      <c r="K45" s="67">
        <f t="shared" si="4"/>
        <v>111526010</v>
      </c>
      <c r="L45" s="82">
        <f t="shared" si="4"/>
        <v>0</v>
      </c>
      <c r="M45" s="80">
        <f t="shared" si="4"/>
        <v>365570714</v>
      </c>
    </row>
    <row r="46" spans="1:13" s="37" customFormat="1" ht="12.75">
      <c r="A46" s="46"/>
      <c r="B46" s="78" t="s">
        <v>549</v>
      </c>
      <c r="C46" s="79"/>
      <c r="D46" s="66">
        <f aca="true" t="shared" si="5" ref="D46:M46">SUM(D9:D12,D14:D20,D22:D30,D32:D38,D40:D44)</f>
        <v>77457150</v>
      </c>
      <c r="E46" s="67">
        <f t="shared" si="5"/>
        <v>520859991</v>
      </c>
      <c r="F46" s="67">
        <f t="shared" si="5"/>
        <v>220508148</v>
      </c>
      <c r="G46" s="67">
        <f t="shared" si="5"/>
        <v>0</v>
      </c>
      <c r="H46" s="80">
        <f t="shared" si="5"/>
        <v>818825289</v>
      </c>
      <c r="I46" s="81">
        <f t="shared" si="5"/>
        <v>67689493</v>
      </c>
      <c r="J46" s="82">
        <f t="shared" si="5"/>
        <v>443631858</v>
      </c>
      <c r="K46" s="67">
        <f t="shared" si="5"/>
        <v>316079567</v>
      </c>
      <c r="L46" s="82">
        <f t="shared" si="5"/>
        <v>0</v>
      </c>
      <c r="M46" s="80">
        <f t="shared" si="5"/>
        <v>827400918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551</v>
      </c>
      <c r="C9" s="57" t="s">
        <v>552</v>
      </c>
      <c r="D9" s="58">
        <v>615168</v>
      </c>
      <c r="E9" s="59">
        <v>4560970</v>
      </c>
      <c r="F9" s="59">
        <v>-806052</v>
      </c>
      <c r="G9" s="59">
        <v>0</v>
      </c>
      <c r="H9" s="60">
        <v>4370086</v>
      </c>
      <c r="I9" s="61">
        <v>613544</v>
      </c>
      <c r="J9" s="62">
        <v>4940069</v>
      </c>
      <c r="K9" s="59">
        <v>11748889</v>
      </c>
      <c r="L9" s="62">
        <v>0</v>
      </c>
      <c r="M9" s="60">
        <v>17302502</v>
      </c>
    </row>
    <row r="10" spans="1:13" s="8" customFormat="1" ht="12.75">
      <c r="A10" s="24" t="s">
        <v>88</v>
      </c>
      <c r="B10" s="77" t="s">
        <v>71</v>
      </c>
      <c r="C10" s="57" t="s">
        <v>72</v>
      </c>
      <c r="D10" s="58">
        <v>73046972</v>
      </c>
      <c r="E10" s="59">
        <v>84359550</v>
      </c>
      <c r="F10" s="59">
        <v>30258336</v>
      </c>
      <c r="G10" s="59">
        <v>0</v>
      </c>
      <c r="H10" s="60">
        <v>187664858</v>
      </c>
      <c r="I10" s="61">
        <v>65738114</v>
      </c>
      <c r="J10" s="62">
        <v>384219420</v>
      </c>
      <c r="K10" s="59">
        <v>-207692286</v>
      </c>
      <c r="L10" s="62">
        <v>0</v>
      </c>
      <c r="M10" s="60">
        <v>242265248</v>
      </c>
    </row>
    <row r="11" spans="1:13" s="8" customFormat="1" ht="12.75">
      <c r="A11" s="24" t="s">
        <v>88</v>
      </c>
      <c r="B11" s="77" t="s">
        <v>73</v>
      </c>
      <c r="C11" s="57" t="s">
        <v>74</v>
      </c>
      <c r="D11" s="58">
        <v>49377845</v>
      </c>
      <c r="E11" s="59">
        <v>434812401</v>
      </c>
      <c r="F11" s="59">
        <v>89547557</v>
      </c>
      <c r="G11" s="59">
        <v>0</v>
      </c>
      <c r="H11" s="60">
        <v>573737803</v>
      </c>
      <c r="I11" s="61">
        <v>44895884</v>
      </c>
      <c r="J11" s="62">
        <v>268589145</v>
      </c>
      <c r="K11" s="59">
        <v>116522518</v>
      </c>
      <c r="L11" s="62">
        <v>0</v>
      </c>
      <c r="M11" s="60">
        <v>430007547</v>
      </c>
    </row>
    <row r="12" spans="1:13" s="8" customFormat="1" ht="12.75">
      <c r="A12" s="24" t="s">
        <v>88</v>
      </c>
      <c r="B12" s="77" t="s">
        <v>553</v>
      </c>
      <c r="C12" s="57" t="s">
        <v>554</v>
      </c>
      <c r="D12" s="58">
        <v>1069465</v>
      </c>
      <c r="E12" s="59">
        <v>7346493</v>
      </c>
      <c r="F12" s="59">
        <v>2972305</v>
      </c>
      <c r="G12" s="59">
        <v>0</v>
      </c>
      <c r="H12" s="60">
        <v>11388263</v>
      </c>
      <c r="I12" s="61">
        <v>1020222</v>
      </c>
      <c r="J12" s="62">
        <v>6536480</v>
      </c>
      <c r="K12" s="59">
        <v>5628274</v>
      </c>
      <c r="L12" s="62">
        <v>0</v>
      </c>
      <c r="M12" s="60">
        <v>13184976</v>
      </c>
    </row>
    <row r="13" spans="1:13" s="8" customFormat="1" ht="12.75">
      <c r="A13" s="24" t="s">
        <v>88</v>
      </c>
      <c r="B13" s="77" t="s">
        <v>555</v>
      </c>
      <c r="C13" s="57" t="s">
        <v>556</v>
      </c>
      <c r="D13" s="58">
        <v>8853800</v>
      </c>
      <c r="E13" s="59">
        <v>18623892</v>
      </c>
      <c r="F13" s="59">
        <v>9279807</v>
      </c>
      <c r="G13" s="59">
        <v>0</v>
      </c>
      <c r="H13" s="60">
        <v>36757499</v>
      </c>
      <c r="I13" s="61">
        <v>6845515</v>
      </c>
      <c r="J13" s="62">
        <v>20963178</v>
      </c>
      <c r="K13" s="59">
        <v>8147246</v>
      </c>
      <c r="L13" s="62">
        <v>0</v>
      </c>
      <c r="M13" s="60">
        <v>35955939</v>
      </c>
    </row>
    <row r="14" spans="1:13" s="8" customFormat="1" ht="12.75">
      <c r="A14" s="24" t="s">
        <v>107</v>
      </c>
      <c r="B14" s="77" t="s">
        <v>557</v>
      </c>
      <c r="C14" s="57" t="s">
        <v>558</v>
      </c>
      <c r="D14" s="58">
        <v>0</v>
      </c>
      <c r="E14" s="59">
        <v>0</v>
      </c>
      <c r="F14" s="59">
        <v>15665911</v>
      </c>
      <c r="G14" s="59">
        <v>0</v>
      </c>
      <c r="H14" s="60">
        <v>15665911</v>
      </c>
      <c r="I14" s="61">
        <v>0</v>
      </c>
      <c r="J14" s="62">
        <v>0</v>
      </c>
      <c r="K14" s="59">
        <v>19584163</v>
      </c>
      <c r="L14" s="62">
        <v>0</v>
      </c>
      <c r="M14" s="60">
        <v>19584163</v>
      </c>
    </row>
    <row r="15" spans="1:13" s="37" customFormat="1" ht="12.75">
      <c r="A15" s="46"/>
      <c r="B15" s="78" t="s">
        <v>559</v>
      </c>
      <c r="C15" s="79"/>
      <c r="D15" s="66">
        <f aca="true" t="shared" si="0" ref="D15:M15">SUM(D9:D14)</f>
        <v>132963250</v>
      </c>
      <c r="E15" s="67">
        <f t="shared" si="0"/>
        <v>549703306</v>
      </c>
      <c r="F15" s="67">
        <f t="shared" si="0"/>
        <v>146917864</v>
      </c>
      <c r="G15" s="67">
        <f t="shared" si="0"/>
        <v>0</v>
      </c>
      <c r="H15" s="80">
        <f t="shared" si="0"/>
        <v>829584420</v>
      </c>
      <c r="I15" s="81">
        <f t="shared" si="0"/>
        <v>119113279</v>
      </c>
      <c r="J15" s="82">
        <f t="shared" si="0"/>
        <v>685248292</v>
      </c>
      <c r="K15" s="67">
        <f t="shared" si="0"/>
        <v>-46061196</v>
      </c>
      <c r="L15" s="82">
        <f t="shared" si="0"/>
        <v>0</v>
      </c>
      <c r="M15" s="80">
        <f t="shared" si="0"/>
        <v>758300375</v>
      </c>
    </row>
    <row r="16" spans="1:13" s="8" customFormat="1" ht="12.75">
      <c r="A16" s="24" t="s">
        <v>88</v>
      </c>
      <c r="B16" s="77" t="s">
        <v>560</v>
      </c>
      <c r="C16" s="57" t="s">
        <v>561</v>
      </c>
      <c r="D16" s="58">
        <v>0</v>
      </c>
      <c r="E16" s="59">
        <v>0</v>
      </c>
      <c r="F16" s="59">
        <v>505166</v>
      </c>
      <c r="G16" s="59">
        <v>0</v>
      </c>
      <c r="H16" s="60">
        <v>505166</v>
      </c>
      <c r="I16" s="61">
        <v>0</v>
      </c>
      <c r="J16" s="62">
        <v>0</v>
      </c>
      <c r="K16" s="59">
        <v>374550</v>
      </c>
      <c r="L16" s="62">
        <v>0</v>
      </c>
      <c r="M16" s="60">
        <v>374550</v>
      </c>
    </row>
    <row r="17" spans="1:13" s="8" customFormat="1" ht="12.75">
      <c r="A17" s="24" t="s">
        <v>88</v>
      </c>
      <c r="B17" s="77" t="s">
        <v>562</v>
      </c>
      <c r="C17" s="57" t="s">
        <v>563</v>
      </c>
      <c r="D17" s="58">
        <v>1603727</v>
      </c>
      <c r="E17" s="59">
        <v>6242682</v>
      </c>
      <c r="F17" s="59">
        <v>1947910</v>
      </c>
      <c r="G17" s="59">
        <v>0</v>
      </c>
      <c r="H17" s="60">
        <v>9794319</v>
      </c>
      <c r="I17" s="61">
        <v>2429589</v>
      </c>
      <c r="J17" s="62">
        <v>11212650</v>
      </c>
      <c r="K17" s="59">
        <v>16745013</v>
      </c>
      <c r="L17" s="62">
        <v>0</v>
      </c>
      <c r="M17" s="60">
        <v>30387252</v>
      </c>
    </row>
    <row r="18" spans="1:13" s="8" customFormat="1" ht="12.75">
      <c r="A18" s="24" t="s">
        <v>88</v>
      </c>
      <c r="B18" s="77" t="s">
        <v>564</v>
      </c>
      <c r="C18" s="57" t="s">
        <v>565</v>
      </c>
      <c r="D18" s="58">
        <v>27057528</v>
      </c>
      <c r="E18" s="59">
        <v>26132701</v>
      </c>
      <c r="F18" s="59">
        <v>16788017</v>
      </c>
      <c r="G18" s="59">
        <v>0</v>
      </c>
      <c r="H18" s="60">
        <v>69978246</v>
      </c>
      <c r="I18" s="61">
        <v>24836681</v>
      </c>
      <c r="J18" s="62">
        <v>25318120</v>
      </c>
      <c r="K18" s="59">
        <v>21139188</v>
      </c>
      <c r="L18" s="62">
        <v>0</v>
      </c>
      <c r="M18" s="60">
        <v>71293989</v>
      </c>
    </row>
    <row r="19" spans="1:13" s="8" customFormat="1" ht="12.75">
      <c r="A19" s="24" t="s">
        <v>88</v>
      </c>
      <c r="B19" s="77" t="s">
        <v>566</v>
      </c>
      <c r="C19" s="57" t="s">
        <v>567</v>
      </c>
      <c r="D19" s="58">
        <v>10660042</v>
      </c>
      <c r="E19" s="59">
        <v>43829811</v>
      </c>
      <c r="F19" s="59">
        <v>2815304</v>
      </c>
      <c r="G19" s="59">
        <v>0</v>
      </c>
      <c r="H19" s="60">
        <v>57305157</v>
      </c>
      <c r="I19" s="61">
        <v>7117166</v>
      </c>
      <c r="J19" s="62">
        <v>41488318</v>
      </c>
      <c r="K19" s="59">
        <v>4407284</v>
      </c>
      <c r="L19" s="62">
        <v>0</v>
      </c>
      <c r="M19" s="60">
        <v>53012768</v>
      </c>
    </row>
    <row r="20" spans="1:13" s="8" customFormat="1" ht="12.75">
      <c r="A20" s="24" t="s">
        <v>88</v>
      </c>
      <c r="B20" s="77" t="s">
        <v>568</v>
      </c>
      <c r="C20" s="57" t="s">
        <v>569</v>
      </c>
      <c r="D20" s="58">
        <v>4382670</v>
      </c>
      <c r="E20" s="59">
        <v>11606726</v>
      </c>
      <c r="F20" s="59">
        <v>3449230</v>
      </c>
      <c r="G20" s="59">
        <v>0</v>
      </c>
      <c r="H20" s="60">
        <v>19438626</v>
      </c>
      <c r="I20" s="61">
        <v>3388841</v>
      </c>
      <c r="J20" s="62">
        <v>13002643</v>
      </c>
      <c r="K20" s="59">
        <v>1288650</v>
      </c>
      <c r="L20" s="62">
        <v>0</v>
      </c>
      <c r="M20" s="60">
        <v>17680134</v>
      </c>
    </row>
    <row r="21" spans="1:13" s="8" customFormat="1" ht="12.75">
      <c r="A21" s="24" t="s">
        <v>107</v>
      </c>
      <c r="B21" s="77" t="s">
        <v>570</v>
      </c>
      <c r="C21" s="57" t="s">
        <v>571</v>
      </c>
      <c r="D21" s="58">
        <v>0</v>
      </c>
      <c r="E21" s="59">
        <v>0</v>
      </c>
      <c r="F21" s="59">
        <v>2255579</v>
      </c>
      <c r="G21" s="59">
        <v>0</v>
      </c>
      <c r="H21" s="60">
        <v>2255579</v>
      </c>
      <c r="I21" s="61">
        <v>0</v>
      </c>
      <c r="J21" s="62">
        <v>0</v>
      </c>
      <c r="K21" s="59">
        <v>147769048</v>
      </c>
      <c r="L21" s="62">
        <v>0</v>
      </c>
      <c r="M21" s="60">
        <v>147769048</v>
      </c>
    </row>
    <row r="22" spans="1:13" s="37" customFormat="1" ht="12.75">
      <c r="A22" s="46"/>
      <c r="B22" s="78" t="s">
        <v>572</v>
      </c>
      <c r="C22" s="79"/>
      <c r="D22" s="66">
        <f aca="true" t="shared" si="1" ref="D22:M22">SUM(D16:D21)</f>
        <v>43703967</v>
      </c>
      <c r="E22" s="67">
        <f t="shared" si="1"/>
        <v>87811920</v>
      </c>
      <c r="F22" s="67">
        <f t="shared" si="1"/>
        <v>27761206</v>
      </c>
      <c r="G22" s="67">
        <f t="shared" si="1"/>
        <v>0</v>
      </c>
      <c r="H22" s="80">
        <f t="shared" si="1"/>
        <v>159277093</v>
      </c>
      <c r="I22" s="81">
        <f t="shared" si="1"/>
        <v>37772277</v>
      </c>
      <c r="J22" s="82">
        <f t="shared" si="1"/>
        <v>91021731</v>
      </c>
      <c r="K22" s="67">
        <f t="shared" si="1"/>
        <v>191723733</v>
      </c>
      <c r="L22" s="82">
        <f t="shared" si="1"/>
        <v>0</v>
      </c>
      <c r="M22" s="80">
        <f t="shared" si="1"/>
        <v>320517741</v>
      </c>
    </row>
    <row r="23" spans="1:13" s="8" customFormat="1" ht="12.75">
      <c r="A23" s="24" t="s">
        <v>88</v>
      </c>
      <c r="B23" s="77" t="s">
        <v>573</v>
      </c>
      <c r="C23" s="57" t="s">
        <v>574</v>
      </c>
      <c r="D23" s="58">
        <v>251249</v>
      </c>
      <c r="E23" s="59">
        <v>30851865</v>
      </c>
      <c r="F23" s="59">
        <v>15097276</v>
      </c>
      <c r="G23" s="59">
        <v>0</v>
      </c>
      <c r="H23" s="60">
        <v>46200390</v>
      </c>
      <c r="I23" s="61">
        <v>-437644</v>
      </c>
      <c r="J23" s="62">
        <v>34771192</v>
      </c>
      <c r="K23" s="59">
        <v>4543037</v>
      </c>
      <c r="L23" s="62">
        <v>0</v>
      </c>
      <c r="M23" s="60">
        <v>38876585</v>
      </c>
    </row>
    <row r="24" spans="1:13" s="8" customFormat="1" ht="12.75">
      <c r="A24" s="24" t="s">
        <v>88</v>
      </c>
      <c r="B24" s="77" t="s">
        <v>575</v>
      </c>
      <c r="C24" s="57" t="s">
        <v>576</v>
      </c>
      <c r="D24" s="58">
        <v>1313001</v>
      </c>
      <c r="E24" s="59">
        <v>8119578</v>
      </c>
      <c r="F24" s="59">
        <v>2695061</v>
      </c>
      <c r="G24" s="59">
        <v>0</v>
      </c>
      <c r="H24" s="60">
        <v>12127640</v>
      </c>
      <c r="I24" s="61">
        <v>0</v>
      </c>
      <c r="J24" s="62">
        <v>0</v>
      </c>
      <c r="K24" s="59">
        <v>0</v>
      </c>
      <c r="L24" s="62">
        <v>0</v>
      </c>
      <c r="M24" s="60">
        <v>0</v>
      </c>
    </row>
    <row r="25" spans="1:13" s="8" customFormat="1" ht="12.75">
      <c r="A25" s="24" t="s">
        <v>88</v>
      </c>
      <c r="B25" s="77" t="s">
        <v>577</v>
      </c>
      <c r="C25" s="57" t="s">
        <v>578</v>
      </c>
      <c r="D25" s="58">
        <v>304427</v>
      </c>
      <c r="E25" s="59">
        <v>1537876</v>
      </c>
      <c r="F25" s="59">
        <v>10065764</v>
      </c>
      <c r="G25" s="59">
        <v>0</v>
      </c>
      <c r="H25" s="60">
        <v>11908067</v>
      </c>
      <c r="I25" s="61">
        <v>260643</v>
      </c>
      <c r="J25" s="62">
        <v>1531254</v>
      </c>
      <c r="K25" s="59">
        <v>30175004</v>
      </c>
      <c r="L25" s="62">
        <v>0</v>
      </c>
      <c r="M25" s="60">
        <v>31966901</v>
      </c>
    </row>
    <row r="26" spans="1:13" s="8" customFormat="1" ht="12.75">
      <c r="A26" s="24" t="s">
        <v>88</v>
      </c>
      <c r="B26" s="77" t="s">
        <v>579</v>
      </c>
      <c r="C26" s="57" t="s">
        <v>580</v>
      </c>
      <c r="D26" s="58">
        <v>2031942</v>
      </c>
      <c r="E26" s="59">
        <v>18185374</v>
      </c>
      <c r="F26" s="59">
        <v>14561017</v>
      </c>
      <c r="G26" s="59">
        <v>0</v>
      </c>
      <c r="H26" s="60">
        <v>34778333</v>
      </c>
      <c r="I26" s="61">
        <v>1197866</v>
      </c>
      <c r="J26" s="62">
        <v>9701711</v>
      </c>
      <c r="K26" s="59">
        <v>797156</v>
      </c>
      <c r="L26" s="62">
        <v>0</v>
      </c>
      <c r="M26" s="60">
        <v>11696733</v>
      </c>
    </row>
    <row r="27" spans="1:13" s="8" customFormat="1" ht="12.75">
      <c r="A27" s="24" t="s">
        <v>88</v>
      </c>
      <c r="B27" s="77" t="s">
        <v>581</v>
      </c>
      <c r="C27" s="57" t="s">
        <v>582</v>
      </c>
      <c r="D27" s="58">
        <v>148450</v>
      </c>
      <c r="E27" s="59">
        <v>0</v>
      </c>
      <c r="F27" s="59">
        <v>7763381</v>
      </c>
      <c r="G27" s="59">
        <v>0</v>
      </c>
      <c r="H27" s="60">
        <v>7911831</v>
      </c>
      <c r="I27" s="61">
        <v>0</v>
      </c>
      <c r="J27" s="62">
        <v>0</v>
      </c>
      <c r="K27" s="59">
        <v>246684</v>
      </c>
      <c r="L27" s="62">
        <v>0</v>
      </c>
      <c r="M27" s="60">
        <v>246684</v>
      </c>
    </row>
    <row r="28" spans="1:13" s="8" customFormat="1" ht="12.75">
      <c r="A28" s="24" t="s">
        <v>107</v>
      </c>
      <c r="B28" s="77" t="s">
        <v>583</v>
      </c>
      <c r="C28" s="57" t="s">
        <v>584</v>
      </c>
      <c r="D28" s="58">
        <v>0</v>
      </c>
      <c r="E28" s="59">
        <v>0</v>
      </c>
      <c r="F28" s="59">
        <v>8698803</v>
      </c>
      <c r="G28" s="59">
        <v>0</v>
      </c>
      <c r="H28" s="60">
        <v>8698803</v>
      </c>
      <c r="I28" s="61">
        <v>0</v>
      </c>
      <c r="J28" s="62">
        <v>0</v>
      </c>
      <c r="K28" s="59">
        <v>1365026</v>
      </c>
      <c r="L28" s="62">
        <v>0</v>
      </c>
      <c r="M28" s="60">
        <v>1365026</v>
      </c>
    </row>
    <row r="29" spans="1:13" s="37" customFormat="1" ht="12.75">
      <c r="A29" s="46"/>
      <c r="B29" s="78" t="s">
        <v>585</v>
      </c>
      <c r="C29" s="79"/>
      <c r="D29" s="66">
        <f aca="true" t="shared" si="2" ref="D29:M29">SUM(D23:D28)</f>
        <v>4049069</v>
      </c>
      <c r="E29" s="67">
        <f t="shared" si="2"/>
        <v>58694693</v>
      </c>
      <c r="F29" s="67">
        <f t="shared" si="2"/>
        <v>58881302</v>
      </c>
      <c r="G29" s="67">
        <f t="shared" si="2"/>
        <v>0</v>
      </c>
      <c r="H29" s="80">
        <f t="shared" si="2"/>
        <v>121625064</v>
      </c>
      <c r="I29" s="81">
        <f t="shared" si="2"/>
        <v>1020865</v>
      </c>
      <c r="J29" s="82">
        <f t="shared" si="2"/>
        <v>46004157</v>
      </c>
      <c r="K29" s="67">
        <f t="shared" si="2"/>
        <v>37126907</v>
      </c>
      <c r="L29" s="82">
        <f t="shared" si="2"/>
        <v>0</v>
      </c>
      <c r="M29" s="80">
        <f t="shared" si="2"/>
        <v>84151929</v>
      </c>
    </row>
    <row r="30" spans="1:13" s="8" customFormat="1" ht="12.75">
      <c r="A30" s="24" t="s">
        <v>88</v>
      </c>
      <c r="B30" s="77" t="s">
        <v>586</v>
      </c>
      <c r="C30" s="57" t="s">
        <v>587</v>
      </c>
      <c r="D30" s="58">
        <v>1471147</v>
      </c>
      <c r="E30" s="59">
        <v>10808910</v>
      </c>
      <c r="F30" s="59">
        <v>3007359</v>
      </c>
      <c r="G30" s="59">
        <v>0</v>
      </c>
      <c r="H30" s="60">
        <v>15287416</v>
      </c>
      <c r="I30" s="61">
        <v>1200561</v>
      </c>
      <c r="J30" s="62">
        <v>9855273</v>
      </c>
      <c r="K30" s="59">
        <v>1908357</v>
      </c>
      <c r="L30" s="62">
        <v>0</v>
      </c>
      <c r="M30" s="60">
        <v>12964191</v>
      </c>
    </row>
    <row r="31" spans="1:13" s="8" customFormat="1" ht="12.75">
      <c r="A31" s="24" t="s">
        <v>88</v>
      </c>
      <c r="B31" s="77" t="s">
        <v>75</v>
      </c>
      <c r="C31" s="57" t="s">
        <v>76</v>
      </c>
      <c r="D31" s="58">
        <v>25001482</v>
      </c>
      <c r="E31" s="59">
        <v>152699881</v>
      </c>
      <c r="F31" s="59">
        <v>18545793</v>
      </c>
      <c r="G31" s="59">
        <v>0</v>
      </c>
      <c r="H31" s="60">
        <v>196247156</v>
      </c>
      <c r="I31" s="61">
        <v>21104329</v>
      </c>
      <c r="J31" s="62">
        <v>141138912</v>
      </c>
      <c r="K31" s="59">
        <v>38456684</v>
      </c>
      <c r="L31" s="62">
        <v>0</v>
      </c>
      <c r="M31" s="60">
        <v>200699925</v>
      </c>
    </row>
    <row r="32" spans="1:13" s="8" customFormat="1" ht="12.75">
      <c r="A32" s="24" t="s">
        <v>88</v>
      </c>
      <c r="B32" s="77" t="s">
        <v>77</v>
      </c>
      <c r="C32" s="57" t="s">
        <v>78</v>
      </c>
      <c r="D32" s="58">
        <v>47660313</v>
      </c>
      <c r="E32" s="59">
        <v>207729761</v>
      </c>
      <c r="F32" s="59">
        <v>66464978</v>
      </c>
      <c r="G32" s="59">
        <v>0</v>
      </c>
      <c r="H32" s="60">
        <v>321855052</v>
      </c>
      <c r="I32" s="61">
        <v>44722641</v>
      </c>
      <c r="J32" s="62">
        <v>190763028</v>
      </c>
      <c r="K32" s="59">
        <v>129088655</v>
      </c>
      <c r="L32" s="62">
        <v>0</v>
      </c>
      <c r="M32" s="60">
        <v>364574324</v>
      </c>
    </row>
    <row r="33" spans="1:13" s="8" customFormat="1" ht="12.75">
      <c r="A33" s="24" t="s">
        <v>88</v>
      </c>
      <c r="B33" s="77" t="s">
        <v>588</v>
      </c>
      <c r="C33" s="57" t="s">
        <v>589</v>
      </c>
      <c r="D33" s="58">
        <v>5429344</v>
      </c>
      <c r="E33" s="59">
        <v>34068916</v>
      </c>
      <c r="F33" s="59">
        <v>14346210</v>
      </c>
      <c r="G33" s="59">
        <v>0</v>
      </c>
      <c r="H33" s="60">
        <v>53844470</v>
      </c>
      <c r="I33" s="61">
        <v>4796682</v>
      </c>
      <c r="J33" s="62">
        <v>24515148</v>
      </c>
      <c r="K33" s="59">
        <v>6696985</v>
      </c>
      <c r="L33" s="62">
        <v>0</v>
      </c>
      <c r="M33" s="60">
        <v>36008815</v>
      </c>
    </row>
    <row r="34" spans="1:13" s="8" customFormat="1" ht="12.75">
      <c r="A34" s="24" t="s">
        <v>107</v>
      </c>
      <c r="B34" s="77" t="s">
        <v>590</v>
      </c>
      <c r="C34" s="57" t="s">
        <v>591</v>
      </c>
      <c r="D34" s="58">
        <v>0</v>
      </c>
      <c r="E34" s="59">
        <v>0</v>
      </c>
      <c r="F34" s="59">
        <v>3305695</v>
      </c>
      <c r="G34" s="59">
        <v>0</v>
      </c>
      <c r="H34" s="60">
        <v>3305695</v>
      </c>
      <c r="I34" s="61">
        <v>0</v>
      </c>
      <c r="J34" s="62">
        <v>0</v>
      </c>
      <c r="K34" s="59">
        <v>2873661</v>
      </c>
      <c r="L34" s="62">
        <v>0</v>
      </c>
      <c r="M34" s="60">
        <v>2873661</v>
      </c>
    </row>
    <row r="35" spans="1:13" s="37" customFormat="1" ht="12.75">
      <c r="A35" s="46"/>
      <c r="B35" s="78" t="s">
        <v>592</v>
      </c>
      <c r="C35" s="79"/>
      <c r="D35" s="66">
        <f aca="true" t="shared" si="3" ref="D35:M35">SUM(D30:D34)</f>
        <v>79562286</v>
      </c>
      <c r="E35" s="67">
        <f t="shared" si="3"/>
        <v>405307468</v>
      </c>
      <c r="F35" s="67">
        <f t="shared" si="3"/>
        <v>105670035</v>
      </c>
      <c r="G35" s="67">
        <f t="shared" si="3"/>
        <v>0</v>
      </c>
      <c r="H35" s="80">
        <f t="shared" si="3"/>
        <v>590539789</v>
      </c>
      <c r="I35" s="81">
        <f t="shared" si="3"/>
        <v>71824213</v>
      </c>
      <c r="J35" s="82">
        <f t="shared" si="3"/>
        <v>366272361</v>
      </c>
      <c r="K35" s="67">
        <f t="shared" si="3"/>
        <v>179024342</v>
      </c>
      <c r="L35" s="82">
        <f t="shared" si="3"/>
        <v>0</v>
      </c>
      <c r="M35" s="80">
        <f t="shared" si="3"/>
        <v>617120916</v>
      </c>
    </row>
    <row r="36" spans="1:13" s="37" customFormat="1" ht="12.75">
      <c r="A36" s="46"/>
      <c r="B36" s="78" t="s">
        <v>593</v>
      </c>
      <c r="C36" s="79"/>
      <c r="D36" s="66">
        <f aca="true" t="shared" si="4" ref="D36:M36">SUM(D9:D14,D16:D21,D23:D28,D30:D34)</f>
        <v>260278572</v>
      </c>
      <c r="E36" s="67">
        <f t="shared" si="4"/>
        <v>1101517387</v>
      </c>
      <c r="F36" s="67">
        <f t="shared" si="4"/>
        <v>339230407</v>
      </c>
      <c r="G36" s="67">
        <f t="shared" si="4"/>
        <v>0</v>
      </c>
      <c r="H36" s="80">
        <f t="shared" si="4"/>
        <v>1701026366</v>
      </c>
      <c r="I36" s="81">
        <f t="shared" si="4"/>
        <v>229730634</v>
      </c>
      <c r="J36" s="82">
        <f t="shared" si="4"/>
        <v>1188546541</v>
      </c>
      <c r="K36" s="67">
        <f t="shared" si="4"/>
        <v>361813786</v>
      </c>
      <c r="L36" s="82">
        <f t="shared" si="4"/>
        <v>0</v>
      </c>
      <c r="M36" s="80">
        <f t="shared" si="4"/>
        <v>1780090961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86</v>
      </c>
      <c r="B9" s="77" t="s">
        <v>32</v>
      </c>
      <c r="C9" s="57" t="s">
        <v>33</v>
      </c>
      <c r="D9" s="58">
        <v>1548578872</v>
      </c>
      <c r="E9" s="59">
        <v>2964365987</v>
      </c>
      <c r="F9" s="59">
        <v>1383277779</v>
      </c>
      <c r="G9" s="59">
        <v>0</v>
      </c>
      <c r="H9" s="60">
        <v>5896222638</v>
      </c>
      <c r="I9" s="61">
        <v>1425601915</v>
      </c>
      <c r="J9" s="62">
        <v>2812290119</v>
      </c>
      <c r="K9" s="59">
        <v>718100539</v>
      </c>
      <c r="L9" s="62">
        <v>0</v>
      </c>
      <c r="M9" s="62">
        <v>4955992573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1548578872</v>
      </c>
      <c r="E10" s="67">
        <f t="shared" si="0"/>
        <v>2964365987</v>
      </c>
      <c r="F10" s="67">
        <f t="shared" si="0"/>
        <v>1383277779</v>
      </c>
      <c r="G10" s="67">
        <f t="shared" si="0"/>
        <v>0</v>
      </c>
      <c r="H10" s="80">
        <f t="shared" si="0"/>
        <v>5896222638</v>
      </c>
      <c r="I10" s="81">
        <f t="shared" si="0"/>
        <v>1425601915</v>
      </c>
      <c r="J10" s="82">
        <f t="shared" si="0"/>
        <v>2812290119</v>
      </c>
      <c r="K10" s="67">
        <f t="shared" si="0"/>
        <v>718100539</v>
      </c>
      <c r="L10" s="82">
        <f t="shared" si="0"/>
        <v>0</v>
      </c>
      <c r="M10" s="82">
        <f t="shared" si="0"/>
        <v>4955992573</v>
      </c>
    </row>
    <row r="11" spans="1:13" s="8" customFormat="1" ht="12.75">
      <c r="A11" s="24" t="s">
        <v>88</v>
      </c>
      <c r="B11" s="77" t="s">
        <v>595</v>
      </c>
      <c r="C11" s="57" t="s">
        <v>596</v>
      </c>
      <c r="D11" s="58">
        <v>5459740</v>
      </c>
      <c r="E11" s="59">
        <v>22092898</v>
      </c>
      <c r="F11" s="59">
        <v>2641792</v>
      </c>
      <c r="G11" s="59">
        <v>0</v>
      </c>
      <c r="H11" s="60">
        <v>30194430</v>
      </c>
      <c r="I11" s="61">
        <v>4344725</v>
      </c>
      <c r="J11" s="62">
        <v>23554326</v>
      </c>
      <c r="K11" s="59">
        <v>3175193</v>
      </c>
      <c r="L11" s="62">
        <v>0</v>
      </c>
      <c r="M11" s="62">
        <v>31074244</v>
      </c>
    </row>
    <row r="12" spans="1:13" s="8" customFormat="1" ht="12.75">
      <c r="A12" s="24" t="s">
        <v>88</v>
      </c>
      <c r="B12" s="77" t="s">
        <v>597</v>
      </c>
      <c r="C12" s="57" t="s">
        <v>598</v>
      </c>
      <c r="D12" s="58">
        <v>7075199</v>
      </c>
      <c r="E12" s="59">
        <v>17220990</v>
      </c>
      <c r="F12" s="59">
        <v>2876473</v>
      </c>
      <c r="G12" s="59">
        <v>0</v>
      </c>
      <c r="H12" s="60">
        <v>27172662</v>
      </c>
      <c r="I12" s="61">
        <v>7635857</v>
      </c>
      <c r="J12" s="62">
        <v>15773135</v>
      </c>
      <c r="K12" s="59">
        <v>8420566</v>
      </c>
      <c r="L12" s="62">
        <v>0</v>
      </c>
      <c r="M12" s="62">
        <v>31829558</v>
      </c>
    </row>
    <row r="13" spans="1:13" s="8" customFormat="1" ht="12.75">
      <c r="A13" s="24" t="s">
        <v>88</v>
      </c>
      <c r="B13" s="77" t="s">
        <v>599</v>
      </c>
      <c r="C13" s="57" t="s">
        <v>600</v>
      </c>
      <c r="D13" s="58">
        <v>7651340</v>
      </c>
      <c r="E13" s="59">
        <v>26741772</v>
      </c>
      <c r="F13" s="59">
        <v>6334603</v>
      </c>
      <c r="G13" s="59">
        <v>0</v>
      </c>
      <c r="H13" s="60">
        <v>40727715</v>
      </c>
      <c r="I13" s="61">
        <v>6493424</v>
      </c>
      <c r="J13" s="62">
        <v>24924304</v>
      </c>
      <c r="K13" s="59">
        <v>10795098</v>
      </c>
      <c r="L13" s="62">
        <v>0</v>
      </c>
      <c r="M13" s="62">
        <v>42212826</v>
      </c>
    </row>
    <row r="14" spans="1:13" s="8" customFormat="1" ht="12.75">
      <c r="A14" s="24" t="s">
        <v>88</v>
      </c>
      <c r="B14" s="77" t="s">
        <v>601</v>
      </c>
      <c r="C14" s="57" t="s">
        <v>602</v>
      </c>
      <c r="D14" s="58">
        <v>-1122727</v>
      </c>
      <c r="E14" s="59">
        <v>91170522</v>
      </c>
      <c r="F14" s="59">
        <v>15026020</v>
      </c>
      <c r="G14" s="59">
        <v>0</v>
      </c>
      <c r="H14" s="60">
        <v>105073815</v>
      </c>
      <c r="I14" s="61">
        <v>-726489</v>
      </c>
      <c r="J14" s="62">
        <v>84360661</v>
      </c>
      <c r="K14" s="59">
        <v>24052116</v>
      </c>
      <c r="L14" s="62">
        <v>0</v>
      </c>
      <c r="M14" s="62">
        <v>107686288</v>
      </c>
    </row>
    <row r="15" spans="1:13" s="8" customFormat="1" ht="12.75">
      <c r="A15" s="24" t="s">
        <v>88</v>
      </c>
      <c r="B15" s="77" t="s">
        <v>603</v>
      </c>
      <c r="C15" s="57" t="s">
        <v>604</v>
      </c>
      <c r="D15" s="58">
        <v>14965933</v>
      </c>
      <c r="E15" s="59">
        <v>56866282</v>
      </c>
      <c r="F15" s="59">
        <v>15544952</v>
      </c>
      <c r="G15" s="59">
        <v>0</v>
      </c>
      <c r="H15" s="60">
        <v>87377167</v>
      </c>
      <c r="I15" s="61">
        <v>13842848</v>
      </c>
      <c r="J15" s="62">
        <v>54350131</v>
      </c>
      <c r="K15" s="59">
        <v>18546494</v>
      </c>
      <c r="L15" s="62">
        <v>0</v>
      </c>
      <c r="M15" s="62">
        <v>86739473</v>
      </c>
    </row>
    <row r="16" spans="1:13" s="8" customFormat="1" ht="12.75">
      <c r="A16" s="24" t="s">
        <v>107</v>
      </c>
      <c r="B16" s="77" t="s">
        <v>605</v>
      </c>
      <c r="C16" s="57" t="s">
        <v>606</v>
      </c>
      <c r="D16" s="58">
        <v>0</v>
      </c>
      <c r="E16" s="59">
        <v>25830322</v>
      </c>
      <c r="F16" s="59">
        <v>47629315</v>
      </c>
      <c r="G16" s="59">
        <v>0</v>
      </c>
      <c r="H16" s="60">
        <v>73459637</v>
      </c>
      <c r="I16" s="61">
        <v>0</v>
      </c>
      <c r="J16" s="62">
        <v>18972653</v>
      </c>
      <c r="K16" s="59">
        <v>32110618</v>
      </c>
      <c r="L16" s="62">
        <v>0</v>
      </c>
      <c r="M16" s="62">
        <v>51083271</v>
      </c>
    </row>
    <row r="17" spans="1:13" s="37" customFormat="1" ht="12.75">
      <c r="A17" s="46"/>
      <c r="B17" s="78" t="s">
        <v>607</v>
      </c>
      <c r="C17" s="79"/>
      <c r="D17" s="66">
        <f aca="true" t="shared" si="1" ref="D17:M17">SUM(D11:D16)</f>
        <v>34029485</v>
      </c>
      <c r="E17" s="67">
        <f t="shared" si="1"/>
        <v>239922786</v>
      </c>
      <c r="F17" s="67">
        <f t="shared" si="1"/>
        <v>90053155</v>
      </c>
      <c r="G17" s="67">
        <f t="shared" si="1"/>
        <v>0</v>
      </c>
      <c r="H17" s="80">
        <f t="shared" si="1"/>
        <v>364005426</v>
      </c>
      <c r="I17" s="81">
        <f t="shared" si="1"/>
        <v>31590365</v>
      </c>
      <c r="J17" s="82">
        <f t="shared" si="1"/>
        <v>221935210</v>
      </c>
      <c r="K17" s="67">
        <f t="shared" si="1"/>
        <v>97100085</v>
      </c>
      <c r="L17" s="82">
        <f t="shared" si="1"/>
        <v>0</v>
      </c>
      <c r="M17" s="82">
        <f t="shared" si="1"/>
        <v>350625660</v>
      </c>
    </row>
    <row r="18" spans="1:13" s="8" customFormat="1" ht="12.75">
      <c r="A18" s="24" t="s">
        <v>88</v>
      </c>
      <c r="B18" s="77" t="s">
        <v>608</v>
      </c>
      <c r="C18" s="57" t="s">
        <v>609</v>
      </c>
      <c r="D18" s="58">
        <v>-1067840</v>
      </c>
      <c r="E18" s="59">
        <v>51769087</v>
      </c>
      <c r="F18" s="59">
        <v>23758120</v>
      </c>
      <c r="G18" s="59">
        <v>0</v>
      </c>
      <c r="H18" s="60">
        <v>74459367</v>
      </c>
      <c r="I18" s="61">
        <v>-67169</v>
      </c>
      <c r="J18" s="62">
        <v>50138795</v>
      </c>
      <c r="K18" s="59">
        <v>16038206</v>
      </c>
      <c r="L18" s="62">
        <v>0</v>
      </c>
      <c r="M18" s="62">
        <v>66109832</v>
      </c>
    </row>
    <row r="19" spans="1:13" s="8" customFormat="1" ht="12.75">
      <c r="A19" s="24" t="s">
        <v>88</v>
      </c>
      <c r="B19" s="77" t="s">
        <v>79</v>
      </c>
      <c r="C19" s="57" t="s">
        <v>80</v>
      </c>
      <c r="D19" s="58">
        <v>626085</v>
      </c>
      <c r="E19" s="59">
        <v>209471874</v>
      </c>
      <c r="F19" s="59">
        <v>58393114</v>
      </c>
      <c r="G19" s="59">
        <v>0</v>
      </c>
      <c r="H19" s="60">
        <v>268491073</v>
      </c>
      <c r="I19" s="61">
        <v>53983914</v>
      </c>
      <c r="J19" s="62">
        <v>151816681</v>
      </c>
      <c r="K19" s="59">
        <v>69640532</v>
      </c>
      <c r="L19" s="62">
        <v>0</v>
      </c>
      <c r="M19" s="62">
        <v>275441127</v>
      </c>
    </row>
    <row r="20" spans="1:13" s="8" customFormat="1" ht="12.75">
      <c r="A20" s="24" t="s">
        <v>88</v>
      </c>
      <c r="B20" s="77" t="s">
        <v>81</v>
      </c>
      <c r="C20" s="57" t="s">
        <v>82</v>
      </c>
      <c r="D20" s="58">
        <v>737419</v>
      </c>
      <c r="E20" s="59">
        <v>126508191</v>
      </c>
      <c r="F20" s="59">
        <v>24139520</v>
      </c>
      <c r="G20" s="59">
        <v>0</v>
      </c>
      <c r="H20" s="60">
        <v>151385130</v>
      </c>
      <c r="I20" s="61">
        <v>730792</v>
      </c>
      <c r="J20" s="62">
        <v>111578212</v>
      </c>
      <c r="K20" s="59">
        <v>23169004</v>
      </c>
      <c r="L20" s="62">
        <v>0</v>
      </c>
      <c r="M20" s="62">
        <v>135478008</v>
      </c>
    </row>
    <row r="21" spans="1:13" s="8" customFormat="1" ht="12.75">
      <c r="A21" s="24" t="s">
        <v>88</v>
      </c>
      <c r="B21" s="77" t="s">
        <v>610</v>
      </c>
      <c r="C21" s="57" t="s">
        <v>611</v>
      </c>
      <c r="D21" s="58">
        <v>20459503</v>
      </c>
      <c r="E21" s="59">
        <v>94541006</v>
      </c>
      <c r="F21" s="59">
        <v>36858520</v>
      </c>
      <c r="G21" s="59">
        <v>0</v>
      </c>
      <c r="H21" s="60">
        <v>151859029</v>
      </c>
      <c r="I21" s="61">
        <v>23878752</v>
      </c>
      <c r="J21" s="62">
        <v>85188960</v>
      </c>
      <c r="K21" s="59">
        <v>19213219</v>
      </c>
      <c r="L21" s="62">
        <v>0</v>
      </c>
      <c r="M21" s="62">
        <v>128280931</v>
      </c>
    </row>
    <row r="22" spans="1:13" s="8" customFormat="1" ht="12.75">
      <c r="A22" s="24" t="s">
        <v>88</v>
      </c>
      <c r="B22" s="77" t="s">
        <v>612</v>
      </c>
      <c r="C22" s="57" t="s">
        <v>613</v>
      </c>
      <c r="D22" s="58">
        <v>13658</v>
      </c>
      <c r="E22" s="59">
        <v>74161205</v>
      </c>
      <c r="F22" s="59">
        <v>16194732</v>
      </c>
      <c r="G22" s="59">
        <v>0</v>
      </c>
      <c r="H22" s="60">
        <v>90369595</v>
      </c>
      <c r="I22" s="61">
        <v>65455</v>
      </c>
      <c r="J22" s="62">
        <v>67679224</v>
      </c>
      <c r="K22" s="59">
        <v>7251824</v>
      </c>
      <c r="L22" s="62">
        <v>0</v>
      </c>
      <c r="M22" s="62">
        <v>74996503</v>
      </c>
    </row>
    <row r="23" spans="1:13" s="8" customFormat="1" ht="12.75">
      <c r="A23" s="24" t="s">
        <v>107</v>
      </c>
      <c r="B23" s="77" t="s">
        <v>614</v>
      </c>
      <c r="C23" s="57" t="s">
        <v>615</v>
      </c>
      <c r="D23" s="58">
        <v>0</v>
      </c>
      <c r="E23" s="59">
        <v>198509</v>
      </c>
      <c r="F23" s="59">
        <v>37213202</v>
      </c>
      <c r="G23" s="59">
        <v>0</v>
      </c>
      <c r="H23" s="60">
        <v>37411711</v>
      </c>
      <c r="I23" s="61">
        <v>0</v>
      </c>
      <c r="J23" s="62">
        <v>570302</v>
      </c>
      <c r="K23" s="59">
        <v>31513563</v>
      </c>
      <c r="L23" s="62">
        <v>0</v>
      </c>
      <c r="M23" s="62">
        <v>32083865</v>
      </c>
    </row>
    <row r="24" spans="1:13" s="37" customFormat="1" ht="12.75">
      <c r="A24" s="46"/>
      <c r="B24" s="78" t="s">
        <v>616</v>
      </c>
      <c r="C24" s="79"/>
      <c r="D24" s="66">
        <f aca="true" t="shared" si="2" ref="D24:M24">SUM(D18:D23)</f>
        <v>20768825</v>
      </c>
      <c r="E24" s="67">
        <f t="shared" si="2"/>
        <v>556649872</v>
      </c>
      <c r="F24" s="67">
        <f t="shared" si="2"/>
        <v>196557208</v>
      </c>
      <c r="G24" s="67">
        <f t="shared" si="2"/>
        <v>0</v>
      </c>
      <c r="H24" s="80">
        <f t="shared" si="2"/>
        <v>773975905</v>
      </c>
      <c r="I24" s="81">
        <f t="shared" si="2"/>
        <v>78591744</v>
      </c>
      <c r="J24" s="82">
        <f t="shared" si="2"/>
        <v>466972174</v>
      </c>
      <c r="K24" s="67">
        <f t="shared" si="2"/>
        <v>166826348</v>
      </c>
      <c r="L24" s="82">
        <f t="shared" si="2"/>
        <v>0</v>
      </c>
      <c r="M24" s="82">
        <f t="shared" si="2"/>
        <v>712390266</v>
      </c>
    </row>
    <row r="25" spans="1:13" s="8" customFormat="1" ht="12.75">
      <c r="A25" s="24" t="s">
        <v>88</v>
      </c>
      <c r="B25" s="77" t="s">
        <v>617</v>
      </c>
      <c r="C25" s="57" t="s">
        <v>618</v>
      </c>
      <c r="D25" s="58">
        <v>7030213</v>
      </c>
      <c r="E25" s="59">
        <v>30224313</v>
      </c>
      <c r="F25" s="59">
        <v>13242312</v>
      </c>
      <c r="G25" s="59">
        <v>0</v>
      </c>
      <c r="H25" s="60">
        <v>50496838</v>
      </c>
      <c r="I25" s="61">
        <v>6589272</v>
      </c>
      <c r="J25" s="62">
        <v>31066045</v>
      </c>
      <c r="K25" s="59">
        <v>7285773</v>
      </c>
      <c r="L25" s="62">
        <v>0</v>
      </c>
      <c r="M25" s="62">
        <v>44941090</v>
      </c>
    </row>
    <row r="26" spans="1:13" s="8" customFormat="1" ht="12.75">
      <c r="A26" s="24" t="s">
        <v>88</v>
      </c>
      <c r="B26" s="77" t="s">
        <v>619</v>
      </c>
      <c r="C26" s="57" t="s">
        <v>620</v>
      </c>
      <c r="D26" s="58">
        <v>36948966</v>
      </c>
      <c r="E26" s="59">
        <v>96114617</v>
      </c>
      <c r="F26" s="59">
        <v>19856002</v>
      </c>
      <c r="G26" s="59">
        <v>0</v>
      </c>
      <c r="H26" s="60">
        <v>152919585</v>
      </c>
      <c r="I26" s="61">
        <v>34468334</v>
      </c>
      <c r="J26" s="62">
        <v>100805249</v>
      </c>
      <c r="K26" s="59">
        <v>14272374</v>
      </c>
      <c r="L26" s="62">
        <v>0</v>
      </c>
      <c r="M26" s="62">
        <v>149545957</v>
      </c>
    </row>
    <row r="27" spans="1:13" s="8" customFormat="1" ht="12.75">
      <c r="A27" s="24" t="s">
        <v>88</v>
      </c>
      <c r="B27" s="77" t="s">
        <v>621</v>
      </c>
      <c r="C27" s="57" t="s">
        <v>622</v>
      </c>
      <c r="D27" s="58">
        <v>-915</v>
      </c>
      <c r="E27" s="59">
        <v>25066393</v>
      </c>
      <c r="F27" s="59">
        <v>22912672</v>
      </c>
      <c r="G27" s="59">
        <v>0</v>
      </c>
      <c r="H27" s="60">
        <v>47978150</v>
      </c>
      <c r="I27" s="61">
        <v>146995</v>
      </c>
      <c r="J27" s="62">
        <v>23252328</v>
      </c>
      <c r="K27" s="59">
        <v>2426900</v>
      </c>
      <c r="L27" s="62">
        <v>0</v>
      </c>
      <c r="M27" s="62">
        <v>25826223</v>
      </c>
    </row>
    <row r="28" spans="1:13" s="8" customFormat="1" ht="12.75">
      <c r="A28" s="24" t="s">
        <v>88</v>
      </c>
      <c r="B28" s="77" t="s">
        <v>623</v>
      </c>
      <c r="C28" s="57" t="s">
        <v>624</v>
      </c>
      <c r="D28" s="58">
        <v>-235475</v>
      </c>
      <c r="E28" s="59">
        <v>14569995</v>
      </c>
      <c r="F28" s="59">
        <v>5827969</v>
      </c>
      <c r="G28" s="59">
        <v>0</v>
      </c>
      <c r="H28" s="60">
        <v>20162489</v>
      </c>
      <c r="I28" s="61">
        <v>-244429</v>
      </c>
      <c r="J28" s="62">
        <v>17809384</v>
      </c>
      <c r="K28" s="59">
        <v>2108518</v>
      </c>
      <c r="L28" s="62">
        <v>0</v>
      </c>
      <c r="M28" s="62">
        <v>19673473</v>
      </c>
    </row>
    <row r="29" spans="1:13" s="8" customFormat="1" ht="12.75">
      <c r="A29" s="24" t="s">
        <v>107</v>
      </c>
      <c r="B29" s="77" t="s">
        <v>625</v>
      </c>
      <c r="C29" s="57" t="s">
        <v>626</v>
      </c>
      <c r="D29" s="58">
        <v>0</v>
      </c>
      <c r="E29" s="59">
        <v>90335</v>
      </c>
      <c r="F29" s="59">
        <v>12986971</v>
      </c>
      <c r="G29" s="59">
        <v>0</v>
      </c>
      <c r="H29" s="60">
        <v>13077306</v>
      </c>
      <c r="I29" s="61">
        <v>0</v>
      </c>
      <c r="J29" s="62">
        <v>81793</v>
      </c>
      <c r="K29" s="59">
        <v>10168177</v>
      </c>
      <c r="L29" s="62">
        <v>0</v>
      </c>
      <c r="M29" s="62">
        <v>10249970</v>
      </c>
    </row>
    <row r="30" spans="1:13" s="37" customFormat="1" ht="12.75">
      <c r="A30" s="46"/>
      <c r="B30" s="78" t="s">
        <v>627</v>
      </c>
      <c r="C30" s="79"/>
      <c r="D30" s="66">
        <f aca="true" t="shared" si="3" ref="D30:M30">SUM(D25:D29)</f>
        <v>43742789</v>
      </c>
      <c r="E30" s="67">
        <f t="shared" si="3"/>
        <v>166065653</v>
      </c>
      <c r="F30" s="67">
        <f t="shared" si="3"/>
        <v>74825926</v>
      </c>
      <c r="G30" s="67">
        <f t="shared" si="3"/>
        <v>0</v>
      </c>
      <c r="H30" s="80">
        <f t="shared" si="3"/>
        <v>284634368</v>
      </c>
      <c r="I30" s="81">
        <f t="shared" si="3"/>
        <v>40960172</v>
      </c>
      <c r="J30" s="82">
        <f t="shared" si="3"/>
        <v>173014799</v>
      </c>
      <c r="K30" s="67">
        <f t="shared" si="3"/>
        <v>36261742</v>
      </c>
      <c r="L30" s="82">
        <f t="shared" si="3"/>
        <v>0</v>
      </c>
      <c r="M30" s="82">
        <f t="shared" si="3"/>
        <v>250236713</v>
      </c>
    </row>
    <row r="31" spans="1:13" s="8" customFormat="1" ht="12.75">
      <c r="A31" s="24" t="s">
        <v>88</v>
      </c>
      <c r="B31" s="77" t="s">
        <v>628</v>
      </c>
      <c r="C31" s="57" t="s">
        <v>629</v>
      </c>
      <c r="D31" s="58">
        <v>-43369</v>
      </c>
      <c r="E31" s="59">
        <v>11103841</v>
      </c>
      <c r="F31" s="59">
        <v>6167373</v>
      </c>
      <c r="G31" s="59">
        <v>0</v>
      </c>
      <c r="H31" s="60">
        <v>17227845</v>
      </c>
      <c r="I31" s="61">
        <v>71726</v>
      </c>
      <c r="J31" s="62">
        <v>8648277</v>
      </c>
      <c r="K31" s="59">
        <v>5180785</v>
      </c>
      <c r="L31" s="62">
        <v>0</v>
      </c>
      <c r="M31" s="62">
        <v>13900788</v>
      </c>
    </row>
    <row r="32" spans="1:13" s="8" customFormat="1" ht="12.75">
      <c r="A32" s="24" t="s">
        <v>88</v>
      </c>
      <c r="B32" s="77" t="s">
        <v>630</v>
      </c>
      <c r="C32" s="57" t="s">
        <v>631</v>
      </c>
      <c r="D32" s="58">
        <v>528472</v>
      </c>
      <c r="E32" s="59">
        <v>33574625</v>
      </c>
      <c r="F32" s="59">
        <v>6006116</v>
      </c>
      <c r="G32" s="59">
        <v>0</v>
      </c>
      <c r="H32" s="60">
        <v>40109213</v>
      </c>
      <c r="I32" s="61">
        <v>-575608</v>
      </c>
      <c r="J32" s="62">
        <v>32930836</v>
      </c>
      <c r="K32" s="59">
        <v>5277752</v>
      </c>
      <c r="L32" s="62">
        <v>0</v>
      </c>
      <c r="M32" s="62">
        <v>37632980</v>
      </c>
    </row>
    <row r="33" spans="1:13" s="8" customFormat="1" ht="12.75">
      <c r="A33" s="24" t="s">
        <v>88</v>
      </c>
      <c r="B33" s="77" t="s">
        <v>632</v>
      </c>
      <c r="C33" s="57" t="s">
        <v>633</v>
      </c>
      <c r="D33" s="58">
        <v>505881</v>
      </c>
      <c r="E33" s="59">
        <v>103405030</v>
      </c>
      <c r="F33" s="59">
        <v>23460261</v>
      </c>
      <c r="G33" s="59">
        <v>0</v>
      </c>
      <c r="H33" s="60">
        <v>127371172</v>
      </c>
      <c r="I33" s="61">
        <v>-171500</v>
      </c>
      <c r="J33" s="62">
        <v>95209676</v>
      </c>
      <c r="K33" s="59">
        <v>28491317</v>
      </c>
      <c r="L33" s="62">
        <v>0</v>
      </c>
      <c r="M33" s="62">
        <v>123529493</v>
      </c>
    </row>
    <row r="34" spans="1:13" s="8" customFormat="1" ht="12.75">
      <c r="A34" s="24" t="s">
        <v>88</v>
      </c>
      <c r="B34" s="77" t="s">
        <v>83</v>
      </c>
      <c r="C34" s="57" t="s">
        <v>84</v>
      </c>
      <c r="D34" s="58">
        <v>37405398</v>
      </c>
      <c r="E34" s="59">
        <v>115417187</v>
      </c>
      <c r="F34" s="59">
        <v>98626913</v>
      </c>
      <c r="G34" s="59">
        <v>0</v>
      </c>
      <c r="H34" s="60">
        <v>251449498</v>
      </c>
      <c r="I34" s="61">
        <v>2327805</v>
      </c>
      <c r="J34" s="62">
        <v>117472574</v>
      </c>
      <c r="K34" s="59">
        <v>14566344</v>
      </c>
      <c r="L34" s="62">
        <v>0</v>
      </c>
      <c r="M34" s="62">
        <v>134366723</v>
      </c>
    </row>
    <row r="35" spans="1:13" s="8" customFormat="1" ht="12.75">
      <c r="A35" s="24" t="s">
        <v>88</v>
      </c>
      <c r="B35" s="77" t="s">
        <v>634</v>
      </c>
      <c r="C35" s="57" t="s">
        <v>635</v>
      </c>
      <c r="D35" s="58">
        <v>-686190</v>
      </c>
      <c r="E35" s="59">
        <v>55899131</v>
      </c>
      <c r="F35" s="59">
        <v>7028396</v>
      </c>
      <c r="G35" s="59">
        <v>0</v>
      </c>
      <c r="H35" s="60">
        <v>62241337</v>
      </c>
      <c r="I35" s="61">
        <v>183152</v>
      </c>
      <c r="J35" s="62">
        <v>46746307</v>
      </c>
      <c r="K35" s="59">
        <v>6800507</v>
      </c>
      <c r="L35" s="62">
        <v>0</v>
      </c>
      <c r="M35" s="62">
        <v>53729966</v>
      </c>
    </row>
    <row r="36" spans="1:13" s="8" customFormat="1" ht="12.75">
      <c r="A36" s="24" t="s">
        <v>88</v>
      </c>
      <c r="B36" s="77" t="s">
        <v>636</v>
      </c>
      <c r="C36" s="57" t="s">
        <v>637</v>
      </c>
      <c r="D36" s="58">
        <v>1574355</v>
      </c>
      <c r="E36" s="59">
        <v>29719600</v>
      </c>
      <c r="F36" s="59">
        <v>43983413</v>
      </c>
      <c r="G36" s="59">
        <v>0</v>
      </c>
      <c r="H36" s="60">
        <v>75277368</v>
      </c>
      <c r="I36" s="61">
        <v>1110985</v>
      </c>
      <c r="J36" s="62">
        <v>30167768</v>
      </c>
      <c r="K36" s="59">
        <v>18792570</v>
      </c>
      <c r="L36" s="62">
        <v>0</v>
      </c>
      <c r="M36" s="62">
        <v>50071323</v>
      </c>
    </row>
    <row r="37" spans="1:13" s="8" customFormat="1" ht="12.75">
      <c r="A37" s="24" t="s">
        <v>88</v>
      </c>
      <c r="B37" s="77" t="s">
        <v>638</v>
      </c>
      <c r="C37" s="57" t="s">
        <v>639</v>
      </c>
      <c r="D37" s="58">
        <v>-1192505</v>
      </c>
      <c r="E37" s="59">
        <v>49893974</v>
      </c>
      <c r="F37" s="59">
        <v>29842453</v>
      </c>
      <c r="G37" s="59">
        <v>0</v>
      </c>
      <c r="H37" s="60">
        <v>78543922</v>
      </c>
      <c r="I37" s="61">
        <v>495167</v>
      </c>
      <c r="J37" s="62">
        <v>46690927</v>
      </c>
      <c r="K37" s="59">
        <v>14723450</v>
      </c>
      <c r="L37" s="62">
        <v>0</v>
      </c>
      <c r="M37" s="62">
        <v>61909544</v>
      </c>
    </row>
    <row r="38" spans="1:13" s="8" customFormat="1" ht="12.75">
      <c r="A38" s="24" t="s">
        <v>107</v>
      </c>
      <c r="B38" s="77" t="s">
        <v>640</v>
      </c>
      <c r="C38" s="57" t="s">
        <v>641</v>
      </c>
      <c r="D38" s="58">
        <v>0</v>
      </c>
      <c r="E38" s="59">
        <v>-3297</v>
      </c>
      <c r="F38" s="59">
        <v>11987109</v>
      </c>
      <c r="G38" s="59">
        <v>0</v>
      </c>
      <c r="H38" s="60">
        <v>11983812</v>
      </c>
      <c r="I38" s="61">
        <v>0</v>
      </c>
      <c r="J38" s="62">
        <v>1598</v>
      </c>
      <c r="K38" s="59">
        <v>5281481</v>
      </c>
      <c r="L38" s="62">
        <v>0</v>
      </c>
      <c r="M38" s="62">
        <v>5283079</v>
      </c>
    </row>
    <row r="39" spans="1:13" s="37" customFormat="1" ht="12.75">
      <c r="A39" s="46"/>
      <c r="B39" s="78" t="s">
        <v>642</v>
      </c>
      <c r="C39" s="79"/>
      <c r="D39" s="66">
        <f aca="true" t="shared" si="4" ref="D39:M39">SUM(D31:D38)</f>
        <v>38092042</v>
      </c>
      <c r="E39" s="67">
        <f t="shared" si="4"/>
        <v>399010091</v>
      </c>
      <c r="F39" s="67">
        <f t="shared" si="4"/>
        <v>227102034</v>
      </c>
      <c r="G39" s="67">
        <f t="shared" si="4"/>
        <v>0</v>
      </c>
      <c r="H39" s="80">
        <f t="shared" si="4"/>
        <v>664204167</v>
      </c>
      <c r="I39" s="81">
        <f t="shared" si="4"/>
        <v>3441727</v>
      </c>
      <c r="J39" s="82">
        <f t="shared" si="4"/>
        <v>377867963</v>
      </c>
      <c r="K39" s="67">
        <f t="shared" si="4"/>
        <v>99114206</v>
      </c>
      <c r="L39" s="82">
        <f t="shared" si="4"/>
        <v>0</v>
      </c>
      <c r="M39" s="82">
        <f t="shared" si="4"/>
        <v>480423896</v>
      </c>
    </row>
    <row r="40" spans="1:13" s="8" customFormat="1" ht="12.75">
      <c r="A40" s="24" t="s">
        <v>88</v>
      </c>
      <c r="B40" s="77" t="s">
        <v>643</v>
      </c>
      <c r="C40" s="57" t="s">
        <v>644</v>
      </c>
      <c r="D40" s="58">
        <v>19561</v>
      </c>
      <c r="E40" s="59">
        <v>-482414</v>
      </c>
      <c r="F40" s="59">
        <v>2254583</v>
      </c>
      <c r="G40" s="59">
        <v>0</v>
      </c>
      <c r="H40" s="60">
        <v>1791730</v>
      </c>
      <c r="I40" s="61">
        <v>234300</v>
      </c>
      <c r="J40" s="62">
        <v>2362268</v>
      </c>
      <c r="K40" s="59">
        <v>749995</v>
      </c>
      <c r="L40" s="62">
        <v>0</v>
      </c>
      <c r="M40" s="62">
        <v>3346563</v>
      </c>
    </row>
    <row r="41" spans="1:13" s="8" customFormat="1" ht="12.75">
      <c r="A41" s="24" t="s">
        <v>88</v>
      </c>
      <c r="B41" s="77" t="s">
        <v>645</v>
      </c>
      <c r="C41" s="57" t="s">
        <v>646</v>
      </c>
      <c r="D41" s="58">
        <v>421895</v>
      </c>
      <c r="E41" s="59">
        <v>2738315</v>
      </c>
      <c r="F41" s="59">
        <v>2145882</v>
      </c>
      <c r="G41" s="59">
        <v>0</v>
      </c>
      <c r="H41" s="60">
        <v>5306092</v>
      </c>
      <c r="I41" s="61">
        <v>398794</v>
      </c>
      <c r="J41" s="62">
        <v>3067988</v>
      </c>
      <c r="K41" s="59">
        <v>3369015</v>
      </c>
      <c r="L41" s="62">
        <v>0</v>
      </c>
      <c r="M41" s="62">
        <v>6835797</v>
      </c>
    </row>
    <row r="42" spans="1:13" s="8" customFormat="1" ht="12.75">
      <c r="A42" s="24" t="s">
        <v>88</v>
      </c>
      <c r="B42" s="77" t="s">
        <v>647</v>
      </c>
      <c r="C42" s="57" t="s">
        <v>648</v>
      </c>
      <c r="D42" s="58">
        <v>208292</v>
      </c>
      <c r="E42" s="59">
        <v>21633271</v>
      </c>
      <c r="F42" s="59">
        <v>13246879</v>
      </c>
      <c r="G42" s="59">
        <v>0</v>
      </c>
      <c r="H42" s="60">
        <v>35088442</v>
      </c>
      <c r="I42" s="61">
        <v>1907499</v>
      </c>
      <c r="J42" s="62">
        <v>18240979</v>
      </c>
      <c r="K42" s="59">
        <v>5503312</v>
      </c>
      <c r="L42" s="62">
        <v>0</v>
      </c>
      <c r="M42" s="62">
        <v>25651790</v>
      </c>
    </row>
    <row r="43" spans="1:13" s="8" customFormat="1" ht="12.75">
      <c r="A43" s="24" t="s">
        <v>107</v>
      </c>
      <c r="B43" s="77" t="s">
        <v>649</v>
      </c>
      <c r="C43" s="57" t="s">
        <v>650</v>
      </c>
      <c r="D43" s="58">
        <v>0</v>
      </c>
      <c r="E43" s="59">
        <v>0</v>
      </c>
      <c r="F43" s="59">
        <v>9233015</v>
      </c>
      <c r="G43" s="59">
        <v>0</v>
      </c>
      <c r="H43" s="60">
        <v>9233015</v>
      </c>
      <c r="I43" s="61">
        <v>0</v>
      </c>
      <c r="J43" s="62">
        <v>0</v>
      </c>
      <c r="K43" s="59">
        <v>12102061</v>
      </c>
      <c r="L43" s="62">
        <v>0</v>
      </c>
      <c r="M43" s="62">
        <v>12102061</v>
      </c>
    </row>
    <row r="44" spans="1:13" s="37" customFormat="1" ht="12.75">
      <c r="A44" s="46"/>
      <c r="B44" s="78" t="s">
        <v>651</v>
      </c>
      <c r="C44" s="79"/>
      <c r="D44" s="66">
        <f aca="true" t="shared" si="5" ref="D44:M44">SUM(D40:D43)</f>
        <v>649748</v>
      </c>
      <c r="E44" s="67">
        <f t="shared" si="5"/>
        <v>23889172</v>
      </c>
      <c r="F44" s="67">
        <f t="shared" si="5"/>
        <v>26880359</v>
      </c>
      <c r="G44" s="67">
        <f t="shared" si="5"/>
        <v>0</v>
      </c>
      <c r="H44" s="80">
        <f t="shared" si="5"/>
        <v>51419279</v>
      </c>
      <c r="I44" s="81">
        <f t="shared" si="5"/>
        <v>2540593</v>
      </c>
      <c r="J44" s="82">
        <f t="shared" si="5"/>
        <v>23671235</v>
      </c>
      <c r="K44" s="67">
        <f t="shared" si="5"/>
        <v>21724383</v>
      </c>
      <c r="L44" s="82">
        <f t="shared" si="5"/>
        <v>0</v>
      </c>
      <c r="M44" s="82">
        <f t="shared" si="5"/>
        <v>47936211</v>
      </c>
    </row>
    <row r="45" spans="1:13" s="37" customFormat="1" ht="12.75">
      <c r="A45" s="46"/>
      <c r="B45" s="78" t="s">
        <v>652</v>
      </c>
      <c r="C45" s="79"/>
      <c r="D45" s="66">
        <f aca="true" t="shared" si="6" ref="D45:M45">SUM(D9,D11:D16,D18:D23,D25:D29,D31:D38,D40:D43)</f>
        <v>1685861761</v>
      </c>
      <c r="E45" s="67">
        <f t="shared" si="6"/>
        <v>4349903561</v>
      </c>
      <c r="F45" s="67">
        <f t="shared" si="6"/>
        <v>1998696461</v>
      </c>
      <c r="G45" s="67">
        <f t="shared" si="6"/>
        <v>0</v>
      </c>
      <c r="H45" s="80">
        <f t="shared" si="6"/>
        <v>8034461783</v>
      </c>
      <c r="I45" s="81">
        <f t="shared" si="6"/>
        <v>1582726516</v>
      </c>
      <c r="J45" s="82">
        <f t="shared" si="6"/>
        <v>4075751500</v>
      </c>
      <c r="K45" s="67">
        <f t="shared" si="6"/>
        <v>1139127303</v>
      </c>
      <c r="L45" s="82">
        <f t="shared" si="6"/>
        <v>0</v>
      </c>
      <c r="M45" s="82">
        <f t="shared" si="6"/>
        <v>6797605319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8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</row>
    <row r="3" spans="1:13" ht="15.7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25.5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30</v>
      </c>
      <c r="C9" s="57" t="s">
        <v>31</v>
      </c>
      <c r="D9" s="58">
        <v>7117271</v>
      </c>
      <c r="E9" s="59">
        <v>307314635</v>
      </c>
      <c r="F9" s="59">
        <v>148124306</v>
      </c>
      <c r="G9" s="59">
        <v>0</v>
      </c>
      <c r="H9" s="60">
        <v>462556212</v>
      </c>
      <c r="I9" s="61">
        <v>76732</v>
      </c>
      <c r="J9" s="62">
        <v>398000156</v>
      </c>
      <c r="K9" s="59">
        <v>84412085</v>
      </c>
      <c r="L9" s="62">
        <v>0</v>
      </c>
      <c r="M9" s="93">
        <v>482488973</v>
      </c>
    </row>
    <row r="10" spans="1:13" s="8" customFormat="1" ht="12.75">
      <c r="A10" s="24"/>
      <c r="B10" s="56" t="s">
        <v>32</v>
      </c>
      <c r="C10" s="57" t="s">
        <v>33</v>
      </c>
      <c r="D10" s="58">
        <v>1548578872</v>
      </c>
      <c r="E10" s="59">
        <v>2964365987</v>
      </c>
      <c r="F10" s="59">
        <v>1383277779</v>
      </c>
      <c r="G10" s="59">
        <v>0</v>
      </c>
      <c r="H10" s="60">
        <v>5896222638</v>
      </c>
      <c r="I10" s="61">
        <v>1425601915</v>
      </c>
      <c r="J10" s="62">
        <v>2812290119</v>
      </c>
      <c r="K10" s="59">
        <v>718100539</v>
      </c>
      <c r="L10" s="62">
        <v>0</v>
      </c>
      <c r="M10" s="93">
        <v>4955992573</v>
      </c>
    </row>
    <row r="11" spans="1:13" s="8" customFormat="1" ht="12.75">
      <c r="A11" s="24"/>
      <c r="B11" s="56" t="s">
        <v>34</v>
      </c>
      <c r="C11" s="57" t="s">
        <v>35</v>
      </c>
      <c r="D11" s="58">
        <v>782266248</v>
      </c>
      <c r="E11" s="59">
        <v>3349502402</v>
      </c>
      <c r="F11" s="59">
        <v>455897029</v>
      </c>
      <c r="G11" s="59">
        <v>0</v>
      </c>
      <c r="H11" s="60">
        <v>4587665679</v>
      </c>
      <c r="I11" s="61">
        <v>835129998</v>
      </c>
      <c r="J11" s="62">
        <v>2947280528</v>
      </c>
      <c r="K11" s="59">
        <v>504164175</v>
      </c>
      <c r="L11" s="62">
        <v>0</v>
      </c>
      <c r="M11" s="93">
        <v>4286574701</v>
      </c>
    </row>
    <row r="12" spans="1:13" s="8" customFormat="1" ht="12.75">
      <c r="A12" s="24"/>
      <c r="B12" s="56" t="s">
        <v>36</v>
      </c>
      <c r="C12" s="57" t="s">
        <v>37</v>
      </c>
      <c r="D12" s="58">
        <v>1184144034</v>
      </c>
      <c r="E12" s="59">
        <v>3195538110</v>
      </c>
      <c r="F12" s="59">
        <v>763823020</v>
      </c>
      <c r="G12" s="59">
        <v>0</v>
      </c>
      <c r="H12" s="60">
        <v>5143505164</v>
      </c>
      <c r="I12" s="61">
        <v>1001968858</v>
      </c>
      <c r="J12" s="62">
        <v>3014084964</v>
      </c>
      <c r="K12" s="59">
        <v>1542821813</v>
      </c>
      <c r="L12" s="62">
        <v>0</v>
      </c>
      <c r="M12" s="93">
        <v>5558875635</v>
      </c>
    </row>
    <row r="13" spans="1:13" s="8" customFormat="1" ht="12.75">
      <c r="A13" s="24"/>
      <c r="B13" s="56" t="s">
        <v>38</v>
      </c>
      <c r="C13" s="57" t="s">
        <v>39</v>
      </c>
      <c r="D13" s="58">
        <v>1545011643</v>
      </c>
      <c r="E13" s="59">
        <v>4650606610</v>
      </c>
      <c r="F13" s="59">
        <v>2076753165</v>
      </c>
      <c r="G13" s="59">
        <v>0</v>
      </c>
      <c r="H13" s="60">
        <v>8272371418</v>
      </c>
      <c r="I13" s="61">
        <v>1520625674</v>
      </c>
      <c r="J13" s="62">
        <v>4632161579</v>
      </c>
      <c r="K13" s="59">
        <v>2616899598</v>
      </c>
      <c r="L13" s="62">
        <v>0</v>
      </c>
      <c r="M13" s="93">
        <v>8769686851</v>
      </c>
    </row>
    <row r="14" spans="1:13" s="8" customFormat="1" ht="12.75">
      <c r="A14" s="24"/>
      <c r="B14" s="56" t="s">
        <v>40</v>
      </c>
      <c r="C14" s="57" t="s">
        <v>41</v>
      </c>
      <c r="D14" s="58">
        <v>139482184</v>
      </c>
      <c r="E14" s="59">
        <v>566632213</v>
      </c>
      <c r="F14" s="59">
        <v>292883322</v>
      </c>
      <c r="G14" s="59">
        <v>0</v>
      </c>
      <c r="H14" s="60">
        <v>998997719</v>
      </c>
      <c r="I14" s="61">
        <v>115856643</v>
      </c>
      <c r="J14" s="62">
        <v>562226877</v>
      </c>
      <c r="K14" s="59">
        <v>225168817</v>
      </c>
      <c r="L14" s="62">
        <v>0</v>
      </c>
      <c r="M14" s="93">
        <v>903252337</v>
      </c>
    </row>
    <row r="15" spans="1:13" s="8" customFormat="1" ht="12.75">
      <c r="A15" s="24"/>
      <c r="B15" s="56" t="s">
        <v>42</v>
      </c>
      <c r="C15" s="57" t="s">
        <v>43</v>
      </c>
      <c r="D15" s="58">
        <v>308253331</v>
      </c>
      <c r="E15" s="59">
        <v>858010446</v>
      </c>
      <c r="F15" s="59">
        <v>206141168</v>
      </c>
      <c r="G15" s="59">
        <v>0</v>
      </c>
      <c r="H15" s="60">
        <v>1372404945</v>
      </c>
      <c r="I15" s="61">
        <v>240249989</v>
      </c>
      <c r="J15" s="62">
        <v>868021803</v>
      </c>
      <c r="K15" s="59">
        <v>309249423</v>
      </c>
      <c r="L15" s="62">
        <v>0</v>
      </c>
      <c r="M15" s="93">
        <v>1417521215</v>
      </c>
    </row>
    <row r="16" spans="1:13" s="8" customFormat="1" ht="12.75">
      <c r="A16" s="24"/>
      <c r="B16" s="56" t="s">
        <v>44</v>
      </c>
      <c r="C16" s="57" t="s">
        <v>45</v>
      </c>
      <c r="D16" s="58">
        <v>1306342914</v>
      </c>
      <c r="E16" s="59">
        <v>3163511226</v>
      </c>
      <c r="F16" s="59">
        <v>678685038</v>
      </c>
      <c r="G16" s="59">
        <v>0</v>
      </c>
      <c r="H16" s="60">
        <v>5148539178</v>
      </c>
      <c r="I16" s="61">
        <v>934820198</v>
      </c>
      <c r="J16" s="62">
        <v>2736387168</v>
      </c>
      <c r="K16" s="59">
        <v>816451506</v>
      </c>
      <c r="L16" s="62">
        <v>0</v>
      </c>
      <c r="M16" s="93">
        <v>4487658872</v>
      </c>
    </row>
    <row r="17" spans="1:13" s="8" customFormat="1" ht="12.75">
      <c r="A17" s="24"/>
      <c r="B17" s="94" t="s">
        <v>87</v>
      </c>
      <c r="C17" s="57"/>
      <c r="D17" s="66">
        <f aca="true" t="shared" si="0" ref="D17:M17">SUM(D9:D16)</f>
        <v>6821196497</v>
      </c>
      <c r="E17" s="67">
        <f t="shared" si="0"/>
        <v>19055481629</v>
      </c>
      <c r="F17" s="67">
        <f t="shared" si="0"/>
        <v>6005584827</v>
      </c>
      <c r="G17" s="67">
        <f t="shared" si="0"/>
        <v>0</v>
      </c>
      <c r="H17" s="80">
        <f t="shared" si="0"/>
        <v>31882262953</v>
      </c>
      <c r="I17" s="81">
        <f t="shared" si="0"/>
        <v>6074330007</v>
      </c>
      <c r="J17" s="82">
        <f t="shared" si="0"/>
        <v>17970453194</v>
      </c>
      <c r="K17" s="67">
        <f t="shared" si="0"/>
        <v>6817267956</v>
      </c>
      <c r="L17" s="82">
        <f t="shared" si="0"/>
        <v>0</v>
      </c>
      <c r="M17" s="95">
        <f t="shared" si="0"/>
        <v>30862051157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36" customFormat="1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46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47</v>
      </c>
      <c r="C9" s="57" t="s">
        <v>48</v>
      </c>
      <c r="D9" s="58">
        <v>45827436</v>
      </c>
      <c r="E9" s="59">
        <v>218469819</v>
      </c>
      <c r="F9" s="59">
        <v>75890601</v>
      </c>
      <c r="G9" s="59">
        <v>0</v>
      </c>
      <c r="H9" s="60">
        <v>340187856</v>
      </c>
      <c r="I9" s="61">
        <v>22355016</v>
      </c>
      <c r="J9" s="62">
        <v>112990574</v>
      </c>
      <c r="K9" s="59">
        <v>68416437</v>
      </c>
      <c r="L9" s="62">
        <v>0</v>
      </c>
      <c r="M9" s="60">
        <v>203762027</v>
      </c>
    </row>
    <row r="10" spans="1:13" s="8" customFormat="1" ht="12.75" customHeight="1">
      <c r="A10" s="24"/>
      <c r="B10" s="56" t="s">
        <v>49</v>
      </c>
      <c r="C10" s="57" t="s">
        <v>50</v>
      </c>
      <c r="D10" s="58">
        <v>156754067</v>
      </c>
      <c r="E10" s="59">
        <v>594725160</v>
      </c>
      <c r="F10" s="59">
        <v>45602788</v>
      </c>
      <c r="G10" s="59">
        <v>0</v>
      </c>
      <c r="H10" s="60">
        <v>797082015</v>
      </c>
      <c r="I10" s="61">
        <v>135385036</v>
      </c>
      <c r="J10" s="62">
        <v>484735951</v>
      </c>
      <c r="K10" s="59">
        <v>48212184</v>
      </c>
      <c r="L10" s="62">
        <v>0</v>
      </c>
      <c r="M10" s="60">
        <v>668333171</v>
      </c>
    </row>
    <row r="11" spans="1:13" s="8" customFormat="1" ht="12.75" customHeight="1">
      <c r="A11" s="24"/>
      <c r="B11" s="56" t="s">
        <v>51</v>
      </c>
      <c r="C11" s="57" t="s">
        <v>52</v>
      </c>
      <c r="D11" s="58">
        <v>66524647</v>
      </c>
      <c r="E11" s="59">
        <v>270574362</v>
      </c>
      <c r="F11" s="59">
        <v>28191641</v>
      </c>
      <c r="G11" s="59">
        <v>0</v>
      </c>
      <c r="H11" s="60">
        <v>365290650</v>
      </c>
      <c r="I11" s="61">
        <v>60705598</v>
      </c>
      <c r="J11" s="62">
        <v>238443412</v>
      </c>
      <c r="K11" s="59">
        <v>45135861</v>
      </c>
      <c r="L11" s="62">
        <v>0</v>
      </c>
      <c r="M11" s="60">
        <v>344284871</v>
      </c>
    </row>
    <row r="12" spans="1:13" s="8" customFormat="1" ht="12.75" customHeight="1">
      <c r="A12" s="24"/>
      <c r="B12" s="56" t="s">
        <v>53</v>
      </c>
      <c r="C12" s="57" t="s">
        <v>54</v>
      </c>
      <c r="D12" s="58">
        <v>160240001</v>
      </c>
      <c r="E12" s="59">
        <v>510007905</v>
      </c>
      <c r="F12" s="59">
        <v>205827798</v>
      </c>
      <c r="G12" s="59">
        <v>0</v>
      </c>
      <c r="H12" s="60">
        <v>876075704</v>
      </c>
      <c r="I12" s="61">
        <v>137188756</v>
      </c>
      <c r="J12" s="62">
        <v>413315621</v>
      </c>
      <c r="K12" s="59">
        <v>159295365</v>
      </c>
      <c r="L12" s="62">
        <v>0</v>
      </c>
      <c r="M12" s="60">
        <v>709799742</v>
      </c>
    </row>
    <row r="13" spans="1:13" s="8" customFormat="1" ht="12.75" customHeight="1">
      <c r="A13" s="24"/>
      <c r="B13" s="56" t="s">
        <v>55</v>
      </c>
      <c r="C13" s="57" t="s">
        <v>56</v>
      </c>
      <c r="D13" s="58">
        <v>42137160</v>
      </c>
      <c r="E13" s="59">
        <v>184085839</v>
      </c>
      <c r="F13" s="59">
        <v>57582393</v>
      </c>
      <c r="G13" s="59">
        <v>0</v>
      </c>
      <c r="H13" s="60">
        <v>283805392</v>
      </c>
      <c r="I13" s="61">
        <v>40567767</v>
      </c>
      <c r="J13" s="62">
        <v>186469242</v>
      </c>
      <c r="K13" s="59">
        <v>89167946</v>
      </c>
      <c r="L13" s="62">
        <v>0</v>
      </c>
      <c r="M13" s="60">
        <v>316204955</v>
      </c>
    </row>
    <row r="14" spans="1:13" s="8" customFormat="1" ht="12.75" customHeight="1">
      <c r="A14" s="24"/>
      <c r="B14" s="56" t="s">
        <v>57</v>
      </c>
      <c r="C14" s="57" t="s">
        <v>58</v>
      </c>
      <c r="D14" s="58">
        <v>60153398</v>
      </c>
      <c r="E14" s="59">
        <v>321209953</v>
      </c>
      <c r="F14" s="59">
        <v>64996711</v>
      </c>
      <c r="G14" s="59">
        <v>0</v>
      </c>
      <c r="H14" s="60">
        <v>446360062</v>
      </c>
      <c r="I14" s="61">
        <v>48693359</v>
      </c>
      <c r="J14" s="62">
        <v>332322787</v>
      </c>
      <c r="K14" s="59">
        <v>70580652</v>
      </c>
      <c r="L14" s="62">
        <v>0</v>
      </c>
      <c r="M14" s="60">
        <v>451596798</v>
      </c>
    </row>
    <row r="15" spans="1:13" s="8" customFormat="1" ht="12.75" customHeight="1">
      <c r="A15" s="24"/>
      <c r="B15" s="56" t="s">
        <v>59</v>
      </c>
      <c r="C15" s="57" t="s">
        <v>60</v>
      </c>
      <c r="D15" s="58">
        <v>63663351</v>
      </c>
      <c r="E15" s="59">
        <v>214737290</v>
      </c>
      <c r="F15" s="59">
        <v>25780240</v>
      </c>
      <c r="G15" s="59">
        <v>0</v>
      </c>
      <c r="H15" s="60">
        <v>304180881</v>
      </c>
      <c r="I15" s="61">
        <v>56320436</v>
      </c>
      <c r="J15" s="62">
        <v>211899880</v>
      </c>
      <c r="K15" s="59">
        <v>82124397</v>
      </c>
      <c r="L15" s="62">
        <v>0</v>
      </c>
      <c r="M15" s="60">
        <v>350344713</v>
      </c>
    </row>
    <row r="16" spans="1:13" s="8" customFormat="1" ht="12.75" customHeight="1">
      <c r="A16" s="24"/>
      <c r="B16" s="56" t="s">
        <v>61</v>
      </c>
      <c r="C16" s="57" t="s">
        <v>62</v>
      </c>
      <c r="D16" s="58">
        <v>29401292</v>
      </c>
      <c r="E16" s="59">
        <v>106196967</v>
      </c>
      <c r="F16" s="59">
        <v>25251932</v>
      </c>
      <c r="G16" s="59">
        <v>0</v>
      </c>
      <c r="H16" s="60">
        <v>160850191</v>
      </c>
      <c r="I16" s="61">
        <v>39234023</v>
      </c>
      <c r="J16" s="62">
        <v>170147237</v>
      </c>
      <c r="K16" s="59">
        <v>41858956</v>
      </c>
      <c r="L16" s="62">
        <v>0</v>
      </c>
      <c r="M16" s="60">
        <v>251240216</v>
      </c>
    </row>
    <row r="17" spans="1:13" s="8" customFormat="1" ht="12.75" customHeight="1">
      <c r="A17" s="24"/>
      <c r="B17" s="56" t="s">
        <v>63</v>
      </c>
      <c r="C17" s="57" t="s">
        <v>64</v>
      </c>
      <c r="D17" s="58">
        <v>65159406</v>
      </c>
      <c r="E17" s="59">
        <v>214676592</v>
      </c>
      <c r="F17" s="59">
        <v>24235794</v>
      </c>
      <c r="G17" s="59">
        <v>0</v>
      </c>
      <c r="H17" s="60">
        <v>304071792</v>
      </c>
      <c r="I17" s="61">
        <v>3924274</v>
      </c>
      <c r="J17" s="62">
        <v>161076233</v>
      </c>
      <c r="K17" s="59">
        <v>10901071</v>
      </c>
      <c r="L17" s="62">
        <v>0</v>
      </c>
      <c r="M17" s="60">
        <v>175901578</v>
      </c>
    </row>
    <row r="18" spans="1:13" s="8" customFormat="1" ht="12.75" customHeight="1">
      <c r="A18" s="24"/>
      <c r="B18" s="56" t="s">
        <v>65</v>
      </c>
      <c r="C18" s="57" t="s">
        <v>66</v>
      </c>
      <c r="D18" s="58">
        <v>57106614</v>
      </c>
      <c r="E18" s="59">
        <v>139820493</v>
      </c>
      <c r="F18" s="59">
        <v>27898892</v>
      </c>
      <c r="G18" s="59">
        <v>0</v>
      </c>
      <c r="H18" s="60">
        <v>224825999</v>
      </c>
      <c r="I18" s="61">
        <v>50503820</v>
      </c>
      <c r="J18" s="62">
        <v>127723043</v>
      </c>
      <c r="K18" s="59">
        <v>28471993</v>
      </c>
      <c r="L18" s="62">
        <v>0</v>
      </c>
      <c r="M18" s="60">
        <v>206698856</v>
      </c>
    </row>
    <row r="19" spans="1:13" s="8" customFormat="1" ht="12.75" customHeight="1">
      <c r="A19" s="24"/>
      <c r="B19" s="56" t="s">
        <v>67</v>
      </c>
      <c r="C19" s="57" t="s">
        <v>68</v>
      </c>
      <c r="D19" s="58">
        <v>102612356</v>
      </c>
      <c r="E19" s="59">
        <v>127946461</v>
      </c>
      <c r="F19" s="59">
        <v>52862628</v>
      </c>
      <c r="G19" s="59">
        <v>0</v>
      </c>
      <c r="H19" s="60">
        <v>283421445</v>
      </c>
      <c r="I19" s="61">
        <v>87737006</v>
      </c>
      <c r="J19" s="62">
        <v>125660477</v>
      </c>
      <c r="K19" s="59">
        <v>75296687</v>
      </c>
      <c r="L19" s="62">
        <v>0</v>
      </c>
      <c r="M19" s="60">
        <v>288694170</v>
      </c>
    </row>
    <row r="20" spans="1:13" s="8" customFormat="1" ht="12.75" customHeight="1">
      <c r="A20" s="24"/>
      <c r="B20" s="56" t="s">
        <v>69</v>
      </c>
      <c r="C20" s="57" t="s">
        <v>70</v>
      </c>
      <c r="D20" s="58">
        <v>48655386</v>
      </c>
      <c r="E20" s="59">
        <v>206713934</v>
      </c>
      <c r="F20" s="59">
        <v>45026868</v>
      </c>
      <c r="G20" s="59">
        <v>0</v>
      </c>
      <c r="H20" s="60">
        <v>300396188</v>
      </c>
      <c r="I20" s="61">
        <v>39846828</v>
      </c>
      <c r="J20" s="62">
        <v>180406663</v>
      </c>
      <c r="K20" s="59">
        <v>52934171</v>
      </c>
      <c r="L20" s="62">
        <v>0</v>
      </c>
      <c r="M20" s="60">
        <v>273187662</v>
      </c>
    </row>
    <row r="21" spans="1:13" s="8" customFormat="1" ht="12.75" customHeight="1">
      <c r="A21" s="24"/>
      <c r="B21" s="56" t="s">
        <v>71</v>
      </c>
      <c r="C21" s="57" t="s">
        <v>72</v>
      </c>
      <c r="D21" s="58">
        <v>73046972</v>
      </c>
      <c r="E21" s="59">
        <v>84359550</v>
      </c>
      <c r="F21" s="59">
        <v>30258336</v>
      </c>
      <c r="G21" s="59">
        <v>0</v>
      </c>
      <c r="H21" s="60">
        <v>187664858</v>
      </c>
      <c r="I21" s="61">
        <v>65738114</v>
      </c>
      <c r="J21" s="62">
        <v>384219420</v>
      </c>
      <c r="K21" s="59">
        <v>-207692286</v>
      </c>
      <c r="L21" s="62">
        <v>0</v>
      </c>
      <c r="M21" s="60">
        <v>242265248</v>
      </c>
    </row>
    <row r="22" spans="1:13" s="8" customFormat="1" ht="12.75" customHeight="1">
      <c r="A22" s="24"/>
      <c r="B22" s="56" t="s">
        <v>73</v>
      </c>
      <c r="C22" s="57" t="s">
        <v>74</v>
      </c>
      <c r="D22" s="58">
        <v>49377845</v>
      </c>
      <c r="E22" s="59">
        <v>434812401</v>
      </c>
      <c r="F22" s="59">
        <v>89547557</v>
      </c>
      <c r="G22" s="59">
        <v>0</v>
      </c>
      <c r="H22" s="60">
        <v>573737803</v>
      </c>
      <c r="I22" s="61">
        <v>44895884</v>
      </c>
      <c r="J22" s="62">
        <v>268589145</v>
      </c>
      <c r="K22" s="59">
        <v>116522518</v>
      </c>
      <c r="L22" s="62">
        <v>0</v>
      </c>
      <c r="M22" s="60">
        <v>430007547</v>
      </c>
    </row>
    <row r="23" spans="1:13" s="8" customFormat="1" ht="12.75" customHeight="1">
      <c r="A23" s="24"/>
      <c r="B23" s="56" t="s">
        <v>75</v>
      </c>
      <c r="C23" s="57" t="s">
        <v>76</v>
      </c>
      <c r="D23" s="58">
        <v>25001482</v>
      </c>
      <c r="E23" s="59">
        <v>152699881</v>
      </c>
      <c r="F23" s="59">
        <v>18545793</v>
      </c>
      <c r="G23" s="59">
        <v>0</v>
      </c>
      <c r="H23" s="60">
        <v>196247156</v>
      </c>
      <c r="I23" s="61">
        <v>21104329</v>
      </c>
      <c r="J23" s="62">
        <v>141138912</v>
      </c>
      <c r="K23" s="59">
        <v>38456684</v>
      </c>
      <c r="L23" s="62">
        <v>0</v>
      </c>
      <c r="M23" s="60">
        <v>200699925</v>
      </c>
    </row>
    <row r="24" spans="1:13" s="8" customFormat="1" ht="12.75" customHeight="1">
      <c r="A24" s="24"/>
      <c r="B24" s="56" t="s">
        <v>77</v>
      </c>
      <c r="C24" s="57" t="s">
        <v>78</v>
      </c>
      <c r="D24" s="58">
        <v>47660313</v>
      </c>
      <c r="E24" s="59">
        <v>207729761</v>
      </c>
      <c r="F24" s="59">
        <v>66464978</v>
      </c>
      <c r="G24" s="59">
        <v>0</v>
      </c>
      <c r="H24" s="60">
        <v>321855052</v>
      </c>
      <c r="I24" s="61">
        <v>44722641</v>
      </c>
      <c r="J24" s="62">
        <v>190763028</v>
      </c>
      <c r="K24" s="59">
        <v>129088655</v>
      </c>
      <c r="L24" s="62">
        <v>0</v>
      </c>
      <c r="M24" s="60">
        <v>364574324</v>
      </c>
    </row>
    <row r="25" spans="1:13" s="8" customFormat="1" ht="12.75" customHeight="1">
      <c r="A25" s="24"/>
      <c r="B25" s="56" t="s">
        <v>79</v>
      </c>
      <c r="C25" s="57" t="s">
        <v>80</v>
      </c>
      <c r="D25" s="58">
        <v>626085</v>
      </c>
      <c r="E25" s="59">
        <v>209471874</v>
      </c>
      <c r="F25" s="59">
        <v>58393114</v>
      </c>
      <c r="G25" s="59">
        <v>0</v>
      </c>
      <c r="H25" s="60">
        <v>268491073</v>
      </c>
      <c r="I25" s="61">
        <v>53983914</v>
      </c>
      <c r="J25" s="62">
        <v>151816681</v>
      </c>
      <c r="K25" s="59">
        <v>69640532</v>
      </c>
      <c r="L25" s="62">
        <v>0</v>
      </c>
      <c r="M25" s="60">
        <v>275441127</v>
      </c>
    </row>
    <row r="26" spans="1:13" s="8" customFormat="1" ht="12.75" customHeight="1">
      <c r="A26" s="24"/>
      <c r="B26" s="56" t="s">
        <v>81</v>
      </c>
      <c r="C26" s="57" t="s">
        <v>82</v>
      </c>
      <c r="D26" s="58">
        <v>737419</v>
      </c>
      <c r="E26" s="59">
        <v>126508191</v>
      </c>
      <c r="F26" s="59">
        <v>24139520</v>
      </c>
      <c r="G26" s="59">
        <v>0</v>
      </c>
      <c r="H26" s="60">
        <v>151385130</v>
      </c>
      <c r="I26" s="61">
        <v>730792</v>
      </c>
      <c r="J26" s="62">
        <v>111578212</v>
      </c>
      <c r="K26" s="59">
        <v>23169004</v>
      </c>
      <c r="L26" s="62">
        <v>0</v>
      </c>
      <c r="M26" s="60">
        <v>135478008</v>
      </c>
    </row>
    <row r="27" spans="1:13" s="8" customFormat="1" ht="12.75" customHeight="1">
      <c r="A27" s="24"/>
      <c r="B27" s="63" t="s">
        <v>83</v>
      </c>
      <c r="C27" s="57" t="s">
        <v>84</v>
      </c>
      <c r="D27" s="58">
        <v>37405398</v>
      </c>
      <c r="E27" s="59">
        <v>115417187</v>
      </c>
      <c r="F27" s="59">
        <v>98626913</v>
      </c>
      <c r="G27" s="59">
        <v>0</v>
      </c>
      <c r="H27" s="60">
        <v>251449498</v>
      </c>
      <c r="I27" s="61">
        <v>2327805</v>
      </c>
      <c r="J27" s="62">
        <v>117472574</v>
      </c>
      <c r="K27" s="59">
        <v>14566344</v>
      </c>
      <c r="L27" s="62">
        <v>0</v>
      </c>
      <c r="M27" s="60">
        <v>134366723</v>
      </c>
    </row>
    <row r="28" spans="1:13" s="8" customFormat="1" ht="12.75" customHeight="1">
      <c r="A28" s="25"/>
      <c r="B28" s="64" t="s">
        <v>654</v>
      </c>
      <c r="C28" s="65"/>
      <c r="D28" s="66">
        <f aca="true" t="shared" si="0" ref="D28:M28">SUM(D9:D27)</f>
        <v>1132090628</v>
      </c>
      <c r="E28" s="67">
        <f t="shared" si="0"/>
        <v>4440163620</v>
      </c>
      <c r="F28" s="67">
        <f t="shared" si="0"/>
        <v>1065124497</v>
      </c>
      <c r="G28" s="67">
        <f t="shared" si="0"/>
        <v>0</v>
      </c>
      <c r="H28" s="68">
        <f t="shared" si="0"/>
        <v>6637378745</v>
      </c>
      <c r="I28" s="69">
        <f t="shared" si="0"/>
        <v>955965398</v>
      </c>
      <c r="J28" s="70">
        <f t="shared" si="0"/>
        <v>4110769092</v>
      </c>
      <c r="K28" s="67">
        <f t="shared" si="0"/>
        <v>956147171</v>
      </c>
      <c r="L28" s="70">
        <f t="shared" si="0"/>
        <v>0</v>
      </c>
      <c r="M28" s="68">
        <f t="shared" si="0"/>
        <v>6022881661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85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86</v>
      </c>
      <c r="B9" s="77" t="s">
        <v>30</v>
      </c>
      <c r="C9" s="57" t="s">
        <v>31</v>
      </c>
      <c r="D9" s="58">
        <v>7117271</v>
      </c>
      <c r="E9" s="59">
        <v>307314635</v>
      </c>
      <c r="F9" s="59">
        <v>148124306</v>
      </c>
      <c r="G9" s="59">
        <v>0</v>
      </c>
      <c r="H9" s="60">
        <v>462556212</v>
      </c>
      <c r="I9" s="61">
        <v>76732</v>
      </c>
      <c r="J9" s="62">
        <v>398000156</v>
      </c>
      <c r="K9" s="59">
        <v>84412085</v>
      </c>
      <c r="L9" s="62">
        <v>0</v>
      </c>
      <c r="M9" s="60">
        <v>482488973</v>
      </c>
    </row>
    <row r="10" spans="1:13" s="8" customFormat="1" ht="12.75">
      <c r="A10" s="24" t="s">
        <v>86</v>
      </c>
      <c r="B10" s="77" t="s">
        <v>42</v>
      </c>
      <c r="C10" s="57" t="s">
        <v>43</v>
      </c>
      <c r="D10" s="58">
        <v>308253331</v>
      </c>
      <c r="E10" s="59">
        <v>858010446</v>
      </c>
      <c r="F10" s="59">
        <v>206141168</v>
      </c>
      <c r="G10" s="59">
        <v>0</v>
      </c>
      <c r="H10" s="60">
        <v>1372404945</v>
      </c>
      <c r="I10" s="61">
        <v>240249989</v>
      </c>
      <c r="J10" s="62">
        <v>868021803</v>
      </c>
      <c r="K10" s="59">
        <v>309249423</v>
      </c>
      <c r="L10" s="62">
        <v>0</v>
      </c>
      <c r="M10" s="60">
        <v>1417521215</v>
      </c>
    </row>
    <row r="11" spans="1:13" s="37" customFormat="1" ht="12.75">
      <c r="A11" s="46"/>
      <c r="B11" s="78" t="s">
        <v>87</v>
      </c>
      <c r="C11" s="79"/>
      <c r="D11" s="66">
        <f aca="true" t="shared" si="0" ref="D11:M11">SUM(D9:D10)</f>
        <v>315370602</v>
      </c>
      <c r="E11" s="67">
        <f t="shared" si="0"/>
        <v>1165325081</v>
      </c>
      <c r="F11" s="67">
        <f t="shared" si="0"/>
        <v>354265474</v>
      </c>
      <c r="G11" s="67">
        <f t="shared" si="0"/>
        <v>0</v>
      </c>
      <c r="H11" s="80">
        <f t="shared" si="0"/>
        <v>1834961157</v>
      </c>
      <c r="I11" s="81">
        <f t="shared" si="0"/>
        <v>240326721</v>
      </c>
      <c r="J11" s="82">
        <f t="shared" si="0"/>
        <v>1266021959</v>
      </c>
      <c r="K11" s="67">
        <f t="shared" si="0"/>
        <v>393661508</v>
      </c>
      <c r="L11" s="82">
        <f t="shared" si="0"/>
        <v>0</v>
      </c>
      <c r="M11" s="80">
        <f t="shared" si="0"/>
        <v>1900010188</v>
      </c>
    </row>
    <row r="12" spans="1:13" s="8" customFormat="1" ht="12.75">
      <c r="A12" s="24" t="s">
        <v>88</v>
      </c>
      <c r="B12" s="77" t="s">
        <v>89</v>
      </c>
      <c r="C12" s="57" t="s">
        <v>90</v>
      </c>
      <c r="D12" s="58">
        <v>912738</v>
      </c>
      <c r="E12" s="59">
        <v>17571502</v>
      </c>
      <c r="F12" s="59">
        <v>1680268</v>
      </c>
      <c r="G12" s="59">
        <v>0</v>
      </c>
      <c r="H12" s="60">
        <v>20164508</v>
      </c>
      <c r="I12" s="61">
        <v>834891</v>
      </c>
      <c r="J12" s="62">
        <v>20329473</v>
      </c>
      <c r="K12" s="59">
        <v>2691557</v>
      </c>
      <c r="L12" s="62">
        <v>0</v>
      </c>
      <c r="M12" s="60">
        <v>23855921</v>
      </c>
    </row>
    <row r="13" spans="1:13" s="8" customFormat="1" ht="12.75">
      <c r="A13" s="24" t="s">
        <v>88</v>
      </c>
      <c r="B13" s="77" t="s">
        <v>91</v>
      </c>
      <c r="C13" s="57" t="s">
        <v>92</v>
      </c>
      <c r="D13" s="58">
        <v>33085</v>
      </c>
      <c r="E13" s="59">
        <v>23456477</v>
      </c>
      <c r="F13" s="59">
        <v>14035647</v>
      </c>
      <c r="G13" s="59">
        <v>0</v>
      </c>
      <c r="H13" s="60">
        <v>37525209</v>
      </c>
      <c r="I13" s="61">
        <v>16346</v>
      </c>
      <c r="J13" s="62">
        <v>20015800</v>
      </c>
      <c r="K13" s="59">
        <v>4980699</v>
      </c>
      <c r="L13" s="62">
        <v>0</v>
      </c>
      <c r="M13" s="60">
        <v>25012845</v>
      </c>
    </row>
    <row r="14" spans="1:13" s="8" customFormat="1" ht="12.75">
      <c r="A14" s="24" t="s">
        <v>88</v>
      </c>
      <c r="B14" s="77" t="s">
        <v>93</v>
      </c>
      <c r="C14" s="57" t="s">
        <v>94</v>
      </c>
      <c r="D14" s="58">
        <v>34956</v>
      </c>
      <c r="E14" s="59">
        <v>2826543</v>
      </c>
      <c r="F14" s="59">
        <v>6386415</v>
      </c>
      <c r="G14" s="59">
        <v>0</v>
      </c>
      <c r="H14" s="60">
        <v>9247914</v>
      </c>
      <c r="I14" s="61">
        <v>-141376</v>
      </c>
      <c r="J14" s="62">
        <v>1664194</v>
      </c>
      <c r="K14" s="59">
        <v>5327075</v>
      </c>
      <c r="L14" s="62">
        <v>0</v>
      </c>
      <c r="M14" s="60">
        <v>6849893</v>
      </c>
    </row>
    <row r="15" spans="1:13" s="8" customFormat="1" ht="12.75">
      <c r="A15" s="24" t="s">
        <v>88</v>
      </c>
      <c r="B15" s="77" t="s">
        <v>95</v>
      </c>
      <c r="C15" s="57" t="s">
        <v>96</v>
      </c>
      <c r="D15" s="58">
        <v>2444256</v>
      </c>
      <c r="E15" s="59">
        <v>54417302</v>
      </c>
      <c r="F15" s="59">
        <v>4206516</v>
      </c>
      <c r="G15" s="59">
        <v>0</v>
      </c>
      <c r="H15" s="60">
        <v>61068074</v>
      </c>
      <c r="I15" s="61">
        <v>6481026</v>
      </c>
      <c r="J15" s="62">
        <v>19769412</v>
      </c>
      <c r="K15" s="59">
        <v>5348390</v>
      </c>
      <c r="L15" s="62">
        <v>0</v>
      </c>
      <c r="M15" s="60">
        <v>31598828</v>
      </c>
    </row>
    <row r="16" spans="1:13" s="8" customFormat="1" ht="12.75">
      <c r="A16" s="24" t="s">
        <v>88</v>
      </c>
      <c r="B16" s="77" t="s">
        <v>97</v>
      </c>
      <c r="C16" s="57" t="s">
        <v>98</v>
      </c>
      <c r="D16" s="58">
        <v>17639100</v>
      </c>
      <c r="E16" s="59">
        <v>10932401</v>
      </c>
      <c r="F16" s="59">
        <v>10276513</v>
      </c>
      <c r="G16" s="59">
        <v>0</v>
      </c>
      <c r="H16" s="60">
        <v>38848014</v>
      </c>
      <c r="I16" s="61">
        <v>15330981</v>
      </c>
      <c r="J16" s="62">
        <v>9629280</v>
      </c>
      <c r="K16" s="59">
        <v>18721206</v>
      </c>
      <c r="L16" s="62">
        <v>0</v>
      </c>
      <c r="M16" s="60">
        <v>43681467</v>
      </c>
    </row>
    <row r="17" spans="1:13" s="8" customFormat="1" ht="12.75">
      <c r="A17" s="24" t="s">
        <v>88</v>
      </c>
      <c r="B17" s="77" t="s">
        <v>99</v>
      </c>
      <c r="C17" s="57" t="s">
        <v>100</v>
      </c>
      <c r="D17" s="58">
        <v>781654</v>
      </c>
      <c r="E17" s="59">
        <v>2280928</v>
      </c>
      <c r="F17" s="59">
        <v>233315</v>
      </c>
      <c r="G17" s="59">
        <v>0</v>
      </c>
      <c r="H17" s="60">
        <v>3295897</v>
      </c>
      <c r="I17" s="61">
        <v>2259453</v>
      </c>
      <c r="J17" s="62">
        <v>11364627</v>
      </c>
      <c r="K17" s="59">
        <v>3416976</v>
      </c>
      <c r="L17" s="62">
        <v>0</v>
      </c>
      <c r="M17" s="60">
        <v>17041056</v>
      </c>
    </row>
    <row r="18" spans="1:13" s="8" customFormat="1" ht="12.75">
      <c r="A18" s="24" t="s">
        <v>88</v>
      </c>
      <c r="B18" s="77" t="s">
        <v>101</v>
      </c>
      <c r="C18" s="57" t="s">
        <v>102</v>
      </c>
      <c r="D18" s="58">
        <v>-7356</v>
      </c>
      <c r="E18" s="59">
        <v>4663951</v>
      </c>
      <c r="F18" s="59">
        <v>906414</v>
      </c>
      <c r="G18" s="59">
        <v>0</v>
      </c>
      <c r="H18" s="60">
        <v>5563009</v>
      </c>
      <c r="I18" s="61">
        <v>0</v>
      </c>
      <c r="J18" s="62">
        <v>4018406</v>
      </c>
      <c r="K18" s="59">
        <v>1459471</v>
      </c>
      <c r="L18" s="62">
        <v>0</v>
      </c>
      <c r="M18" s="60">
        <v>5477877</v>
      </c>
    </row>
    <row r="19" spans="1:13" s="8" customFormat="1" ht="12.75">
      <c r="A19" s="24" t="s">
        <v>88</v>
      </c>
      <c r="B19" s="77" t="s">
        <v>103</v>
      </c>
      <c r="C19" s="57" t="s">
        <v>104</v>
      </c>
      <c r="D19" s="58">
        <v>366244</v>
      </c>
      <c r="E19" s="59">
        <v>63073018</v>
      </c>
      <c r="F19" s="59">
        <v>21742667</v>
      </c>
      <c r="G19" s="59">
        <v>0</v>
      </c>
      <c r="H19" s="60">
        <v>85181929</v>
      </c>
      <c r="I19" s="61">
        <v>-480281</v>
      </c>
      <c r="J19" s="62">
        <v>60880054</v>
      </c>
      <c r="K19" s="59">
        <v>22632050</v>
      </c>
      <c r="L19" s="62">
        <v>0</v>
      </c>
      <c r="M19" s="60">
        <v>83031823</v>
      </c>
    </row>
    <row r="20" spans="1:13" s="8" customFormat="1" ht="12.75">
      <c r="A20" s="24" t="s">
        <v>88</v>
      </c>
      <c r="B20" s="77" t="s">
        <v>105</v>
      </c>
      <c r="C20" s="57" t="s">
        <v>106</v>
      </c>
      <c r="D20" s="58">
        <v>-10435</v>
      </c>
      <c r="E20" s="59">
        <v>4302707</v>
      </c>
      <c r="F20" s="59">
        <v>12980381</v>
      </c>
      <c r="G20" s="59">
        <v>0</v>
      </c>
      <c r="H20" s="60">
        <v>17272653</v>
      </c>
      <c r="I20" s="61">
        <v>261</v>
      </c>
      <c r="J20" s="62">
        <v>3829932</v>
      </c>
      <c r="K20" s="59">
        <v>15156215</v>
      </c>
      <c r="L20" s="62">
        <v>0</v>
      </c>
      <c r="M20" s="60">
        <v>18986408</v>
      </c>
    </row>
    <row r="21" spans="1:13" s="8" customFormat="1" ht="12.75">
      <c r="A21" s="24" t="s">
        <v>107</v>
      </c>
      <c r="B21" s="77" t="s">
        <v>108</v>
      </c>
      <c r="C21" s="57" t="s">
        <v>109</v>
      </c>
      <c r="D21" s="58">
        <v>0</v>
      </c>
      <c r="E21" s="59">
        <v>0</v>
      </c>
      <c r="F21" s="59">
        <v>9572301</v>
      </c>
      <c r="G21" s="59">
        <v>0</v>
      </c>
      <c r="H21" s="60">
        <v>9572301</v>
      </c>
      <c r="I21" s="61">
        <v>0</v>
      </c>
      <c r="J21" s="62">
        <v>0</v>
      </c>
      <c r="K21" s="59">
        <v>9646702</v>
      </c>
      <c r="L21" s="62">
        <v>0</v>
      </c>
      <c r="M21" s="60">
        <v>9646702</v>
      </c>
    </row>
    <row r="22" spans="1:13" s="37" customFormat="1" ht="12.75">
      <c r="A22" s="46"/>
      <c r="B22" s="78" t="s">
        <v>110</v>
      </c>
      <c r="C22" s="79"/>
      <c r="D22" s="66">
        <f aca="true" t="shared" si="1" ref="D22:M22">SUM(D12:D21)</f>
        <v>22194242</v>
      </c>
      <c r="E22" s="67">
        <f t="shared" si="1"/>
        <v>183524829</v>
      </c>
      <c r="F22" s="67">
        <f t="shared" si="1"/>
        <v>82020437</v>
      </c>
      <c r="G22" s="67">
        <f t="shared" si="1"/>
        <v>0</v>
      </c>
      <c r="H22" s="80">
        <f t="shared" si="1"/>
        <v>287739508</v>
      </c>
      <c r="I22" s="81">
        <f t="shared" si="1"/>
        <v>24301301</v>
      </c>
      <c r="J22" s="82">
        <f t="shared" si="1"/>
        <v>151501178</v>
      </c>
      <c r="K22" s="67">
        <f t="shared" si="1"/>
        <v>89380341</v>
      </c>
      <c r="L22" s="82">
        <f t="shared" si="1"/>
        <v>0</v>
      </c>
      <c r="M22" s="80">
        <f t="shared" si="1"/>
        <v>265182820</v>
      </c>
    </row>
    <row r="23" spans="1:13" s="8" customFormat="1" ht="12.75">
      <c r="A23" s="24" t="s">
        <v>88</v>
      </c>
      <c r="B23" s="77" t="s">
        <v>111</v>
      </c>
      <c r="C23" s="57" t="s">
        <v>112</v>
      </c>
      <c r="D23" s="58">
        <v>913510</v>
      </c>
      <c r="E23" s="59">
        <v>139262</v>
      </c>
      <c r="F23" s="59">
        <v>1023200</v>
      </c>
      <c r="G23" s="59">
        <v>0</v>
      </c>
      <c r="H23" s="60">
        <v>2075972</v>
      </c>
      <c r="I23" s="61">
        <v>137655</v>
      </c>
      <c r="J23" s="62">
        <v>8809</v>
      </c>
      <c r="K23" s="59">
        <v>2479030</v>
      </c>
      <c r="L23" s="62">
        <v>0</v>
      </c>
      <c r="M23" s="60">
        <v>2625494</v>
      </c>
    </row>
    <row r="24" spans="1:13" s="8" customFormat="1" ht="12.75">
      <c r="A24" s="24" t="s">
        <v>88</v>
      </c>
      <c r="B24" s="77" t="s">
        <v>113</v>
      </c>
      <c r="C24" s="57" t="s">
        <v>114</v>
      </c>
      <c r="D24" s="58">
        <v>0</v>
      </c>
      <c r="E24" s="59">
        <v>1149323</v>
      </c>
      <c r="F24" s="59">
        <v>8375750</v>
      </c>
      <c r="G24" s="59">
        <v>0</v>
      </c>
      <c r="H24" s="60">
        <v>9525073</v>
      </c>
      <c r="I24" s="61">
        <v>100</v>
      </c>
      <c r="J24" s="62">
        <v>569265</v>
      </c>
      <c r="K24" s="59">
        <v>41342380</v>
      </c>
      <c r="L24" s="62">
        <v>0</v>
      </c>
      <c r="M24" s="60">
        <v>41911745</v>
      </c>
    </row>
    <row r="25" spans="1:13" s="8" customFormat="1" ht="12.75">
      <c r="A25" s="24" t="s">
        <v>88</v>
      </c>
      <c r="B25" s="77" t="s">
        <v>115</v>
      </c>
      <c r="C25" s="57" t="s">
        <v>116</v>
      </c>
      <c r="D25" s="58">
        <v>3311438</v>
      </c>
      <c r="E25" s="59">
        <v>1238799</v>
      </c>
      <c r="F25" s="59">
        <v>1045615</v>
      </c>
      <c r="G25" s="59">
        <v>0</v>
      </c>
      <c r="H25" s="60">
        <v>5595852</v>
      </c>
      <c r="I25" s="61">
        <v>3088004</v>
      </c>
      <c r="J25" s="62">
        <v>3158710</v>
      </c>
      <c r="K25" s="59">
        <v>6164</v>
      </c>
      <c r="L25" s="62">
        <v>0</v>
      </c>
      <c r="M25" s="60">
        <v>6252878</v>
      </c>
    </row>
    <row r="26" spans="1:13" s="8" customFormat="1" ht="12.75">
      <c r="A26" s="24" t="s">
        <v>88</v>
      </c>
      <c r="B26" s="77" t="s">
        <v>117</v>
      </c>
      <c r="C26" s="57" t="s">
        <v>118</v>
      </c>
      <c r="D26" s="58">
        <v>1268</v>
      </c>
      <c r="E26" s="59">
        <v>8999320</v>
      </c>
      <c r="F26" s="59">
        <v>1333152</v>
      </c>
      <c r="G26" s="59">
        <v>0</v>
      </c>
      <c r="H26" s="60">
        <v>10333740</v>
      </c>
      <c r="I26" s="61">
        <v>-41124</v>
      </c>
      <c r="J26" s="62">
        <v>6358282</v>
      </c>
      <c r="K26" s="59">
        <v>4455559</v>
      </c>
      <c r="L26" s="62">
        <v>0</v>
      </c>
      <c r="M26" s="60">
        <v>10772717</v>
      </c>
    </row>
    <row r="27" spans="1:13" s="8" customFormat="1" ht="12.75">
      <c r="A27" s="24" t="s">
        <v>88</v>
      </c>
      <c r="B27" s="77" t="s">
        <v>119</v>
      </c>
      <c r="C27" s="57" t="s">
        <v>120</v>
      </c>
      <c r="D27" s="58">
        <v>795041</v>
      </c>
      <c r="E27" s="59">
        <v>68962</v>
      </c>
      <c r="F27" s="59">
        <v>2477831</v>
      </c>
      <c r="G27" s="59">
        <v>0</v>
      </c>
      <c r="H27" s="60">
        <v>3341834</v>
      </c>
      <c r="I27" s="61">
        <v>325890</v>
      </c>
      <c r="J27" s="62">
        <v>103753</v>
      </c>
      <c r="K27" s="59">
        <v>1380452</v>
      </c>
      <c r="L27" s="62">
        <v>0</v>
      </c>
      <c r="M27" s="60">
        <v>1810095</v>
      </c>
    </row>
    <row r="28" spans="1:13" s="8" customFormat="1" ht="12.75">
      <c r="A28" s="24" t="s">
        <v>88</v>
      </c>
      <c r="B28" s="77" t="s">
        <v>121</v>
      </c>
      <c r="C28" s="57" t="s">
        <v>122</v>
      </c>
      <c r="D28" s="58">
        <v>633235</v>
      </c>
      <c r="E28" s="59">
        <v>4480635</v>
      </c>
      <c r="F28" s="59">
        <v>4636196</v>
      </c>
      <c r="G28" s="59">
        <v>0</v>
      </c>
      <c r="H28" s="60">
        <v>9750066</v>
      </c>
      <c r="I28" s="61">
        <v>2632778</v>
      </c>
      <c r="J28" s="62">
        <v>4902862</v>
      </c>
      <c r="K28" s="59">
        <v>0</v>
      </c>
      <c r="L28" s="62">
        <v>0</v>
      </c>
      <c r="M28" s="60">
        <v>7535640</v>
      </c>
    </row>
    <row r="29" spans="1:13" s="8" customFormat="1" ht="12.75">
      <c r="A29" s="24" t="s">
        <v>88</v>
      </c>
      <c r="B29" s="77" t="s">
        <v>123</v>
      </c>
      <c r="C29" s="57" t="s">
        <v>124</v>
      </c>
      <c r="D29" s="58">
        <v>484190</v>
      </c>
      <c r="E29" s="59">
        <v>5771244</v>
      </c>
      <c r="F29" s="59">
        <v>2874657</v>
      </c>
      <c r="G29" s="59">
        <v>0</v>
      </c>
      <c r="H29" s="60">
        <v>9130091</v>
      </c>
      <c r="I29" s="61">
        <v>-4051</v>
      </c>
      <c r="J29" s="62">
        <v>1373571</v>
      </c>
      <c r="K29" s="59">
        <v>7105596</v>
      </c>
      <c r="L29" s="62">
        <v>0</v>
      </c>
      <c r="M29" s="60">
        <v>8475116</v>
      </c>
    </row>
    <row r="30" spans="1:13" s="8" customFormat="1" ht="12.75">
      <c r="A30" s="24" t="s">
        <v>107</v>
      </c>
      <c r="B30" s="77" t="s">
        <v>125</v>
      </c>
      <c r="C30" s="57" t="s">
        <v>126</v>
      </c>
      <c r="D30" s="58">
        <v>0</v>
      </c>
      <c r="E30" s="59">
        <v>33057462</v>
      </c>
      <c r="F30" s="59">
        <v>64152210</v>
      </c>
      <c r="G30" s="59">
        <v>0</v>
      </c>
      <c r="H30" s="60">
        <v>97209672</v>
      </c>
      <c r="I30" s="61">
        <v>0</v>
      </c>
      <c r="J30" s="62">
        <v>40121802</v>
      </c>
      <c r="K30" s="59">
        <v>65389602</v>
      </c>
      <c r="L30" s="62">
        <v>0</v>
      </c>
      <c r="M30" s="60">
        <v>105511404</v>
      </c>
    </row>
    <row r="31" spans="1:13" s="37" customFormat="1" ht="12.75">
      <c r="A31" s="46"/>
      <c r="B31" s="78" t="s">
        <v>127</v>
      </c>
      <c r="C31" s="79"/>
      <c r="D31" s="66">
        <f aca="true" t="shared" si="2" ref="D31:M31">SUM(D23:D30)</f>
        <v>6138682</v>
      </c>
      <c r="E31" s="67">
        <f t="shared" si="2"/>
        <v>54905007</v>
      </c>
      <c r="F31" s="67">
        <f t="shared" si="2"/>
        <v>85918611</v>
      </c>
      <c r="G31" s="67">
        <f t="shared" si="2"/>
        <v>0</v>
      </c>
      <c r="H31" s="80">
        <f t="shared" si="2"/>
        <v>146962300</v>
      </c>
      <c r="I31" s="81">
        <f t="shared" si="2"/>
        <v>6139252</v>
      </c>
      <c r="J31" s="82">
        <f t="shared" si="2"/>
        <v>56597054</v>
      </c>
      <c r="K31" s="67">
        <f t="shared" si="2"/>
        <v>122158783</v>
      </c>
      <c r="L31" s="82">
        <f t="shared" si="2"/>
        <v>0</v>
      </c>
      <c r="M31" s="80">
        <f t="shared" si="2"/>
        <v>184895089</v>
      </c>
    </row>
    <row r="32" spans="1:13" s="8" customFormat="1" ht="12.75">
      <c r="A32" s="24" t="s">
        <v>88</v>
      </c>
      <c r="B32" s="77" t="s">
        <v>128</v>
      </c>
      <c r="C32" s="57" t="s">
        <v>129</v>
      </c>
      <c r="D32" s="58">
        <v>2027</v>
      </c>
      <c r="E32" s="59">
        <v>18385168</v>
      </c>
      <c r="F32" s="59">
        <v>415269</v>
      </c>
      <c r="G32" s="59">
        <v>0</v>
      </c>
      <c r="H32" s="60">
        <v>18802464</v>
      </c>
      <c r="I32" s="61">
        <v>2048667</v>
      </c>
      <c r="J32" s="62">
        <v>17625518</v>
      </c>
      <c r="K32" s="59">
        <v>4987301</v>
      </c>
      <c r="L32" s="62">
        <v>0</v>
      </c>
      <c r="M32" s="60">
        <v>24661486</v>
      </c>
    </row>
    <row r="33" spans="1:13" s="8" customFormat="1" ht="12.75">
      <c r="A33" s="24" t="s">
        <v>88</v>
      </c>
      <c r="B33" s="77" t="s">
        <v>130</v>
      </c>
      <c r="C33" s="57" t="s">
        <v>131</v>
      </c>
      <c r="D33" s="58">
        <v>3014768</v>
      </c>
      <c r="E33" s="59">
        <v>10500711</v>
      </c>
      <c r="F33" s="59">
        <v>40098474</v>
      </c>
      <c r="G33" s="59">
        <v>0</v>
      </c>
      <c r="H33" s="60">
        <v>53613953</v>
      </c>
      <c r="I33" s="61">
        <v>388</v>
      </c>
      <c r="J33" s="62">
        <v>1704095</v>
      </c>
      <c r="K33" s="59">
        <v>1547637</v>
      </c>
      <c r="L33" s="62">
        <v>0</v>
      </c>
      <c r="M33" s="60">
        <v>3252120</v>
      </c>
    </row>
    <row r="34" spans="1:13" s="8" customFormat="1" ht="12.75">
      <c r="A34" s="24" t="s">
        <v>88</v>
      </c>
      <c r="B34" s="77" t="s">
        <v>132</v>
      </c>
      <c r="C34" s="57" t="s">
        <v>133</v>
      </c>
      <c r="D34" s="58">
        <v>812820</v>
      </c>
      <c r="E34" s="59">
        <v>1526675</v>
      </c>
      <c r="F34" s="59">
        <v>3123747</v>
      </c>
      <c r="G34" s="59">
        <v>0</v>
      </c>
      <c r="H34" s="60">
        <v>5463242</v>
      </c>
      <c r="I34" s="61">
        <v>688107</v>
      </c>
      <c r="J34" s="62">
        <v>1421977</v>
      </c>
      <c r="K34" s="59">
        <v>788083</v>
      </c>
      <c r="L34" s="62">
        <v>0</v>
      </c>
      <c r="M34" s="60">
        <v>2898167</v>
      </c>
    </row>
    <row r="35" spans="1:13" s="8" customFormat="1" ht="12.75">
      <c r="A35" s="24" t="s">
        <v>88</v>
      </c>
      <c r="B35" s="77" t="s">
        <v>134</v>
      </c>
      <c r="C35" s="57" t="s">
        <v>135</v>
      </c>
      <c r="D35" s="58">
        <v>364838</v>
      </c>
      <c r="E35" s="59">
        <v>43545418</v>
      </c>
      <c r="F35" s="59">
        <v>51835723</v>
      </c>
      <c r="G35" s="59">
        <v>0</v>
      </c>
      <c r="H35" s="60">
        <v>95745979</v>
      </c>
      <c r="I35" s="61">
        <v>-836862</v>
      </c>
      <c r="J35" s="62">
        <v>40037793</v>
      </c>
      <c r="K35" s="59">
        <v>57257078</v>
      </c>
      <c r="L35" s="62">
        <v>0</v>
      </c>
      <c r="M35" s="60">
        <v>96458009</v>
      </c>
    </row>
    <row r="36" spans="1:13" s="8" customFormat="1" ht="12.75">
      <c r="A36" s="24" t="s">
        <v>88</v>
      </c>
      <c r="B36" s="77" t="s">
        <v>136</v>
      </c>
      <c r="C36" s="57" t="s">
        <v>137</v>
      </c>
      <c r="D36" s="58">
        <v>122038</v>
      </c>
      <c r="E36" s="59">
        <v>137381</v>
      </c>
      <c r="F36" s="59">
        <v>19357684</v>
      </c>
      <c r="G36" s="59">
        <v>0</v>
      </c>
      <c r="H36" s="60">
        <v>19617103</v>
      </c>
      <c r="I36" s="61">
        <v>989162</v>
      </c>
      <c r="J36" s="62">
        <v>69581</v>
      </c>
      <c r="K36" s="59">
        <v>555741</v>
      </c>
      <c r="L36" s="62">
        <v>0</v>
      </c>
      <c r="M36" s="60">
        <v>1614484</v>
      </c>
    </row>
    <row r="37" spans="1:13" s="8" customFormat="1" ht="12.75">
      <c r="A37" s="24" t="s">
        <v>88</v>
      </c>
      <c r="B37" s="77" t="s">
        <v>138</v>
      </c>
      <c r="C37" s="57" t="s">
        <v>139</v>
      </c>
      <c r="D37" s="58">
        <v>37382</v>
      </c>
      <c r="E37" s="59">
        <v>4136803</v>
      </c>
      <c r="F37" s="59">
        <v>15391512</v>
      </c>
      <c r="G37" s="59">
        <v>0</v>
      </c>
      <c r="H37" s="60">
        <v>19565697</v>
      </c>
      <c r="I37" s="61">
        <v>341109</v>
      </c>
      <c r="J37" s="62">
        <v>3871636</v>
      </c>
      <c r="K37" s="59">
        <v>7681947</v>
      </c>
      <c r="L37" s="62">
        <v>0</v>
      </c>
      <c r="M37" s="60">
        <v>11894692</v>
      </c>
    </row>
    <row r="38" spans="1:13" s="8" customFormat="1" ht="12.75">
      <c r="A38" s="24" t="s">
        <v>88</v>
      </c>
      <c r="B38" s="77" t="s">
        <v>140</v>
      </c>
      <c r="C38" s="57" t="s">
        <v>141</v>
      </c>
      <c r="D38" s="58">
        <v>373987</v>
      </c>
      <c r="E38" s="59">
        <v>755465</v>
      </c>
      <c r="F38" s="59">
        <v>6764548</v>
      </c>
      <c r="G38" s="59">
        <v>0</v>
      </c>
      <c r="H38" s="60">
        <v>7894000</v>
      </c>
      <c r="I38" s="61">
        <v>365593</v>
      </c>
      <c r="J38" s="62">
        <v>533844</v>
      </c>
      <c r="K38" s="59">
        <v>7865534</v>
      </c>
      <c r="L38" s="62">
        <v>0</v>
      </c>
      <c r="M38" s="60">
        <v>8764971</v>
      </c>
    </row>
    <row r="39" spans="1:13" s="8" customFormat="1" ht="12.75">
      <c r="A39" s="24" t="s">
        <v>88</v>
      </c>
      <c r="B39" s="77" t="s">
        <v>142</v>
      </c>
      <c r="C39" s="57" t="s">
        <v>143</v>
      </c>
      <c r="D39" s="58">
        <v>616561</v>
      </c>
      <c r="E39" s="59">
        <v>2238945</v>
      </c>
      <c r="F39" s="59">
        <v>3654002</v>
      </c>
      <c r="G39" s="59">
        <v>0</v>
      </c>
      <c r="H39" s="60">
        <v>6509508</v>
      </c>
      <c r="I39" s="61">
        <v>383145</v>
      </c>
      <c r="J39" s="62">
        <v>5067140</v>
      </c>
      <c r="K39" s="59">
        <v>4348149</v>
      </c>
      <c r="L39" s="62">
        <v>0</v>
      </c>
      <c r="M39" s="60">
        <v>9798434</v>
      </c>
    </row>
    <row r="40" spans="1:13" s="8" customFormat="1" ht="12.75">
      <c r="A40" s="24" t="s">
        <v>107</v>
      </c>
      <c r="B40" s="77" t="s">
        <v>144</v>
      </c>
      <c r="C40" s="57" t="s">
        <v>145</v>
      </c>
      <c r="D40" s="58">
        <v>0</v>
      </c>
      <c r="E40" s="59">
        <v>0</v>
      </c>
      <c r="F40" s="59">
        <v>32921991</v>
      </c>
      <c r="G40" s="59">
        <v>0</v>
      </c>
      <c r="H40" s="60">
        <v>32921991</v>
      </c>
      <c r="I40" s="61">
        <v>0</v>
      </c>
      <c r="J40" s="62">
        <v>0</v>
      </c>
      <c r="K40" s="59">
        <v>40162624</v>
      </c>
      <c r="L40" s="62">
        <v>0</v>
      </c>
      <c r="M40" s="60">
        <v>40162624</v>
      </c>
    </row>
    <row r="41" spans="1:13" s="37" customFormat="1" ht="12.75">
      <c r="A41" s="46"/>
      <c r="B41" s="78" t="s">
        <v>146</v>
      </c>
      <c r="C41" s="79"/>
      <c r="D41" s="66">
        <f aca="true" t="shared" si="3" ref="D41:M41">SUM(D32:D40)</f>
        <v>5344421</v>
      </c>
      <c r="E41" s="67">
        <f t="shared" si="3"/>
        <v>81226566</v>
      </c>
      <c r="F41" s="67">
        <f t="shared" si="3"/>
        <v>173562950</v>
      </c>
      <c r="G41" s="67">
        <f t="shared" si="3"/>
        <v>0</v>
      </c>
      <c r="H41" s="80">
        <f t="shared" si="3"/>
        <v>260133937</v>
      </c>
      <c r="I41" s="81">
        <f t="shared" si="3"/>
        <v>3979309</v>
      </c>
      <c r="J41" s="82">
        <f t="shared" si="3"/>
        <v>70331584</v>
      </c>
      <c r="K41" s="67">
        <f t="shared" si="3"/>
        <v>125194094</v>
      </c>
      <c r="L41" s="82">
        <f t="shared" si="3"/>
        <v>0</v>
      </c>
      <c r="M41" s="80">
        <f t="shared" si="3"/>
        <v>199504987</v>
      </c>
    </row>
    <row r="42" spans="1:13" s="8" customFormat="1" ht="12.75">
      <c r="A42" s="24" t="s">
        <v>88</v>
      </c>
      <c r="B42" s="77" t="s">
        <v>147</v>
      </c>
      <c r="C42" s="57" t="s">
        <v>148</v>
      </c>
      <c r="D42" s="58">
        <v>1705</v>
      </c>
      <c r="E42" s="59">
        <v>5067817</v>
      </c>
      <c r="F42" s="59">
        <v>21459318</v>
      </c>
      <c r="G42" s="59">
        <v>0</v>
      </c>
      <c r="H42" s="60">
        <v>26528840</v>
      </c>
      <c r="I42" s="61">
        <v>0</v>
      </c>
      <c r="J42" s="62">
        <v>8610413</v>
      </c>
      <c r="K42" s="59">
        <v>5583551</v>
      </c>
      <c r="L42" s="62">
        <v>0</v>
      </c>
      <c r="M42" s="60">
        <v>14193964</v>
      </c>
    </row>
    <row r="43" spans="1:13" s="8" customFormat="1" ht="12.75">
      <c r="A43" s="24" t="s">
        <v>88</v>
      </c>
      <c r="B43" s="77" t="s">
        <v>149</v>
      </c>
      <c r="C43" s="57" t="s">
        <v>150</v>
      </c>
      <c r="D43" s="58">
        <v>489408</v>
      </c>
      <c r="E43" s="59">
        <v>7617368</v>
      </c>
      <c r="F43" s="59">
        <v>3506709</v>
      </c>
      <c r="G43" s="59">
        <v>0</v>
      </c>
      <c r="H43" s="60">
        <v>11613485</v>
      </c>
      <c r="I43" s="61">
        <v>441132</v>
      </c>
      <c r="J43" s="62">
        <v>6213275</v>
      </c>
      <c r="K43" s="59">
        <v>3803111</v>
      </c>
      <c r="L43" s="62">
        <v>0</v>
      </c>
      <c r="M43" s="60">
        <v>10457518</v>
      </c>
    </row>
    <row r="44" spans="1:13" s="8" customFormat="1" ht="12.75">
      <c r="A44" s="24" t="s">
        <v>88</v>
      </c>
      <c r="B44" s="77" t="s">
        <v>151</v>
      </c>
      <c r="C44" s="57" t="s">
        <v>152</v>
      </c>
      <c r="D44" s="58">
        <v>50797</v>
      </c>
      <c r="E44" s="59">
        <v>13072384</v>
      </c>
      <c r="F44" s="59">
        <v>6958957</v>
      </c>
      <c r="G44" s="59">
        <v>0</v>
      </c>
      <c r="H44" s="60">
        <v>20082138</v>
      </c>
      <c r="I44" s="61">
        <v>39108</v>
      </c>
      <c r="J44" s="62">
        <v>20227129</v>
      </c>
      <c r="K44" s="59">
        <v>3515310</v>
      </c>
      <c r="L44" s="62">
        <v>0</v>
      </c>
      <c r="M44" s="60">
        <v>23781547</v>
      </c>
    </row>
    <row r="45" spans="1:13" s="8" customFormat="1" ht="12.75">
      <c r="A45" s="24" t="s">
        <v>88</v>
      </c>
      <c r="B45" s="77" t="s">
        <v>153</v>
      </c>
      <c r="C45" s="57" t="s">
        <v>154</v>
      </c>
      <c r="D45" s="58">
        <v>920951</v>
      </c>
      <c r="E45" s="59">
        <v>5203353</v>
      </c>
      <c r="F45" s="59">
        <v>6758140</v>
      </c>
      <c r="G45" s="59">
        <v>0</v>
      </c>
      <c r="H45" s="60">
        <v>12882444</v>
      </c>
      <c r="I45" s="61">
        <v>0</v>
      </c>
      <c r="J45" s="62">
        <v>1013884</v>
      </c>
      <c r="K45" s="59">
        <v>5084822</v>
      </c>
      <c r="L45" s="62">
        <v>0</v>
      </c>
      <c r="M45" s="60">
        <v>6098706</v>
      </c>
    </row>
    <row r="46" spans="1:13" s="8" customFormat="1" ht="12.75">
      <c r="A46" s="24" t="s">
        <v>107</v>
      </c>
      <c r="B46" s="77" t="s">
        <v>155</v>
      </c>
      <c r="C46" s="57" t="s">
        <v>156</v>
      </c>
      <c r="D46" s="58">
        <v>0</v>
      </c>
      <c r="E46" s="59">
        <v>-13974879</v>
      </c>
      <c r="F46" s="59">
        <v>12558078</v>
      </c>
      <c r="G46" s="59">
        <v>0</v>
      </c>
      <c r="H46" s="60">
        <v>-1416801</v>
      </c>
      <c r="I46" s="61">
        <v>0</v>
      </c>
      <c r="J46" s="62">
        <v>169</v>
      </c>
      <c r="K46" s="59">
        <v>77091914</v>
      </c>
      <c r="L46" s="62">
        <v>0</v>
      </c>
      <c r="M46" s="60">
        <v>77092083</v>
      </c>
    </row>
    <row r="47" spans="1:13" s="37" customFormat="1" ht="12.75">
      <c r="A47" s="46"/>
      <c r="B47" s="78" t="s">
        <v>157</v>
      </c>
      <c r="C47" s="79"/>
      <c r="D47" s="66">
        <f aca="true" t="shared" si="4" ref="D47:M47">SUM(D42:D46)</f>
        <v>1462861</v>
      </c>
      <c r="E47" s="67">
        <f t="shared" si="4"/>
        <v>16986043</v>
      </c>
      <c r="F47" s="67">
        <f t="shared" si="4"/>
        <v>51241202</v>
      </c>
      <c r="G47" s="67">
        <f t="shared" si="4"/>
        <v>0</v>
      </c>
      <c r="H47" s="80">
        <f t="shared" si="4"/>
        <v>69690106</v>
      </c>
      <c r="I47" s="81">
        <f t="shared" si="4"/>
        <v>480240</v>
      </c>
      <c r="J47" s="82">
        <f t="shared" si="4"/>
        <v>36064870</v>
      </c>
      <c r="K47" s="67">
        <f t="shared" si="4"/>
        <v>95078708</v>
      </c>
      <c r="L47" s="82">
        <f t="shared" si="4"/>
        <v>0</v>
      </c>
      <c r="M47" s="80">
        <f t="shared" si="4"/>
        <v>131623818</v>
      </c>
    </row>
    <row r="48" spans="1:13" s="8" customFormat="1" ht="12.75">
      <c r="A48" s="24" t="s">
        <v>88</v>
      </c>
      <c r="B48" s="77" t="s">
        <v>158</v>
      </c>
      <c r="C48" s="57" t="s">
        <v>159</v>
      </c>
      <c r="D48" s="58">
        <v>13238979</v>
      </c>
      <c r="E48" s="59">
        <v>1913785</v>
      </c>
      <c r="F48" s="59">
        <v>248786594</v>
      </c>
      <c r="G48" s="59">
        <v>0</v>
      </c>
      <c r="H48" s="60">
        <v>263939358</v>
      </c>
      <c r="I48" s="61">
        <v>0</v>
      </c>
      <c r="J48" s="62">
        <v>0</v>
      </c>
      <c r="K48" s="59">
        <v>0</v>
      </c>
      <c r="L48" s="62">
        <v>0</v>
      </c>
      <c r="M48" s="60">
        <v>0</v>
      </c>
    </row>
    <row r="49" spans="1:13" s="8" customFormat="1" ht="12.75">
      <c r="A49" s="24" t="s">
        <v>88</v>
      </c>
      <c r="B49" s="77" t="s">
        <v>160</v>
      </c>
      <c r="C49" s="57" t="s">
        <v>161</v>
      </c>
      <c r="D49" s="58">
        <v>796081</v>
      </c>
      <c r="E49" s="59">
        <v>-1724</v>
      </c>
      <c r="F49" s="59">
        <v>-415505</v>
      </c>
      <c r="G49" s="59">
        <v>0</v>
      </c>
      <c r="H49" s="60">
        <v>378852</v>
      </c>
      <c r="I49" s="61">
        <v>1896807</v>
      </c>
      <c r="J49" s="62">
        <v>25311</v>
      </c>
      <c r="K49" s="59">
        <v>2258188</v>
      </c>
      <c r="L49" s="62">
        <v>0</v>
      </c>
      <c r="M49" s="60">
        <v>4180306</v>
      </c>
    </row>
    <row r="50" spans="1:13" s="8" customFormat="1" ht="12.75">
      <c r="A50" s="24" t="s">
        <v>88</v>
      </c>
      <c r="B50" s="77" t="s">
        <v>162</v>
      </c>
      <c r="C50" s="57" t="s">
        <v>163</v>
      </c>
      <c r="D50" s="58">
        <v>-1237</v>
      </c>
      <c r="E50" s="59">
        <v>30102</v>
      </c>
      <c r="F50" s="59">
        <v>12945634</v>
      </c>
      <c r="G50" s="59">
        <v>0</v>
      </c>
      <c r="H50" s="60">
        <v>12974499</v>
      </c>
      <c r="I50" s="61">
        <v>277593</v>
      </c>
      <c r="J50" s="62">
        <v>95912</v>
      </c>
      <c r="K50" s="59">
        <v>1148793</v>
      </c>
      <c r="L50" s="62">
        <v>0</v>
      </c>
      <c r="M50" s="60">
        <v>1522298</v>
      </c>
    </row>
    <row r="51" spans="1:13" s="8" customFormat="1" ht="12.75">
      <c r="A51" s="24" t="s">
        <v>88</v>
      </c>
      <c r="B51" s="77" t="s">
        <v>164</v>
      </c>
      <c r="C51" s="57" t="s">
        <v>165</v>
      </c>
      <c r="D51" s="58">
        <v>40891</v>
      </c>
      <c r="E51" s="59">
        <v>121865</v>
      </c>
      <c r="F51" s="59">
        <v>1156994</v>
      </c>
      <c r="G51" s="59">
        <v>0</v>
      </c>
      <c r="H51" s="60">
        <v>1319750</v>
      </c>
      <c r="I51" s="61">
        <v>-628542</v>
      </c>
      <c r="J51" s="62">
        <v>148478</v>
      </c>
      <c r="K51" s="59">
        <v>1228896</v>
      </c>
      <c r="L51" s="62">
        <v>0</v>
      </c>
      <c r="M51" s="60">
        <v>748832</v>
      </c>
    </row>
    <row r="52" spans="1:13" s="8" customFormat="1" ht="12.75">
      <c r="A52" s="24" t="s">
        <v>88</v>
      </c>
      <c r="B52" s="77" t="s">
        <v>166</v>
      </c>
      <c r="C52" s="57" t="s">
        <v>167</v>
      </c>
      <c r="D52" s="58">
        <v>-972799</v>
      </c>
      <c r="E52" s="59">
        <v>60113510</v>
      </c>
      <c r="F52" s="59">
        <v>78060085</v>
      </c>
      <c r="G52" s="59">
        <v>0</v>
      </c>
      <c r="H52" s="60">
        <v>137200796</v>
      </c>
      <c r="I52" s="61">
        <v>-101488</v>
      </c>
      <c r="J52" s="62">
        <v>51843035</v>
      </c>
      <c r="K52" s="59">
        <v>77253202</v>
      </c>
      <c r="L52" s="62">
        <v>0</v>
      </c>
      <c r="M52" s="60">
        <v>128994749</v>
      </c>
    </row>
    <row r="53" spans="1:13" s="8" customFormat="1" ht="12.75">
      <c r="A53" s="24" t="s">
        <v>107</v>
      </c>
      <c r="B53" s="77" t="s">
        <v>168</v>
      </c>
      <c r="C53" s="57" t="s">
        <v>169</v>
      </c>
      <c r="D53" s="58">
        <v>0</v>
      </c>
      <c r="E53" s="59">
        <v>27904144</v>
      </c>
      <c r="F53" s="59">
        <v>13480789</v>
      </c>
      <c r="G53" s="59">
        <v>0</v>
      </c>
      <c r="H53" s="60">
        <v>41384933</v>
      </c>
      <c r="I53" s="61">
        <v>0</v>
      </c>
      <c r="J53" s="62">
        <v>11804589</v>
      </c>
      <c r="K53" s="59">
        <v>31337663</v>
      </c>
      <c r="L53" s="62">
        <v>0</v>
      </c>
      <c r="M53" s="60">
        <v>43142252</v>
      </c>
    </row>
    <row r="54" spans="1:13" s="37" customFormat="1" ht="12.75">
      <c r="A54" s="46"/>
      <c r="B54" s="78" t="s">
        <v>170</v>
      </c>
      <c r="C54" s="79"/>
      <c r="D54" s="66">
        <f aca="true" t="shared" si="5" ref="D54:M54">SUM(D48:D53)</f>
        <v>13101915</v>
      </c>
      <c r="E54" s="67">
        <f t="shared" si="5"/>
        <v>90081682</v>
      </c>
      <c r="F54" s="67">
        <f t="shared" si="5"/>
        <v>354014591</v>
      </c>
      <c r="G54" s="67">
        <f t="shared" si="5"/>
        <v>0</v>
      </c>
      <c r="H54" s="80">
        <f t="shared" si="5"/>
        <v>457198188</v>
      </c>
      <c r="I54" s="81">
        <f t="shared" si="5"/>
        <v>1444370</v>
      </c>
      <c r="J54" s="82">
        <f t="shared" si="5"/>
        <v>63917325</v>
      </c>
      <c r="K54" s="67">
        <f t="shared" si="5"/>
        <v>113226742</v>
      </c>
      <c r="L54" s="82">
        <f t="shared" si="5"/>
        <v>0</v>
      </c>
      <c r="M54" s="80">
        <f t="shared" si="5"/>
        <v>178588437</v>
      </c>
    </row>
    <row r="55" spans="1:13" s="8" customFormat="1" ht="12.75">
      <c r="A55" s="24" t="s">
        <v>88</v>
      </c>
      <c r="B55" s="77" t="s">
        <v>171</v>
      </c>
      <c r="C55" s="57" t="s">
        <v>172</v>
      </c>
      <c r="D55" s="58">
        <v>1602422</v>
      </c>
      <c r="E55" s="59">
        <v>10810687</v>
      </c>
      <c r="F55" s="59">
        <v>3677937</v>
      </c>
      <c r="G55" s="59">
        <v>0</v>
      </c>
      <c r="H55" s="60">
        <v>16091046</v>
      </c>
      <c r="I55" s="61">
        <v>-4361137</v>
      </c>
      <c r="J55" s="62">
        <v>9237218</v>
      </c>
      <c r="K55" s="59">
        <v>15100393</v>
      </c>
      <c r="L55" s="62">
        <v>0</v>
      </c>
      <c r="M55" s="60">
        <v>19976474</v>
      </c>
    </row>
    <row r="56" spans="1:13" s="8" customFormat="1" ht="12.75">
      <c r="A56" s="24" t="s">
        <v>88</v>
      </c>
      <c r="B56" s="77" t="s">
        <v>173</v>
      </c>
      <c r="C56" s="57" t="s">
        <v>174</v>
      </c>
      <c r="D56" s="58">
        <v>1897782</v>
      </c>
      <c r="E56" s="59">
        <v>528375</v>
      </c>
      <c r="F56" s="59">
        <v>3121697</v>
      </c>
      <c r="G56" s="59">
        <v>0</v>
      </c>
      <c r="H56" s="60">
        <v>5547854</v>
      </c>
      <c r="I56" s="61">
        <v>641826</v>
      </c>
      <c r="J56" s="62">
        <v>62613</v>
      </c>
      <c r="K56" s="59">
        <v>1988355</v>
      </c>
      <c r="L56" s="62">
        <v>0</v>
      </c>
      <c r="M56" s="60">
        <v>2692794</v>
      </c>
    </row>
    <row r="57" spans="1:13" s="8" customFormat="1" ht="12.75">
      <c r="A57" s="24" t="s">
        <v>88</v>
      </c>
      <c r="B57" s="77" t="s">
        <v>175</v>
      </c>
      <c r="C57" s="57" t="s">
        <v>176</v>
      </c>
      <c r="D57" s="58">
        <v>1244592</v>
      </c>
      <c r="E57" s="59">
        <v>4298216</v>
      </c>
      <c r="F57" s="59">
        <v>30422177</v>
      </c>
      <c r="G57" s="59">
        <v>0</v>
      </c>
      <c r="H57" s="60">
        <v>35964985</v>
      </c>
      <c r="I57" s="61">
        <v>1163744</v>
      </c>
      <c r="J57" s="62">
        <v>2705348</v>
      </c>
      <c r="K57" s="59">
        <v>25593371</v>
      </c>
      <c r="L57" s="62">
        <v>0</v>
      </c>
      <c r="M57" s="60">
        <v>29462463</v>
      </c>
    </row>
    <row r="58" spans="1:13" s="8" customFormat="1" ht="12.75">
      <c r="A58" s="24" t="s">
        <v>88</v>
      </c>
      <c r="B58" s="77" t="s">
        <v>177</v>
      </c>
      <c r="C58" s="57" t="s">
        <v>178</v>
      </c>
      <c r="D58" s="58">
        <v>197991</v>
      </c>
      <c r="E58" s="59">
        <v>14961</v>
      </c>
      <c r="F58" s="59">
        <v>1703696</v>
      </c>
      <c r="G58" s="59">
        <v>0</v>
      </c>
      <c r="H58" s="60">
        <v>1916648</v>
      </c>
      <c r="I58" s="61">
        <v>98193</v>
      </c>
      <c r="J58" s="62">
        <v>19175</v>
      </c>
      <c r="K58" s="59">
        <v>2350875</v>
      </c>
      <c r="L58" s="62">
        <v>0</v>
      </c>
      <c r="M58" s="60">
        <v>2468243</v>
      </c>
    </row>
    <row r="59" spans="1:13" s="8" customFormat="1" ht="12.75">
      <c r="A59" s="24" t="s">
        <v>107</v>
      </c>
      <c r="B59" s="77" t="s">
        <v>179</v>
      </c>
      <c r="C59" s="57" t="s">
        <v>180</v>
      </c>
      <c r="D59" s="58">
        <v>0</v>
      </c>
      <c r="E59" s="59">
        <v>7432626</v>
      </c>
      <c r="F59" s="59">
        <v>2863692</v>
      </c>
      <c r="G59" s="59">
        <v>0</v>
      </c>
      <c r="H59" s="60">
        <v>10296318</v>
      </c>
      <c r="I59" s="61">
        <v>0</v>
      </c>
      <c r="J59" s="62">
        <v>6975453</v>
      </c>
      <c r="K59" s="59">
        <v>7553936</v>
      </c>
      <c r="L59" s="62">
        <v>0</v>
      </c>
      <c r="M59" s="60">
        <v>14529389</v>
      </c>
    </row>
    <row r="60" spans="1:13" s="37" customFormat="1" ht="12.75">
      <c r="A60" s="46"/>
      <c r="B60" s="78" t="s">
        <v>181</v>
      </c>
      <c r="C60" s="79"/>
      <c r="D60" s="66">
        <f aca="true" t="shared" si="6" ref="D60:M60">SUM(D55:D59)</f>
        <v>4942787</v>
      </c>
      <c r="E60" s="67">
        <f t="shared" si="6"/>
        <v>23084865</v>
      </c>
      <c r="F60" s="67">
        <f t="shared" si="6"/>
        <v>41789199</v>
      </c>
      <c r="G60" s="67">
        <f t="shared" si="6"/>
        <v>0</v>
      </c>
      <c r="H60" s="80">
        <f t="shared" si="6"/>
        <v>69816851</v>
      </c>
      <c r="I60" s="81">
        <f t="shared" si="6"/>
        <v>-2457374</v>
      </c>
      <c r="J60" s="82">
        <f t="shared" si="6"/>
        <v>18999807</v>
      </c>
      <c r="K60" s="67">
        <f t="shared" si="6"/>
        <v>52586930</v>
      </c>
      <c r="L60" s="82">
        <f t="shared" si="6"/>
        <v>0</v>
      </c>
      <c r="M60" s="80">
        <f t="shared" si="6"/>
        <v>69129363</v>
      </c>
    </row>
    <row r="61" spans="1:13" s="37" customFormat="1" ht="12.75">
      <c r="A61" s="46"/>
      <c r="B61" s="78" t="s">
        <v>182</v>
      </c>
      <c r="C61" s="79"/>
      <c r="D61" s="66">
        <f aca="true" t="shared" si="7" ref="D61:M61">SUM(D9:D10,D12:D21,D23:D30,D32:D40,D42:D46,D48:D53,D55:D59)</f>
        <v>368555510</v>
      </c>
      <c r="E61" s="67">
        <f t="shared" si="7"/>
        <v>1615134073</v>
      </c>
      <c r="F61" s="67">
        <f t="shared" si="7"/>
        <v>1142812464</v>
      </c>
      <c r="G61" s="67">
        <f t="shared" si="7"/>
        <v>0</v>
      </c>
      <c r="H61" s="80">
        <f t="shared" si="7"/>
        <v>3126502047</v>
      </c>
      <c r="I61" s="81">
        <f t="shared" si="7"/>
        <v>274213819</v>
      </c>
      <c r="J61" s="82">
        <f t="shared" si="7"/>
        <v>1663433777</v>
      </c>
      <c r="K61" s="67">
        <f t="shared" si="7"/>
        <v>991287106</v>
      </c>
      <c r="L61" s="82">
        <f t="shared" si="7"/>
        <v>0</v>
      </c>
      <c r="M61" s="80">
        <f t="shared" si="7"/>
        <v>2928934702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40</v>
      </c>
      <c r="C9" s="57" t="s">
        <v>41</v>
      </c>
      <c r="D9" s="58">
        <v>139482184</v>
      </c>
      <c r="E9" s="59">
        <v>566632213</v>
      </c>
      <c r="F9" s="59">
        <v>292883322</v>
      </c>
      <c r="G9" s="59">
        <v>0</v>
      </c>
      <c r="H9" s="60">
        <v>998997719</v>
      </c>
      <c r="I9" s="61">
        <v>115856643</v>
      </c>
      <c r="J9" s="62">
        <v>562226877</v>
      </c>
      <c r="K9" s="59">
        <v>225168817</v>
      </c>
      <c r="L9" s="62">
        <v>0</v>
      </c>
      <c r="M9" s="60">
        <v>903252337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139482184</v>
      </c>
      <c r="E10" s="67">
        <f t="shared" si="0"/>
        <v>566632213</v>
      </c>
      <c r="F10" s="67">
        <f t="shared" si="0"/>
        <v>292883322</v>
      </c>
      <c r="G10" s="67">
        <f t="shared" si="0"/>
        <v>0</v>
      </c>
      <c r="H10" s="80">
        <f t="shared" si="0"/>
        <v>998997719</v>
      </c>
      <c r="I10" s="81">
        <f t="shared" si="0"/>
        <v>115856643</v>
      </c>
      <c r="J10" s="82">
        <f t="shared" si="0"/>
        <v>562226877</v>
      </c>
      <c r="K10" s="67">
        <f t="shared" si="0"/>
        <v>225168817</v>
      </c>
      <c r="L10" s="82">
        <f t="shared" si="0"/>
        <v>0</v>
      </c>
      <c r="M10" s="80">
        <f t="shared" si="0"/>
        <v>903252337</v>
      </c>
    </row>
    <row r="11" spans="1:13" s="8" customFormat="1" ht="12.75">
      <c r="A11" s="24" t="s">
        <v>88</v>
      </c>
      <c r="B11" s="77" t="s">
        <v>184</v>
      </c>
      <c r="C11" s="57" t="s">
        <v>185</v>
      </c>
      <c r="D11" s="58">
        <v>1460555</v>
      </c>
      <c r="E11" s="59">
        <v>8897850</v>
      </c>
      <c r="F11" s="59">
        <v>1698071</v>
      </c>
      <c r="G11" s="59">
        <v>0</v>
      </c>
      <c r="H11" s="60">
        <v>12056476</v>
      </c>
      <c r="I11" s="61">
        <v>1405903</v>
      </c>
      <c r="J11" s="62">
        <v>8694526</v>
      </c>
      <c r="K11" s="59">
        <v>1410648</v>
      </c>
      <c r="L11" s="62">
        <v>0</v>
      </c>
      <c r="M11" s="60">
        <v>11511077</v>
      </c>
    </row>
    <row r="12" spans="1:13" s="8" customFormat="1" ht="12.75">
      <c r="A12" s="24" t="s">
        <v>88</v>
      </c>
      <c r="B12" s="77" t="s">
        <v>186</v>
      </c>
      <c r="C12" s="57" t="s">
        <v>187</v>
      </c>
      <c r="D12" s="58">
        <v>1990508</v>
      </c>
      <c r="E12" s="59">
        <v>3177574</v>
      </c>
      <c r="F12" s="59">
        <v>34935163</v>
      </c>
      <c r="G12" s="59">
        <v>0</v>
      </c>
      <c r="H12" s="60">
        <v>40103245</v>
      </c>
      <c r="I12" s="61">
        <v>1596838</v>
      </c>
      <c r="J12" s="62">
        <v>12025808</v>
      </c>
      <c r="K12" s="59">
        <v>16315240</v>
      </c>
      <c r="L12" s="62">
        <v>0</v>
      </c>
      <c r="M12" s="60">
        <v>29937886</v>
      </c>
    </row>
    <row r="13" spans="1:13" s="8" customFormat="1" ht="12.75">
      <c r="A13" s="24" t="s">
        <v>88</v>
      </c>
      <c r="B13" s="77" t="s">
        <v>188</v>
      </c>
      <c r="C13" s="57" t="s">
        <v>189</v>
      </c>
      <c r="D13" s="58">
        <v>432520</v>
      </c>
      <c r="E13" s="59">
        <v>6174612</v>
      </c>
      <c r="F13" s="59">
        <v>2400635</v>
      </c>
      <c r="G13" s="59">
        <v>0</v>
      </c>
      <c r="H13" s="60">
        <v>9007767</v>
      </c>
      <c r="I13" s="61">
        <v>350521</v>
      </c>
      <c r="J13" s="62">
        <v>5661896</v>
      </c>
      <c r="K13" s="59">
        <v>273110</v>
      </c>
      <c r="L13" s="62">
        <v>0</v>
      </c>
      <c r="M13" s="60">
        <v>6285527</v>
      </c>
    </row>
    <row r="14" spans="1:13" s="8" customFormat="1" ht="12.75">
      <c r="A14" s="24" t="s">
        <v>88</v>
      </c>
      <c r="B14" s="77" t="s">
        <v>190</v>
      </c>
      <c r="C14" s="57" t="s">
        <v>191</v>
      </c>
      <c r="D14" s="58">
        <v>563715</v>
      </c>
      <c r="E14" s="59">
        <v>2647830</v>
      </c>
      <c r="F14" s="59">
        <v>19762539</v>
      </c>
      <c r="G14" s="59">
        <v>0</v>
      </c>
      <c r="H14" s="60">
        <v>22974084</v>
      </c>
      <c r="I14" s="61">
        <v>371818</v>
      </c>
      <c r="J14" s="62">
        <v>1605607</v>
      </c>
      <c r="K14" s="59">
        <v>5645644</v>
      </c>
      <c r="L14" s="62">
        <v>0</v>
      </c>
      <c r="M14" s="60">
        <v>7623069</v>
      </c>
    </row>
    <row r="15" spans="1:13" s="8" customFormat="1" ht="12.75">
      <c r="A15" s="24" t="s">
        <v>107</v>
      </c>
      <c r="B15" s="77" t="s">
        <v>192</v>
      </c>
      <c r="C15" s="57" t="s">
        <v>193</v>
      </c>
      <c r="D15" s="58">
        <v>0</v>
      </c>
      <c r="E15" s="59">
        <v>0</v>
      </c>
      <c r="F15" s="59">
        <v>15777536</v>
      </c>
      <c r="G15" s="59">
        <v>0</v>
      </c>
      <c r="H15" s="60">
        <v>15777536</v>
      </c>
      <c r="I15" s="61">
        <v>0</v>
      </c>
      <c r="J15" s="62">
        <v>0</v>
      </c>
      <c r="K15" s="59">
        <v>10346178</v>
      </c>
      <c r="L15" s="62">
        <v>0</v>
      </c>
      <c r="M15" s="60">
        <v>10346178</v>
      </c>
    </row>
    <row r="16" spans="1:13" s="37" customFormat="1" ht="12.75">
      <c r="A16" s="46"/>
      <c r="B16" s="78" t="s">
        <v>194</v>
      </c>
      <c r="C16" s="79"/>
      <c r="D16" s="66">
        <f aca="true" t="shared" si="1" ref="D16:M16">SUM(D11:D15)</f>
        <v>4447298</v>
      </c>
      <c r="E16" s="67">
        <f t="shared" si="1"/>
        <v>20897866</v>
      </c>
      <c r="F16" s="67">
        <f t="shared" si="1"/>
        <v>74573944</v>
      </c>
      <c r="G16" s="67">
        <f t="shared" si="1"/>
        <v>0</v>
      </c>
      <c r="H16" s="80">
        <f t="shared" si="1"/>
        <v>99919108</v>
      </c>
      <c r="I16" s="81">
        <f t="shared" si="1"/>
        <v>3725080</v>
      </c>
      <c r="J16" s="82">
        <f t="shared" si="1"/>
        <v>27987837</v>
      </c>
      <c r="K16" s="67">
        <f t="shared" si="1"/>
        <v>33990820</v>
      </c>
      <c r="L16" s="82">
        <f t="shared" si="1"/>
        <v>0</v>
      </c>
      <c r="M16" s="80">
        <f t="shared" si="1"/>
        <v>65703737</v>
      </c>
    </row>
    <row r="17" spans="1:13" s="8" customFormat="1" ht="12.75">
      <c r="A17" s="24" t="s">
        <v>88</v>
      </c>
      <c r="B17" s="77" t="s">
        <v>195</v>
      </c>
      <c r="C17" s="57" t="s">
        <v>196</v>
      </c>
      <c r="D17" s="58">
        <v>4264732</v>
      </c>
      <c r="E17" s="59">
        <v>8905679</v>
      </c>
      <c r="F17" s="59">
        <v>7089556</v>
      </c>
      <c r="G17" s="59">
        <v>0</v>
      </c>
      <c r="H17" s="60">
        <v>20259967</v>
      </c>
      <c r="I17" s="61">
        <v>4374850</v>
      </c>
      <c r="J17" s="62">
        <v>7288942</v>
      </c>
      <c r="K17" s="59">
        <v>-2810357</v>
      </c>
      <c r="L17" s="62">
        <v>0</v>
      </c>
      <c r="M17" s="60">
        <v>8853435</v>
      </c>
    </row>
    <row r="18" spans="1:13" s="8" customFormat="1" ht="12.75">
      <c r="A18" s="24" t="s">
        <v>88</v>
      </c>
      <c r="B18" s="77" t="s">
        <v>197</v>
      </c>
      <c r="C18" s="57" t="s">
        <v>198</v>
      </c>
      <c r="D18" s="58">
        <v>31031</v>
      </c>
      <c r="E18" s="59">
        <v>4362732</v>
      </c>
      <c r="F18" s="59">
        <v>541269</v>
      </c>
      <c r="G18" s="59">
        <v>0</v>
      </c>
      <c r="H18" s="60">
        <v>4935032</v>
      </c>
      <c r="I18" s="61">
        <v>3526</v>
      </c>
      <c r="J18" s="62">
        <v>4170040</v>
      </c>
      <c r="K18" s="59">
        <v>449562</v>
      </c>
      <c r="L18" s="62">
        <v>0</v>
      </c>
      <c r="M18" s="60">
        <v>4623128</v>
      </c>
    </row>
    <row r="19" spans="1:13" s="8" customFormat="1" ht="12.75">
      <c r="A19" s="24" t="s">
        <v>88</v>
      </c>
      <c r="B19" s="77" t="s">
        <v>199</v>
      </c>
      <c r="C19" s="57" t="s">
        <v>200</v>
      </c>
      <c r="D19" s="58">
        <v>250886</v>
      </c>
      <c r="E19" s="59">
        <v>6964298</v>
      </c>
      <c r="F19" s="59">
        <v>2001636</v>
      </c>
      <c r="G19" s="59">
        <v>0</v>
      </c>
      <c r="H19" s="60">
        <v>9216820</v>
      </c>
      <c r="I19" s="61">
        <v>64585</v>
      </c>
      <c r="J19" s="62">
        <v>6513363</v>
      </c>
      <c r="K19" s="59">
        <v>18060522</v>
      </c>
      <c r="L19" s="62">
        <v>0</v>
      </c>
      <c r="M19" s="60">
        <v>24638470</v>
      </c>
    </row>
    <row r="20" spans="1:13" s="8" customFormat="1" ht="12.75">
      <c r="A20" s="24" t="s">
        <v>88</v>
      </c>
      <c r="B20" s="77" t="s">
        <v>47</v>
      </c>
      <c r="C20" s="57" t="s">
        <v>48</v>
      </c>
      <c r="D20" s="58">
        <v>45827436</v>
      </c>
      <c r="E20" s="59">
        <v>218469819</v>
      </c>
      <c r="F20" s="59">
        <v>75890601</v>
      </c>
      <c r="G20" s="59">
        <v>0</v>
      </c>
      <c r="H20" s="60">
        <v>340187856</v>
      </c>
      <c r="I20" s="61">
        <v>22355016</v>
      </c>
      <c r="J20" s="62">
        <v>112990574</v>
      </c>
      <c r="K20" s="59">
        <v>68416437</v>
      </c>
      <c r="L20" s="62">
        <v>0</v>
      </c>
      <c r="M20" s="60">
        <v>203762027</v>
      </c>
    </row>
    <row r="21" spans="1:13" s="8" customFormat="1" ht="12.75">
      <c r="A21" s="24" t="s">
        <v>88</v>
      </c>
      <c r="B21" s="77" t="s">
        <v>201</v>
      </c>
      <c r="C21" s="57" t="s">
        <v>202</v>
      </c>
      <c r="D21" s="58">
        <v>0</v>
      </c>
      <c r="E21" s="59">
        <v>0</v>
      </c>
      <c r="F21" s="59">
        <v>0</v>
      </c>
      <c r="G21" s="59">
        <v>0</v>
      </c>
      <c r="H21" s="60">
        <v>0</v>
      </c>
      <c r="I21" s="61">
        <v>0</v>
      </c>
      <c r="J21" s="62">
        <v>15311735</v>
      </c>
      <c r="K21" s="59">
        <v>32738413</v>
      </c>
      <c r="L21" s="62">
        <v>0</v>
      </c>
      <c r="M21" s="60">
        <v>48050148</v>
      </c>
    </row>
    <row r="22" spans="1:13" s="8" customFormat="1" ht="12.75">
      <c r="A22" s="24" t="s">
        <v>107</v>
      </c>
      <c r="B22" s="77" t="s">
        <v>203</v>
      </c>
      <c r="C22" s="57" t="s">
        <v>204</v>
      </c>
      <c r="D22" s="58">
        <v>0</v>
      </c>
      <c r="E22" s="59">
        <v>0</v>
      </c>
      <c r="F22" s="59">
        <v>1622977</v>
      </c>
      <c r="G22" s="59">
        <v>0</v>
      </c>
      <c r="H22" s="60">
        <v>1622977</v>
      </c>
      <c r="I22" s="61">
        <v>0</v>
      </c>
      <c r="J22" s="62">
        <v>0</v>
      </c>
      <c r="K22" s="59">
        <v>1870059</v>
      </c>
      <c r="L22" s="62">
        <v>0</v>
      </c>
      <c r="M22" s="60">
        <v>1870059</v>
      </c>
    </row>
    <row r="23" spans="1:13" s="37" customFormat="1" ht="12.75">
      <c r="A23" s="46"/>
      <c r="B23" s="78" t="s">
        <v>205</v>
      </c>
      <c r="C23" s="79"/>
      <c r="D23" s="66">
        <f aca="true" t="shared" si="2" ref="D23:M23">SUM(D17:D22)</f>
        <v>50374085</v>
      </c>
      <c r="E23" s="67">
        <f t="shared" si="2"/>
        <v>238702528</v>
      </c>
      <c r="F23" s="67">
        <f t="shared" si="2"/>
        <v>87146039</v>
      </c>
      <c r="G23" s="67">
        <f t="shared" si="2"/>
        <v>0</v>
      </c>
      <c r="H23" s="80">
        <f t="shared" si="2"/>
        <v>376222652</v>
      </c>
      <c r="I23" s="81">
        <f t="shared" si="2"/>
        <v>26797977</v>
      </c>
      <c r="J23" s="82">
        <f t="shared" si="2"/>
        <v>146274654</v>
      </c>
      <c r="K23" s="67">
        <f t="shared" si="2"/>
        <v>118724636</v>
      </c>
      <c r="L23" s="82">
        <f t="shared" si="2"/>
        <v>0</v>
      </c>
      <c r="M23" s="80">
        <f t="shared" si="2"/>
        <v>291797267</v>
      </c>
    </row>
    <row r="24" spans="1:13" s="8" customFormat="1" ht="12.75">
      <c r="A24" s="24" t="s">
        <v>88</v>
      </c>
      <c r="B24" s="77" t="s">
        <v>206</v>
      </c>
      <c r="C24" s="57" t="s">
        <v>207</v>
      </c>
      <c r="D24" s="58">
        <v>-39331</v>
      </c>
      <c r="E24" s="59">
        <v>26746488</v>
      </c>
      <c r="F24" s="59">
        <v>8266676</v>
      </c>
      <c r="G24" s="59">
        <v>0</v>
      </c>
      <c r="H24" s="60">
        <v>34973833</v>
      </c>
      <c r="I24" s="61">
        <v>7878897</v>
      </c>
      <c r="J24" s="62">
        <v>20338581</v>
      </c>
      <c r="K24" s="59">
        <v>7388576</v>
      </c>
      <c r="L24" s="62">
        <v>0</v>
      </c>
      <c r="M24" s="60">
        <v>35606054</v>
      </c>
    </row>
    <row r="25" spans="1:13" s="8" customFormat="1" ht="12.75">
      <c r="A25" s="24" t="s">
        <v>88</v>
      </c>
      <c r="B25" s="77" t="s">
        <v>208</v>
      </c>
      <c r="C25" s="57" t="s">
        <v>209</v>
      </c>
      <c r="D25" s="58">
        <v>13749315</v>
      </c>
      <c r="E25" s="59">
        <v>69343439</v>
      </c>
      <c r="F25" s="59">
        <v>10728990</v>
      </c>
      <c r="G25" s="59">
        <v>0</v>
      </c>
      <c r="H25" s="60">
        <v>93821744</v>
      </c>
      <c r="I25" s="61">
        <v>11916733</v>
      </c>
      <c r="J25" s="62">
        <v>42511085</v>
      </c>
      <c r="K25" s="59">
        <v>5860014</v>
      </c>
      <c r="L25" s="62">
        <v>0</v>
      </c>
      <c r="M25" s="60">
        <v>60287832</v>
      </c>
    </row>
    <row r="26" spans="1:13" s="8" customFormat="1" ht="12.75">
      <c r="A26" s="24" t="s">
        <v>88</v>
      </c>
      <c r="B26" s="77" t="s">
        <v>210</v>
      </c>
      <c r="C26" s="57" t="s">
        <v>211</v>
      </c>
      <c r="D26" s="58">
        <v>3012586</v>
      </c>
      <c r="E26" s="59">
        <v>4621061</v>
      </c>
      <c r="F26" s="59">
        <v>2008649</v>
      </c>
      <c r="G26" s="59">
        <v>0</v>
      </c>
      <c r="H26" s="60">
        <v>9642296</v>
      </c>
      <c r="I26" s="61">
        <v>370827</v>
      </c>
      <c r="J26" s="62">
        <v>2216622</v>
      </c>
      <c r="K26" s="59">
        <v>30746167</v>
      </c>
      <c r="L26" s="62">
        <v>0</v>
      </c>
      <c r="M26" s="60">
        <v>33333616</v>
      </c>
    </row>
    <row r="27" spans="1:13" s="8" customFormat="1" ht="12.75">
      <c r="A27" s="24" t="s">
        <v>88</v>
      </c>
      <c r="B27" s="77" t="s">
        <v>212</v>
      </c>
      <c r="C27" s="57" t="s">
        <v>213</v>
      </c>
      <c r="D27" s="58">
        <v>184545244</v>
      </c>
      <c r="E27" s="59">
        <v>-34260554</v>
      </c>
      <c r="F27" s="59">
        <v>21424814</v>
      </c>
      <c r="G27" s="59">
        <v>0</v>
      </c>
      <c r="H27" s="60">
        <v>171709504</v>
      </c>
      <c r="I27" s="61">
        <v>193845682</v>
      </c>
      <c r="J27" s="62">
        <v>-62844777</v>
      </c>
      <c r="K27" s="59">
        <v>165167600</v>
      </c>
      <c r="L27" s="62">
        <v>0</v>
      </c>
      <c r="M27" s="60">
        <v>296168505</v>
      </c>
    </row>
    <row r="28" spans="1:13" s="8" customFormat="1" ht="12.75">
      <c r="A28" s="24" t="s">
        <v>88</v>
      </c>
      <c r="B28" s="77" t="s">
        <v>214</v>
      </c>
      <c r="C28" s="57" t="s">
        <v>215</v>
      </c>
      <c r="D28" s="58">
        <v>282078</v>
      </c>
      <c r="E28" s="59">
        <v>1384986</v>
      </c>
      <c r="F28" s="59">
        <v>9453636</v>
      </c>
      <c r="G28" s="59">
        <v>0</v>
      </c>
      <c r="H28" s="60">
        <v>11120700</v>
      </c>
      <c r="I28" s="61">
        <v>287669</v>
      </c>
      <c r="J28" s="62">
        <v>4400326</v>
      </c>
      <c r="K28" s="59">
        <v>3282463</v>
      </c>
      <c r="L28" s="62">
        <v>0</v>
      </c>
      <c r="M28" s="60">
        <v>7970458</v>
      </c>
    </row>
    <row r="29" spans="1:13" s="8" customFormat="1" ht="12.75">
      <c r="A29" s="24" t="s">
        <v>88</v>
      </c>
      <c r="B29" s="77" t="s">
        <v>216</v>
      </c>
      <c r="C29" s="57" t="s">
        <v>217</v>
      </c>
      <c r="D29" s="58">
        <v>969619</v>
      </c>
      <c r="E29" s="59">
        <v>19842709</v>
      </c>
      <c r="F29" s="59">
        <v>9353775</v>
      </c>
      <c r="G29" s="59">
        <v>0</v>
      </c>
      <c r="H29" s="60">
        <v>30166103</v>
      </c>
      <c r="I29" s="61">
        <v>2685602</v>
      </c>
      <c r="J29" s="62">
        <v>14930685</v>
      </c>
      <c r="K29" s="59">
        <v>5173452</v>
      </c>
      <c r="L29" s="62">
        <v>0</v>
      </c>
      <c r="M29" s="60">
        <v>22789739</v>
      </c>
    </row>
    <row r="30" spans="1:13" s="8" customFormat="1" ht="12.75">
      <c r="A30" s="24" t="s">
        <v>107</v>
      </c>
      <c r="B30" s="77" t="s">
        <v>218</v>
      </c>
      <c r="C30" s="57" t="s">
        <v>219</v>
      </c>
      <c r="D30" s="58">
        <v>0</v>
      </c>
      <c r="E30" s="59">
        <v>0</v>
      </c>
      <c r="F30" s="59">
        <v>948569</v>
      </c>
      <c r="G30" s="59">
        <v>0</v>
      </c>
      <c r="H30" s="60">
        <v>948569</v>
      </c>
      <c r="I30" s="61">
        <v>0</v>
      </c>
      <c r="J30" s="62">
        <v>0</v>
      </c>
      <c r="K30" s="59">
        <v>1742725</v>
      </c>
      <c r="L30" s="62">
        <v>0</v>
      </c>
      <c r="M30" s="60">
        <v>1742725</v>
      </c>
    </row>
    <row r="31" spans="1:13" s="37" customFormat="1" ht="12.75">
      <c r="A31" s="46"/>
      <c r="B31" s="78" t="s">
        <v>220</v>
      </c>
      <c r="C31" s="79"/>
      <c r="D31" s="66">
        <f aca="true" t="shared" si="3" ref="D31:M31">SUM(D24:D30)</f>
        <v>202519511</v>
      </c>
      <c r="E31" s="67">
        <f t="shared" si="3"/>
        <v>87678129</v>
      </c>
      <c r="F31" s="67">
        <f t="shared" si="3"/>
        <v>62185109</v>
      </c>
      <c r="G31" s="67">
        <f t="shared" si="3"/>
        <v>0</v>
      </c>
      <c r="H31" s="80">
        <f t="shared" si="3"/>
        <v>352382749</v>
      </c>
      <c r="I31" s="81">
        <f t="shared" si="3"/>
        <v>216985410</v>
      </c>
      <c r="J31" s="82">
        <f t="shared" si="3"/>
        <v>21552522</v>
      </c>
      <c r="K31" s="67">
        <f t="shared" si="3"/>
        <v>219360997</v>
      </c>
      <c r="L31" s="82">
        <f t="shared" si="3"/>
        <v>0</v>
      </c>
      <c r="M31" s="80">
        <f t="shared" si="3"/>
        <v>457898929</v>
      </c>
    </row>
    <row r="32" spans="1:13" s="8" customFormat="1" ht="12.75">
      <c r="A32" s="24" t="s">
        <v>88</v>
      </c>
      <c r="B32" s="77" t="s">
        <v>221</v>
      </c>
      <c r="C32" s="57" t="s">
        <v>222</v>
      </c>
      <c r="D32" s="58">
        <v>9552998</v>
      </c>
      <c r="E32" s="59">
        <v>80460187</v>
      </c>
      <c r="F32" s="59">
        <v>4717955</v>
      </c>
      <c r="G32" s="59">
        <v>0</v>
      </c>
      <c r="H32" s="60">
        <v>94731140</v>
      </c>
      <c r="I32" s="61">
        <v>8807166</v>
      </c>
      <c r="J32" s="62">
        <v>64990141</v>
      </c>
      <c r="K32" s="59">
        <v>7750863</v>
      </c>
      <c r="L32" s="62">
        <v>0</v>
      </c>
      <c r="M32" s="60">
        <v>81548170</v>
      </c>
    </row>
    <row r="33" spans="1:13" s="8" customFormat="1" ht="12.75">
      <c r="A33" s="24" t="s">
        <v>88</v>
      </c>
      <c r="B33" s="77" t="s">
        <v>223</v>
      </c>
      <c r="C33" s="57" t="s">
        <v>224</v>
      </c>
      <c r="D33" s="58">
        <v>18644004</v>
      </c>
      <c r="E33" s="59">
        <v>76658987</v>
      </c>
      <c r="F33" s="59">
        <v>6657936</v>
      </c>
      <c r="G33" s="59">
        <v>0</v>
      </c>
      <c r="H33" s="60">
        <v>101960927</v>
      </c>
      <c r="I33" s="61">
        <v>17131378</v>
      </c>
      <c r="J33" s="62">
        <v>33125578</v>
      </c>
      <c r="K33" s="59">
        <v>5158214</v>
      </c>
      <c r="L33" s="62">
        <v>0</v>
      </c>
      <c r="M33" s="60">
        <v>55415170</v>
      </c>
    </row>
    <row r="34" spans="1:13" s="8" customFormat="1" ht="12.75">
      <c r="A34" s="24" t="s">
        <v>88</v>
      </c>
      <c r="B34" s="77" t="s">
        <v>225</v>
      </c>
      <c r="C34" s="57" t="s">
        <v>226</v>
      </c>
      <c r="D34" s="58">
        <v>23341438</v>
      </c>
      <c r="E34" s="59">
        <v>90203761</v>
      </c>
      <c r="F34" s="59">
        <v>12561201</v>
      </c>
      <c r="G34" s="59">
        <v>0</v>
      </c>
      <c r="H34" s="60">
        <v>126106400</v>
      </c>
      <c r="I34" s="61">
        <v>22271886</v>
      </c>
      <c r="J34" s="62">
        <v>84234768</v>
      </c>
      <c r="K34" s="59">
        <v>18439906</v>
      </c>
      <c r="L34" s="62">
        <v>0</v>
      </c>
      <c r="M34" s="60">
        <v>124946560</v>
      </c>
    </row>
    <row r="35" spans="1:13" s="8" customFormat="1" ht="12.75">
      <c r="A35" s="24" t="s">
        <v>88</v>
      </c>
      <c r="B35" s="77" t="s">
        <v>227</v>
      </c>
      <c r="C35" s="57" t="s">
        <v>228</v>
      </c>
      <c r="D35" s="58">
        <v>2549979</v>
      </c>
      <c r="E35" s="59">
        <v>5211200</v>
      </c>
      <c r="F35" s="59">
        <v>9930343</v>
      </c>
      <c r="G35" s="59">
        <v>0</v>
      </c>
      <c r="H35" s="60">
        <v>17691522</v>
      </c>
      <c r="I35" s="61">
        <v>2505879</v>
      </c>
      <c r="J35" s="62">
        <v>6925495</v>
      </c>
      <c r="K35" s="59">
        <v>11847895</v>
      </c>
      <c r="L35" s="62">
        <v>0</v>
      </c>
      <c r="M35" s="60">
        <v>21279269</v>
      </c>
    </row>
    <row r="36" spans="1:13" s="8" customFormat="1" ht="12.75">
      <c r="A36" s="24" t="s">
        <v>107</v>
      </c>
      <c r="B36" s="77" t="s">
        <v>229</v>
      </c>
      <c r="C36" s="57" t="s">
        <v>230</v>
      </c>
      <c r="D36" s="58">
        <v>0</v>
      </c>
      <c r="E36" s="59">
        <v>0</v>
      </c>
      <c r="F36" s="59">
        <v>825917</v>
      </c>
      <c r="G36" s="59">
        <v>0</v>
      </c>
      <c r="H36" s="60">
        <v>825917</v>
      </c>
      <c r="I36" s="61">
        <v>0</v>
      </c>
      <c r="J36" s="62">
        <v>0</v>
      </c>
      <c r="K36" s="59">
        <v>6036330</v>
      </c>
      <c r="L36" s="62">
        <v>0</v>
      </c>
      <c r="M36" s="60">
        <v>6036330</v>
      </c>
    </row>
    <row r="37" spans="1:13" s="37" customFormat="1" ht="12.75">
      <c r="A37" s="46"/>
      <c r="B37" s="78" t="s">
        <v>231</v>
      </c>
      <c r="C37" s="79"/>
      <c r="D37" s="66">
        <f aca="true" t="shared" si="4" ref="D37:M37">SUM(D32:D36)</f>
        <v>54088419</v>
      </c>
      <c r="E37" s="67">
        <f t="shared" si="4"/>
        <v>252534135</v>
      </c>
      <c r="F37" s="67">
        <f t="shared" si="4"/>
        <v>34693352</v>
      </c>
      <c r="G37" s="67">
        <f t="shared" si="4"/>
        <v>0</v>
      </c>
      <c r="H37" s="80">
        <f t="shared" si="4"/>
        <v>341315906</v>
      </c>
      <c r="I37" s="81">
        <f t="shared" si="4"/>
        <v>50716309</v>
      </c>
      <c r="J37" s="82">
        <f t="shared" si="4"/>
        <v>189275982</v>
      </c>
      <c r="K37" s="67">
        <f t="shared" si="4"/>
        <v>49233208</v>
      </c>
      <c r="L37" s="82">
        <f t="shared" si="4"/>
        <v>0</v>
      </c>
      <c r="M37" s="80">
        <f t="shared" si="4"/>
        <v>289225499</v>
      </c>
    </row>
    <row r="38" spans="1:13" s="37" customFormat="1" ht="12.75">
      <c r="A38" s="46"/>
      <c r="B38" s="78" t="s">
        <v>232</v>
      </c>
      <c r="C38" s="79"/>
      <c r="D38" s="66">
        <f aca="true" t="shared" si="5" ref="D38:M38">SUM(D9,D11:D15,D17:D22,D24:D30,D32:D36)</f>
        <v>450911497</v>
      </c>
      <c r="E38" s="67">
        <f t="shared" si="5"/>
        <v>1166444871</v>
      </c>
      <c r="F38" s="67">
        <f t="shared" si="5"/>
        <v>551481766</v>
      </c>
      <c r="G38" s="67">
        <f t="shared" si="5"/>
        <v>0</v>
      </c>
      <c r="H38" s="80">
        <f t="shared" si="5"/>
        <v>2168838134</v>
      </c>
      <c r="I38" s="81">
        <f t="shared" si="5"/>
        <v>414081419</v>
      </c>
      <c r="J38" s="82">
        <f t="shared" si="5"/>
        <v>947317872</v>
      </c>
      <c r="K38" s="67">
        <f t="shared" si="5"/>
        <v>646478478</v>
      </c>
      <c r="L38" s="82">
        <f t="shared" si="5"/>
        <v>0</v>
      </c>
      <c r="M38" s="80">
        <f t="shared" si="5"/>
        <v>2007877769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34</v>
      </c>
      <c r="C9" s="57" t="s">
        <v>35</v>
      </c>
      <c r="D9" s="58">
        <v>782266248</v>
      </c>
      <c r="E9" s="59">
        <v>3349502402</v>
      </c>
      <c r="F9" s="59">
        <v>455897029</v>
      </c>
      <c r="G9" s="59">
        <v>0</v>
      </c>
      <c r="H9" s="60">
        <v>4587665679</v>
      </c>
      <c r="I9" s="61">
        <v>835129998</v>
      </c>
      <c r="J9" s="62">
        <v>2947280528</v>
      </c>
      <c r="K9" s="59">
        <v>504164175</v>
      </c>
      <c r="L9" s="62">
        <v>0</v>
      </c>
      <c r="M9" s="60">
        <v>4286574701</v>
      </c>
    </row>
    <row r="10" spans="1:13" s="8" customFormat="1" ht="12.75">
      <c r="A10" s="24" t="s">
        <v>86</v>
      </c>
      <c r="B10" s="77" t="s">
        <v>38</v>
      </c>
      <c r="C10" s="57" t="s">
        <v>39</v>
      </c>
      <c r="D10" s="58">
        <v>1545011643</v>
      </c>
      <c r="E10" s="59">
        <v>4650606610</v>
      </c>
      <c r="F10" s="59">
        <v>2076753165</v>
      </c>
      <c r="G10" s="59">
        <v>0</v>
      </c>
      <c r="H10" s="60">
        <v>8272371418</v>
      </c>
      <c r="I10" s="61">
        <v>1520625674</v>
      </c>
      <c r="J10" s="62">
        <v>4632161579</v>
      </c>
      <c r="K10" s="59">
        <v>2616899598</v>
      </c>
      <c r="L10" s="62">
        <v>0</v>
      </c>
      <c r="M10" s="60">
        <v>8769686851</v>
      </c>
    </row>
    <row r="11" spans="1:13" s="8" customFormat="1" ht="12.75">
      <c r="A11" s="24" t="s">
        <v>86</v>
      </c>
      <c r="B11" s="77" t="s">
        <v>44</v>
      </c>
      <c r="C11" s="57" t="s">
        <v>45</v>
      </c>
      <c r="D11" s="58">
        <v>1306342914</v>
      </c>
      <c r="E11" s="59">
        <v>3163511226</v>
      </c>
      <c r="F11" s="59">
        <v>678685038</v>
      </c>
      <c r="G11" s="59">
        <v>0</v>
      </c>
      <c r="H11" s="60">
        <v>5148539178</v>
      </c>
      <c r="I11" s="61">
        <v>934820198</v>
      </c>
      <c r="J11" s="62">
        <v>2736387168</v>
      </c>
      <c r="K11" s="59">
        <v>816451506</v>
      </c>
      <c r="L11" s="62">
        <v>0</v>
      </c>
      <c r="M11" s="60">
        <v>4487658872</v>
      </c>
    </row>
    <row r="12" spans="1:13" s="37" customFormat="1" ht="12.75">
      <c r="A12" s="46"/>
      <c r="B12" s="78" t="s">
        <v>87</v>
      </c>
      <c r="C12" s="79"/>
      <c r="D12" s="66">
        <f aca="true" t="shared" si="0" ref="D12:M12">SUM(D9:D11)</f>
        <v>3633620805</v>
      </c>
      <c r="E12" s="67">
        <f t="shared" si="0"/>
        <v>11163620238</v>
      </c>
      <c r="F12" s="67">
        <f t="shared" si="0"/>
        <v>3211335232</v>
      </c>
      <c r="G12" s="67">
        <f t="shared" si="0"/>
        <v>0</v>
      </c>
      <c r="H12" s="80">
        <f t="shared" si="0"/>
        <v>18008576275</v>
      </c>
      <c r="I12" s="81">
        <f t="shared" si="0"/>
        <v>3290575870</v>
      </c>
      <c r="J12" s="82">
        <f t="shared" si="0"/>
        <v>10315829275</v>
      </c>
      <c r="K12" s="67">
        <f t="shared" si="0"/>
        <v>3937515279</v>
      </c>
      <c r="L12" s="82">
        <f t="shared" si="0"/>
        <v>0</v>
      </c>
      <c r="M12" s="80">
        <f t="shared" si="0"/>
        <v>17543920424</v>
      </c>
    </row>
    <row r="13" spans="1:13" s="8" customFormat="1" ht="12.75">
      <c r="A13" s="24" t="s">
        <v>88</v>
      </c>
      <c r="B13" s="77" t="s">
        <v>49</v>
      </c>
      <c r="C13" s="57" t="s">
        <v>50</v>
      </c>
      <c r="D13" s="58">
        <v>156754067</v>
      </c>
      <c r="E13" s="59">
        <v>594725160</v>
      </c>
      <c r="F13" s="59">
        <v>45602788</v>
      </c>
      <c r="G13" s="59">
        <v>0</v>
      </c>
      <c r="H13" s="60">
        <v>797082015</v>
      </c>
      <c r="I13" s="61">
        <v>135385036</v>
      </c>
      <c r="J13" s="62">
        <v>484735951</v>
      </c>
      <c r="K13" s="59">
        <v>48212184</v>
      </c>
      <c r="L13" s="62">
        <v>0</v>
      </c>
      <c r="M13" s="60">
        <v>668333171</v>
      </c>
    </row>
    <row r="14" spans="1:13" s="8" customFormat="1" ht="12.75">
      <c r="A14" s="24" t="s">
        <v>88</v>
      </c>
      <c r="B14" s="77" t="s">
        <v>234</v>
      </c>
      <c r="C14" s="57" t="s">
        <v>235</v>
      </c>
      <c r="D14" s="58">
        <v>38428545</v>
      </c>
      <c r="E14" s="59">
        <v>81790414</v>
      </c>
      <c r="F14" s="59">
        <v>26860512</v>
      </c>
      <c r="G14" s="59">
        <v>0</v>
      </c>
      <c r="H14" s="60">
        <v>147079471</v>
      </c>
      <c r="I14" s="61">
        <v>33930392</v>
      </c>
      <c r="J14" s="62">
        <v>66344168</v>
      </c>
      <c r="K14" s="59">
        <v>24659593</v>
      </c>
      <c r="L14" s="62">
        <v>0</v>
      </c>
      <c r="M14" s="60">
        <v>124934153</v>
      </c>
    </row>
    <row r="15" spans="1:13" s="8" customFormat="1" ht="12.75">
      <c r="A15" s="24" t="s">
        <v>88</v>
      </c>
      <c r="B15" s="77" t="s">
        <v>236</v>
      </c>
      <c r="C15" s="57" t="s">
        <v>237</v>
      </c>
      <c r="D15" s="58">
        <v>19259445</v>
      </c>
      <c r="E15" s="59">
        <v>68093736</v>
      </c>
      <c r="F15" s="59">
        <v>20968087</v>
      </c>
      <c r="G15" s="59">
        <v>0</v>
      </c>
      <c r="H15" s="60">
        <v>108321268</v>
      </c>
      <c r="I15" s="61">
        <v>19121113</v>
      </c>
      <c r="J15" s="62">
        <v>54143607</v>
      </c>
      <c r="K15" s="59">
        <v>14390423</v>
      </c>
      <c r="L15" s="62">
        <v>0</v>
      </c>
      <c r="M15" s="60">
        <v>87655143</v>
      </c>
    </row>
    <row r="16" spans="1:13" s="8" customFormat="1" ht="12.75">
      <c r="A16" s="24" t="s">
        <v>107</v>
      </c>
      <c r="B16" s="77" t="s">
        <v>238</v>
      </c>
      <c r="C16" s="57" t="s">
        <v>239</v>
      </c>
      <c r="D16" s="58">
        <v>0</v>
      </c>
      <c r="E16" s="59">
        <v>0</v>
      </c>
      <c r="F16" s="59">
        <v>20423386</v>
      </c>
      <c r="G16" s="59">
        <v>0</v>
      </c>
      <c r="H16" s="60">
        <v>20423386</v>
      </c>
      <c r="I16" s="61">
        <v>0</v>
      </c>
      <c r="J16" s="62">
        <v>0</v>
      </c>
      <c r="K16" s="59">
        <v>45999094</v>
      </c>
      <c r="L16" s="62">
        <v>0</v>
      </c>
      <c r="M16" s="60">
        <v>45999094</v>
      </c>
    </row>
    <row r="17" spans="1:13" s="37" customFormat="1" ht="12.75">
      <c r="A17" s="46"/>
      <c r="B17" s="78" t="s">
        <v>240</v>
      </c>
      <c r="C17" s="79"/>
      <c r="D17" s="66">
        <f aca="true" t="shared" si="1" ref="D17:M17">SUM(D13:D16)</f>
        <v>214442057</v>
      </c>
      <c r="E17" s="67">
        <f t="shared" si="1"/>
        <v>744609310</v>
      </c>
      <c r="F17" s="67">
        <f t="shared" si="1"/>
        <v>113854773</v>
      </c>
      <c r="G17" s="67">
        <f t="shared" si="1"/>
        <v>0</v>
      </c>
      <c r="H17" s="80">
        <f t="shared" si="1"/>
        <v>1072906140</v>
      </c>
      <c r="I17" s="81">
        <f t="shared" si="1"/>
        <v>188436541</v>
      </c>
      <c r="J17" s="82">
        <f t="shared" si="1"/>
        <v>605223726</v>
      </c>
      <c r="K17" s="67">
        <f t="shared" si="1"/>
        <v>133261294</v>
      </c>
      <c r="L17" s="82">
        <f t="shared" si="1"/>
        <v>0</v>
      </c>
      <c r="M17" s="80">
        <f t="shared" si="1"/>
        <v>926921561</v>
      </c>
    </row>
    <row r="18" spans="1:13" s="8" customFormat="1" ht="12.75">
      <c r="A18" s="24" t="s">
        <v>88</v>
      </c>
      <c r="B18" s="77" t="s">
        <v>51</v>
      </c>
      <c r="C18" s="57" t="s">
        <v>52</v>
      </c>
      <c r="D18" s="58">
        <v>66524647</v>
      </c>
      <c r="E18" s="59">
        <v>270574362</v>
      </c>
      <c r="F18" s="59">
        <v>28191641</v>
      </c>
      <c r="G18" s="59">
        <v>0</v>
      </c>
      <c r="H18" s="60">
        <v>365290650</v>
      </c>
      <c r="I18" s="61">
        <v>60705598</v>
      </c>
      <c r="J18" s="62">
        <v>238443412</v>
      </c>
      <c r="K18" s="59">
        <v>45135861</v>
      </c>
      <c r="L18" s="62">
        <v>0</v>
      </c>
      <c r="M18" s="60">
        <v>344284871</v>
      </c>
    </row>
    <row r="19" spans="1:13" s="8" customFormat="1" ht="12.75">
      <c r="A19" s="24" t="s">
        <v>88</v>
      </c>
      <c r="B19" s="77" t="s">
        <v>241</v>
      </c>
      <c r="C19" s="57" t="s">
        <v>242</v>
      </c>
      <c r="D19" s="58">
        <v>18235107</v>
      </c>
      <c r="E19" s="59">
        <v>124738451</v>
      </c>
      <c r="F19" s="59">
        <v>21795024</v>
      </c>
      <c r="G19" s="59">
        <v>0</v>
      </c>
      <c r="H19" s="60">
        <v>164768582</v>
      </c>
      <c r="I19" s="61">
        <v>25988291</v>
      </c>
      <c r="J19" s="62">
        <v>112630079</v>
      </c>
      <c r="K19" s="59">
        <v>23795819</v>
      </c>
      <c r="L19" s="62">
        <v>0</v>
      </c>
      <c r="M19" s="60">
        <v>162414189</v>
      </c>
    </row>
    <row r="20" spans="1:13" s="8" customFormat="1" ht="12.75">
      <c r="A20" s="24" t="s">
        <v>88</v>
      </c>
      <c r="B20" s="77" t="s">
        <v>243</v>
      </c>
      <c r="C20" s="57" t="s">
        <v>244</v>
      </c>
      <c r="D20" s="58">
        <v>8402577</v>
      </c>
      <c r="E20" s="59">
        <v>60482974</v>
      </c>
      <c r="F20" s="59">
        <v>7152032</v>
      </c>
      <c r="G20" s="59">
        <v>0</v>
      </c>
      <c r="H20" s="60">
        <v>76037583</v>
      </c>
      <c r="I20" s="61">
        <v>6627331</v>
      </c>
      <c r="J20" s="62">
        <v>43707261</v>
      </c>
      <c r="K20" s="59">
        <v>2727352</v>
      </c>
      <c r="L20" s="62">
        <v>0</v>
      </c>
      <c r="M20" s="60">
        <v>53061944</v>
      </c>
    </row>
    <row r="21" spans="1:13" s="8" customFormat="1" ht="12.75">
      <c r="A21" s="24" t="s">
        <v>88</v>
      </c>
      <c r="B21" s="77" t="s">
        <v>245</v>
      </c>
      <c r="C21" s="57" t="s">
        <v>246</v>
      </c>
      <c r="D21" s="58">
        <v>63745066</v>
      </c>
      <c r="E21" s="59">
        <v>102822329</v>
      </c>
      <c r="F21" s="59">
        <v>20020538</v>
      </c>
      <c r="G21" s="59">
        <v>0</v>
      </c>
      <c r="H21" s="60">
        <v>186587933</v>
      </c>
      <c r="I21" s="61">
        <v>14914510</v>
      </c>
      <c r="J21" s="62">
        <v>83599868</v>
      </c>
      <c r="K21" s="59">
        <v>56432868</v>
      </c>
      <c r="L21" s="62">
        <v>0</v>
      </c>
      <c r="M21" s="60">
        <v>154947246</v>
      </c>
    </row>
    <row r="22" spans="1:13" s="8" customFormat="1" ht="12.75">
      <c r="A22" s="24" t="s">
        <v>107</v>
      </c>
      <c r="B22" s="77" t="s">
        <v>247</v>
      </c>
      <c r="C22" s="57" t="s">
        <v>248</v>
      </c>
      <c r="D22" s="58">
        <v>0</v>
      </c>
      <c r="E22" s="59">
        <v>0</v>
      </c>
      <c r="F22" s="59">
        <v>1770607</v>
      </c>
      <c r="G22" s="59">
        <v>0</v>
      </c>
      <c r="H22" s="60">
        <v>1770607</v>
      </c>
      <c r="I22" s="61">
        <v>0</v>
      </c>
      <c r="J22" s="62">
        <v>566588</v>
      </c>
      <c r="K22" s="59">
        <v>23959720</v>
      </c>
      <c r="L22" s="62">
        <v>0</v>
      </c>
      <c r="M22" s="60">
        <v>24526308</v>
      </c>
    </row>
    <row r="23" spans="1:13" s="37" customFormat="1" ht="12.75">
      <c r="A23" s="46"/>
      <c r="B23" s="78" t="s">
        <v>249</v>
      </c>
      <c r="C23" s="79"/>
      <c r="D23" s="66">
        <f aca="true" t="shared" si="2" ref="D23:M23">SUM(D18:D22)</f>
        <v>156907397</v>
      </c>
      <c r="E23" s="67">
        <f t="shared" si="2"/>
        <v>558618116</v>
      </c>
      <c r="F23" s="67">
        <f t="shared" si="2"/>
        <v>78929842</v>
      </c>
      <c r="G23" s="67">
        <f t="shared" si="2"/>
        <v>0</v>
      </c>
      <c r="H23" s="80">
        <f t="shared" si="2"/>
        <v>794455355</v>
      </c>
      <c r="I23" s="81">
        <f t="shared" si="2"/>
        <v>108235730</v>
      </c>
      <c r="J23" s="82">
        <f t="shared" si="2"/>
        <v>478947208</v>
      </c>
      <c r="K23" s="67">
        <f t="shared" si="2"/>
        <v>152051620</v>
      </c>
      <c r="L23" s="82">
        <f t="shared" si="2"/>
        <v>0</v>
      </c>
      <c r="M23" s="80">
        <f t="shared" si="2"/>
        <v>739234558</v>
      </c>
    </row>
    <row r="24" spans="1:13" s="37" customFormat="1" ht="12.75">
      <c r="A24" s="46"/>
      <c r="B24" s="78" t="s">
        <v>250</v>
      </c>
      <c r="C24" s="79"/>
      <c r="D24" s="66">
        <f aca="true" t="shared" si="3" ref="D24:M24">SUM(D9:D11,D13:D16,D18:D22)</f>
        <v>4004970259</v>
      </c>
      <c r="E24" s="67">
        <f t="shared" si="3"/>
        <v>12466847664</v>
      </c>
      <c r="F24" s="67">
        <f t="shared" si="3"/>
        <v>3404119847</v>
      </c>
      <c r="G24" s="67">
        <f t="shared" si="3"/>
        <v>0</v>
      </c>
      <c r="H24" s="80">
        <f t="shared" si="3"/>
        <v>19875937770</v>
      </c>
      <c r="I24" s="81">
        <f t="shared" si="3"/>
        <v>3587248141</v>
      </c>
      <c r="J24" s="82">
        <f t="shared" si="3"/>
        <v>11400000209</v>
      </c>
      <c r="K24" s="67">
        <f t="shared" si="3"/>
        <v>4222828193</v>
      </c>
      <c r="L24" s="82">
        <f t="shared" si="3"/>
        <v>0</v>
      </c>
      <c r="M24" s="80">
        <f t="shared" si="3"/>
        <v>19210076543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86</v>
      </c>
      <c r="B9" s="77" t="s">
        <v>36</v>
      </c>
      <c r="C9" s="57" t="s">
        <v>37</v>
      </c>
      <c r="D9" s="58">
        <v>1184144034</v>
      </c>
      <c r="E9" s="59">
        <v>3195538110</v>
      </c>
      <c r="F9" s="59">
        <v>763823020</v>
      </c>
      <c r="G9" s="59">
        <v>0</v>
      </c>
      <c r="H9" s="60">
        <v>5143505164</v>
      </c>
      <c r="I9" s="61">
        <v>1001968858</v>
      </c>
      <c r="J9" s="62">
        <v>3014084964</v>
      </c>
      <c r="K9" s="59">
        <v>1542821813</v>
      </c>
      <c r="L9" s="62">
        <v>0</v>
      </c>
      <c r="M9" s="60">
        <v>5558875635</v>
      </c>
    </row>
    <row r="10" spans="1:13" s="37" customFormat="1" ht="12.75" customHeight="1">
      <c r="A10" s="46"/>
      <c r="B10" s="78" t="s">
        <v>87</v>
      </c>
      <c r="C10" s="79"/>
      <c r="D10" s="66">
        <f aca="true" t="shared" si="0" ref="D10:M10">D9</f>
        <v>1184144034</v>
      </c>
      <c r="E10" s="67">
        <f t="shared" si="0"/>
        <v>3195538110</v>
      </c>
      <c r="F10" s="67">
        <f t="shared" si="0"/>
        <v>763823020</v>
      </c>
      <c r="G10" s="67">
        <f t="shared" si="0"/>
        <v>0</v>
      </c>
      <c r="H10" s="80">
        <f t="shared" si="0"/>
        <v>5143505164</v>
      </c>
      <c r="I10" s="81">
        <f t="shared" si="0"/>
        <v>1001968858</v>
      </c>
      <c r="J10" s="82">
        <f t="shared" si="0"/>
        <v>3014084964</v>
      </c>
      <c r="K10" s="67">
        <f t="shared" si="0"/>
        <v>1542821813</v>
      </c>
      <c r="L10" s="82">
        <f t="shared" si="0"/>
        <v>0</v>
      </c>
      <c r="M10" s="80">
        <f t="shared" si="0"/>
        <v>5558875635</v>
      </c>
    </row>
    <row r="11" spans="1:13" s="8" customFormat="1" ht="12.75" customHeight="1">
      <c r="A11" s="24" t="s">
        <v>88</v>
      </c>
      <c r="B11" s="77" t="s">
        <v>252</v>
      </c>
      <c r="C11" s="57" t="s">
        <v>253</v>
      </c>
      <c r="D11" s="58">
        <v>473973</v>
      </c>
      <c r="E11" s="59">
        <v>-9963</v>
      </c>
      <c r="F11" s="59">
        <v>10539653</v>
      </c>
      <c r="G11" s="59">
        <v>0</v>
      </c>
      <c r="H11" s="60">
        <v>11003663</v>
      </c>
      <c r="I11" s="61">
        <v>389787</v>
      </c>
      <c r="J11" s="62">
        <v>0</v>
      </c>
      <c r="K11" s="59">
        <v>3307086</v>
      </c>
      <c r="L11" s="62">
        <v>0</v>
      </c>
      <c r="M11" s="60">
        <v>3696873</v>
      </c>
    </row>
    <row r="12" spans="1:13" s="8" customFormat="1" ht="12.75" customHeight="1">
      <c r="A12" s="24" t="s">
        <v>88</v>
      </c>
      <c r="B12" s="77" t="s">
        <v>254</v>
      </c>
      <c r="C12" s="57" t="s">
        <v>255</v>
      </c>
      <c r="D12" s="58">
        <v>1261380</v>
      </c>
      <c r="E12" s="59">
        <v>-1222318</v>
      </c>
      <c r="F12" s="59">
        <v>1443889</v>
      </c>
      <c r="G12" s="59">
        <v>0</v>
      </c>
      <c r="H12" s="60">
        <v>1482951</v>
      </c>
      <c r="I12" s="61">
        <v>2441667</v>
      </c>
      <c r="J12" s="62">
        <v>-83004</v>
      </c>
      <c r="K12" s="59">
        <v>1666974</v>
      </c>
      <c r="L12" s="62">
        <v>0</v>
      </c>
      <c r="M12" s="60">
        <v>4025637</v>
      </c>
    </row>
    <row r="13" spans="1:13" s="8" customFormat="1" ht="12.75" customHeight="1">
      <c r="A13" s="24" t="s">
        <v>88</v>
      </c>
      <c r="B13" s="77" t="s">
        <v>256</v>
      </c>
      <c r="C13" s="57" t="s">
        <v>257</v>
      </c>
      <c r="D13" s="58">
        <v>0</v>
      </c>
      <c r="E13" s="59">
        <v>0</v>
      </c>
      <c r="F13" s="59">
        <v>23285690</v>
      </c>
      <c r="G13" s="59">
        <v>0</v>
      </c>
      <c r="H13" s="60">
        <v>23285690</v>
      </c>
      <c r="I13" s="61">
        <v>0</v>
      </c>
      <c r="J13" s="62">
        <v>0</v>
      </c>
      <c r="K13" s="59">
        <v>13180865</v>
      </c>
      <c r="L13" s="62">
        <v>0</v>
      </c>
      <c r="M13" s="60">
        <v>13180865</v>
      </c>
    </row>
    <row r="14" spans="1:13" s="8" customFormat="1" ht="12.75" customHeight="1">
      <c r="A14" s="24" t="s">
        <v>88</v>
      </c>
      <c r="B14" s="77" t="s">
        <v>258</v>
      </c>
      <c r="C14" s="57" t="s">
        <v>259</v>
      </c>
      <c r="D14" s="58">
        <v>2925620</v>
      </c>
      <c r="E14" s="59">
        <v>5267266</v>
      </c>
      <c r="F14" s="59">
        <v>-1146052</v>
      </c>
      <c r="G14" s="59">
        <v>0</v>
      </c>
      <c r="H14" s="60">
        <v>7046834</v>
      </c>
      <c r="I14" s="61">
        <v>870935</v>
      </c>
      <c r="J14" s="62">
        <v>4748730</v>
      </c>
      <c r="K14" s="59">
        <v>2806538</v>
      </c>
      <c r="L14" s="62">
        <v>0</v>
      </c>
      <c r="M14" s="60">
        <v>8426203</v>
      </c>
    </row>
    <row r="15" spans="1:13" s="8" customFormat="1" ht="12.75" customHeight="1">
      <c r="A15" s="24" t="s">
        <v>88</v>
      </c>
      <c r="B15" s="77" t="s">
        <v>260</v>
      </c>
      <c r="C15" s="57" t="s">
        <v>261</v>
      </c>
      <c r="D15" s="58">
        <v>164241</v>
      </c>
      <c r="E15" s="59">
        <v>0</v>
      </c>
      <c r="F15" s="59">
        <v>301862</v>
      </c>
      <c r="G15" s="59">
        <v>0</v>
      </c>
      <c r="H15" s="60">
        <v>466103</v>
      </c>
      <c r="I15" s="61">
        <v>154956</v>
      </c>
      <c r="J15" s="62">
        <v>0</v>
      </c>
      <c r="K15" s="59">
        <v>541930</v>
      </c>
      <c r="L15" s="62">
        <v>0</v>
      </c>
      <c r="M15" s="60">
        <v>696886</v>
      </c>
    </row>
    <row r="16" spans="1:13" s="8" customFormat="1" ht="12.75" customHeight="1">
      <c r="A16" s="24" t="s">
        <v>88</v>
      </c>
      <c r="B16" s="77" t="s">
        <v>262</v>
      </c>
      <c r="C16" s="57" t="s">
        <v>263</v>
      </c>
      <c r="D16" s="58">
        <v>24109368</v>
      </c>
      <c r="E16" s="59">
        <v>25066838</v>
      </c>
      <c r="F16" s="59">
        <v>15846703</v>
      </c>
      <c r="G16" s="59">
        <v>0</v>
      </c>
      <c r="H16" s="60">
        <v>65022909</v>
      </c>
      <c r="I16" s="61">
        <v>25578540</v>
      </c>
      <c r="J16" s="62">
        <v>23500106</v>
      </c>
      <c r="K16" s="59">
        <v>59211342</v>
      </c>
      <c r="L16" s="62">
        <v>0</v>
      </c>
      <c r="M16" s="60">
        <v>108289988</v>
      </c>
    </row>
    <row r="17" spans="1:13" s="8" customFormat="1" ht="12.75" customHeight="1">
      <c r="A17" s="24" t="s">
        <v>107</v>
      </c>
      <c r="B17" s="77" t="s">
        <v>264</v>
      </c>
      <c r="C17" s="57" t="s">
        <v>265</v>
      </c>
      <c r="D17" s="58">
        <v>0</v>
      </c>
      <c r="E17" s="59">
        <v>66641048</v>
      </c>
      <c r="F17" s="59">
        <v>156948403</v>
      </c>
      <c r="G17" s="59">
        <v>0</v>
      </c>
      <c r="H17" s="60">
        <v>223589451</v>
      </c>
      <c r="I17" s="61">
        <v>0</v>
      </c>
      <c r="J17" s="62">
        <v>48647321</v>
      </c>
      <c r="K17" s="59">
        <v>64818421</v>
      </c>
      <c r="L17" s="62">
        <v>0</v>
      </c>
      <c r="M17" s="60">
        <v>113465742</v>
      </c>
    </row>
    <row r="18" spans="1:13" s="37" customFormat="1" ht="12.75" customHeight="1">
      <c r="A18" s="46"/>
      <c r="B18" s="78" t="s">
        <v>266</v>
      </c>
      <c r="C18" s="79"/>
      <c r="D18" s="66">
        <f aca="true" t="shared" si="1" ref="D18:M18">SUM(D11:D17)</f>
        <v>28934582</v>
      </c>
      <c r="E18" s="67">
        <f t="shared" si="1"/>
        <v>95742871</v>
      </c>
      <c r="F18" s="67">
        <f t="shared" si="1"/>
        <v>207220148</v>
      </c>
      <c r="G18" s="67">
        <f t="shared" si="1"/>
        <v>0</v>
      </c>
      <c r="H18" s="80">
        <f t="shared" si="1"/>
        <v>331897601</v>
      </c>
      <c r="I18" s="81">
        <f t="shared" si="1"/>
        <v>29435885</v>
      </c>
      <c r="J18" s="82">
        <f t="shared" si="1"/>
        <v>76813153</v>
      </c>
      <c r="K18" s="67">
        <f t="shared" si="1"/>
        <v>145533156</v>
      </c>
      <c r="L18" s="82">
        <f t="shared" si="1"/>
        <v>0</v>
      </c>
      <c r="M18" s="80">
        <f t="shared" si="1"/>
        <v>251782194</v>
      </c>
    </row>
    <row r="19" spans="1:13" s="8" customFormat="1" ht="12.75" customHeight="1">
      <c r="A19" s="24" t="s">
        <v>88</v>
      </c>
      <c r="B19" s="77" t="s">
        <v>267</v>
      </c>
      <c r="C19" s="57" t="s">
        <v>268</v>
      </c>
      <c r="D19" s="58">
        <v>16286625</v>
      </c>
      <c r="E19" s="59">
        <v>427632</v>
      </c>
      <c r="F19" s="59">
        <v>3640310</v>
      </c>
      <c r="G19" s="59">
        <v>0</v>
      </c>
      <c r="H19" s="60">
        <v>20354567</v>
      </c>
      <c r="I19" s="61">
        <v>7997434</v>
      </c>
      <c r="J19" s="62">
        <v>370388</v>
      </c>
      <c r="K19" s="59">
        <v>2477340</v>
      </c>
      <c r="L19" s="62">
        <v>0</v>
      </c>
      <c r="M19" s="60">
        <v>10845162</v>
      </c>
    </row>
    <row r="20" spans="1:13" s="8" customFormat="1" ht="12.75" customHeight="1">
      <c r="A20" s="24" t="s">
        <v>88</v>
      </c>
      <c r="B20" s="77" t="s">
        <v>269</v>
      </c>
      <c r="C20" s="57" t="s">
        <v>270</v>
      </c>
      <c r="D20" s="58">
        <v>69846449</v>
      </c>
      <c r="E20" s="59">
        <v>-3631682</v>
      </c>
      <c r="F20" s="59">
        <v>11728537</v>
      </c>
      <c r="G20" s="59">
        <v>0</v>
      </c>
      <c r="H20" s="60">
        <v>77943304</v>
      </c>
      <c r="I20" s="61">
        <v>13869648</v>
      </c>
      <c r="J20" s="62">
        <v>19251123</v>
      </c>
      <c r="K20" s="59">
        <v>5765664</v>
      </c>
      <c r="L20" s="62">
        <v>0</v>
      </c>
      <c r="M20" s="60">
        <v>38886435</v>
      </c>
    </row>
    <row r="21" spans="1:13" s="8" customFormat="1" ht="12.75" customHeight="1">
      <c r="A21" s="24" t="s">
        <v>88</v>
      </c>
      <c r="B21" s="77" t="s">
        <v>271</v>
      </c>
      <c r="C21" s="57" t="s">
        <v>272</v>
      </c>
      <c r="D21" s="58">
        <v>4678944</v>
      </c>
      <c r="E21" s="59">
        <v>4953999</v>
      </c>
      <c r="F21" s="59">
        <v>2568765</v>
      </c>
      <c r="G21" s="59">
        <v>0</v>
      </c>
      <c r="H21" s="60">
        <v>12201708</v>
      </c>
      <c r="I21" s="61">
        <v>2440398</v>
      </c>
      <c r="J21" s="62">
        <v>12460817</v>
      </c>
      <c r="K21" s="59">
        <v>2818226</v>
      </c>
      <c r="L21" s="62">
        <v>0</v>
      </c>
      <c r="M21" s="60">
        <v>17719441</v>
      </c>
    </row>
    <row r="22" spans="1:13" s="8" customFormat="1" ht="12.75" customHeight="1">
      <c r="A22" s="24" t="s">
        <v>88</v>
      </c>
      <c r="B22" s="77" t="s">
        <v>273</v>
      </c>
      <c r="C22" s="57" t="s">
        <v>274</v>
      </c>
      <c r="D22" s="58">
        <v>312701</v>
      </c>
      <c r="E22" s="59">
        <v>7817</v>
      </c>
      <c r="F22" s="59">
        <v>6076729</v>
      </c>
      <c r="G22" s="59">
        <v>0</v>
      </c>
      <c r="H22" s="60">
        <v>6397247</v>
      </c>
      <c r="I22" s="61">
        <v>98283</v>
      </c>
      <c r="J22" s="62">
        <v>23737</v>
      </c>
      <c r="K22" s="59">
        <v>44484</v>
      </c>
      <c r="L22" s="62">
        <v>0</v>
      </c>
      <c r="M22" s="60">
        <v>166504</v>
      </c>
    </row>
    <row r="23" spans="1:13" s="8" customFormat="1" ht="12.75" customHeight="1">
      <c r="A23" s="24" t="s">
        <v>88</v>
      </c>
      <c r="B23" s="77" t="s">
        <v>53</v>
      </c>
      <c r="C23" s="57" t="s">
        <v>54</v>
      </c>
      <c r="D23" s="58">
        <v>160240001</v>
      </c>
      <c r="E23" s="59">
        <v>510007905</v>
      </c>
      <c r="F23" s="59">
        <v>205827798</v>
      </c>
      <c r="G23" s="59">
        <v>0</v>
      </c>
      <c r="H23" s="60">
        <v>876075704</v>
      </c>
      <c r="I23" s="61">
        <v>137188756</v>
      </c>
      <c r="J23" s="62">
        <v>413315621</v>
      </c>
      <c r="K23" s="59">
        <v>159295365</v>
      </c>
      <c r="L23" s="62">
        <v>0</v>
      </c>
      <c r="M23" s="60">
        <v>709799742</v>
      </c>
    </row>
    <row r="24" spans="1:13" s="8" customFormat="1" ht="12.75" customHeight="1">
      <c r="A24" s="24" t="s">
        <v>88</v>
      </c>
      <c r="B24" s="77" t="s">
        <v>275</v>
      </c>
      <c r="C24" s="57" t="s">
        <v>276</v>
      </c>
      <c r="D24" s="58">
        <v>7972222</v>
      </c>
      <c r="E24" s="59">
        <v>0</v>
      </c>
      <c r="F24" s="59">
        <v>44211684</v>
      </c>
      <c r="G24" s="59">
        <v>0</v>
      </c>
      <c r="H24" s="60">
        <v>52183906</v>
      </c>
      <c r="I24" s="61">
        <v>2016902</v>
      </c>
      <c r="J24" s="62">
        <v>0</v>
      </c>
      <c r="K24" s="59">
        <v>845364</v>
      </c>
      <c r="L24" s="62">
        <v>0</v>
      </c>
      <c r="M24" s="60">
        <v>2862266</v>
      </c>
    </row>
    <row r="25" spans="1:13" s="8" customFormat="1" ht="12.75" customHeight="1">
      <c r="A25" s="24" t="s">
        <v>88</v>
      </c>
      <c r="B25" s="77" t="s">
        <v>277</v>
      </c>
      <c r="C25" s="57" t="s">
        <v>278</v>
      </c>
      <c r="D25" s="58">
        <v>1087901</v>
      </c>
      <c r="E25" s="59">
        <v>74730</v>
      </c>
      <c r="F25" s="59">
        <v>2517253</v>
      </c>
      <c r="G25" s="59">
        <v>0</v>
      </c>
      <c r="H25" s="60">
        <v>3679884</v>
      </c>
      <c r="I25" s="61">
        <v>1065340</v>
      </c>
      <c r="J25" s="62">
        <v>71472</v>
      </c>
      <c r="K25" s="59">
        <v>2314350</v>
      </c>
      <c r="L25" s="62">
        <v>0</v>
      </c>
      <c r="M25" s="60">
        <v>3451162</v>
      </c>
    </row>
    <row r="26" spans="1:13" s="8" customFormat="1" ht="12.75" customHeight="1">
      <c r="A26" s="24" t="s">
        <v>107</v>
      </c>
      <c r="B26" s="77" t="s">
        <v>279</v>
      </c>
      <c r="C26" s="57" t="s">
        <v>280</v>
      </c>
      <c r="D26" s="58">
        <v>0</v>
      </c>
      <c r="E26" s="59">
        <v>48006343</v>
      </c>
      <c r="F26" s="59">
        <v>24491609</v>
      </c>
      <c r="G26" s="59">
        <v>0</v>
      </c>
      <c r="H26" s="60">
        <v>72497952</v>
      </c>
      <c r="I26" s="61">
        <v>0</v>
      </c>
      <c r="J26" s="62">
        <v>14607303</v>
      </c>
      <c r="K26" s="59">
        <v>82715438</v>
      </c>
      <c r="L26" s="62">
        <v>0</v>
      </c>
      <c r="M26" s="60">
        <v>97322741</v>
      </c>
    </row>
    <row r="27" spans="1:13" s="37" customFormat="1" ht="12.75" customHeight="1">
      <c r="A27" s="46"/>
      <c r="B27" s="78" t="s">
        <v>281</v>
      </c>
      <c r="C27" s="79"/>
      <c r="D27" s="66">
        <f aca="true" t="shared" si="2" ref="D27:M27">SUM(D19:D26)</f>
        <v>260424843</v>
      </c>
      <c r="E27" s="67">
        <f t="shared" si="2"/>
        <v>559846744</v>
      </c>
      <c r="F27" s="67">
        <f t="shared" si="2"/>
        <v>301062685</v>
      </c>
      <c r="G27" s="67">
        <f t="shared" si="2"/>
        <v>0</v>
      </c>
      <c r="H27" s="80">
        <f t="shared" si="2"/>
        <v>1121334272</v>
      </c>
      <c r="I27" s="81">
        <f t="shared" si="2"/>
        <v>164676761</v>
      </c>
      <c r="J27" s="82">
        <f t="shared" si="2"/>
        <v>460100461</v>
      </c>
      <c r="K27" s="67">
        <f t="shared" si="2"/>
        <v>256276231</v>
      </c>
      <c r="L27" s="82">
        <f t="shared" si="2"/>
        <v>0</v>
      </c>
      <c r="M27" s="80">
        <f t="shared" si="2"/>
        <v>881053453</v>
      </c>
    </row>
    <row r="28" spans="1:13" s="8" customFormat="1" ht="12.75" customHeight="1">
      <c r="A28" s="24" t="s">
        <v>88</v>
      </c>
      <c r="B28" s="77" t="s">
        <v>282</v>
      </c>
      <c r="C28" s="57" t="s">
        <v>283</v>
      </c>
      <c r="D28" s="58">
        <v>-926537</v>
      </c>
      <c r="E28" s="59">
        <v>55901435</v>
      </c>
      <c r="F28" s="59">
        <v>7587954</v>
      </c>
      <c r="G28" s="59">
        <v>0</v>
      </c>
      <c r="H28" s="60">
        <v>62562852</v>
      </c>
      <c r="I28" s="61">
        <v>-929195</v>
      </c>
      <c r="J28" s="62">
        <v>50615219</v>
      </c>
      <c r="K28" s="59">
        <v>7359464</v>
      </c>
      <c r="L28" s="62">
        <v>0</v>
      </c>
      <c r="M28" s="60">
        <v>57045488</v>
      </c>
    </row>
    <row r="29" spans="1:13" s="8" customFormat="1" ht="12.75" customHeight="1">
      <c r="A29" s="24" t="s">
        <v>88</v>
      </c>
      <c r="B29" s="77" t="s">
        <v>284</v>
      </c>
      <c r="C29" s="57" t="s">
        <v>285</v>
      </c>
      <c r="D29" s="58">
        <v>200433</v>
      </c>
      <c r="E29" s="59">
        <v>44703</v>
      </c>
      <c r="F29" s="59">
        <v>3676437</v>
      </c>
      <c r="G29" s="59">
        <v>0</v>
      </c>
      <c r="H29" s="60">
        <v>3921573</v>
      </c>
      <c r="I29" s="61">
        <v>0</v>
      </c>
      <c r="J29" s="62">
        <v>50844</v>
      </c>
      <c r="K29" s="59">
        <v>3614814</v>
      </c>
      <c r="L29" s="62">
        <v>0</v>
      </c>
      <c r="M29" s="60">
        <v>3665658</v>
      </c>
    </row>
    <row r="30" spans="1:13" s="8" customFormat="1" ht="12.75" customHeight="1">
      <c r="A30" s="24" t="s">
        <v>88</v>
      </c>
      <c r="B30" s="77" t="s">
        <v>286</v>
      </c>
      <c r="C30" s="57" t="s">
        <v>287</v>
      </c>
      <c r="D30" s="58">
        <v>16727878</v>
      </c>
      <c r="E30" s="59">
        <v>39119721</v>
      </c>
      <c r="F30" s="59">
        <v>4588382</v>
      </c>
      <c r="G30" s="59">
        <v>0</v>
      </c>
      <c r="H30" s="60">
        <v>60435981</v>
      </c>
      <c r="I30" s="61">
        <v>18261333</v>
      </c>
      <c r="J30" s="62">
        <v>25455934</v>
      </c>
      <c r="K30" s="59">
        <v>5658331</v>
      </c>
      <c r="L30" s="62">
        <v>0</v>
      </c>
      <c r="M30" s="60">
        <v>49375598</v>
      </c>
    </row>
    <row r="31" spans="1:13" s="8" customFormat="1" ht="12.75" customHeight="1">
      <c r="A31" s="24" t="s">
        <v>88</v>
      </c>
      <c r="B31" s="77" t="s">
        <v>288</v>
      </c>
      <c r="C31" s="57" t="s">
        <v>289</v>
      </c>
      <c r="D31" s="58">
        <v>5787989</v>
      </c>
      <c r="E31" s="59">
        <v>88054</v>
      </c>
      <c r="F31" s="59">
        <v>1892470</v>
      </c>
      <c r="G31" s="59">
        <v>0</v>
      </c>
      <c r="H31" s="60">
        <v>7768513</v>
      </c>
      <c r="I31" s="61">
        <v>4100323</v>
      </c>
      <c r="J31" s="62">
        <v>94442</v>
      </c>
      <c r="K31" s="59">
        <v>1009215</v>
      </c>
      <c r="L31" s="62">
        <v>0</v>
      </c>
      <c r="M31" s="60">
        <v>5203980</v>
      </c>
    </row>
    <row r="32" spans="1:13" s="8" customFormat="1" ht="12.75" customHeight="1">
      <c r="A32" s="24" t="s">
        <v>88</v>
      </c>
      <c r="B32" s="77" t="s">
        <v>290</v>
      </c>
      <c r="C32" s="57" t="s">
        <v>291</v>
      </c>
      <c r="D32" s="58">
        <v>75938</v>
      </c>
      <c r="E32" s="59">
        <v>0</v>
      </c>
      <c r="F32" s="59">
        <v>1829747</v>
      </c>
      <c r="G32" s="59">
        <v>0</v>
      </c>
      <c r="H32" s="60">
        <v>1905685</v>
      </c>
      <c r="I32" s="61">
        <v>120402</v>
      </c>
      <c r="J32" s="62">
        <v>0</v>
      </c>
      <c r="K32" s="59">
        <v>2866111</v>
      </c>
      <c r="L32" s="62">
        <v>0</v>
      </c>
      <c r="M32" s="60">
        <v>2986513</v>
      </c>
    </row>
    <row r="33" spans="1:13" s="8" customFormat="1" ht="12.75" customHeight="1">
      <c r="A33" s="24" t="s">
        <v>107</v>
      </c>
      <c r="B33" s="77" t="s">
        <v>292</v>
      </c>
      <c r="C33" s="57" t="s">
        <v>293</v>
      </c>
      <c r="D33" s="58">
        <v>0</v>
      </c>
      <c r="E33" s="59">
        <v>52586290</v>
      </c>
      <c r="F33" s="59">
        <v>14920621</v>
      </c>
      <c r="G33" s="59">
        <v>0</v>
      </c>
      <c r="H33" s="60">
        <v>67506911</v>
      </c>
      <c r="I33" s="61">
        <v>0</v>
      </c>
      <c r="J33" s="62">
        <v>4751580</v>
      </c>
      <c r="K33" s="59">
        <v>1509484</v>
      </c>
      <c r="L33" s="62">
        <v>0</v>
      </c>
      <c r="M33" s="60">
        <v>6261064</v>
      </c>
    </row>
    <row r="34" spans="1:13" s="37" customFormat="1" ht="12.75" customHeight="1">
      <c r="A34" s="46"/>
      <c r="B34" s="78" t="s">
        <v>294</v>
      </c>
      <c r="C34" s="79"/>
      <c r="D34" s="66">
        <f aca="true" t="shared" si="3" ref="D34:M34">SUM(D28:D33)</f>
        <v>21865701</v>
      </c>
      <c r="E34" s="67">
        <f t="shared" si="3"/>
        <v>147740203</v>
      </c>
      <c r="F34" s="67">
        <f t="shared" si="3"/>
        <v>34495611</v>
      </c>
      <c r="G34" s="67">
        <f t="shared" si="3"/>
        <v>0</v>
      </c>
      <c r="H34" s="80">
        <f t="shared" si="3"/>
        <v>204101515</v>
      </c>
      <c r="I34" s="81">
        <f t="shared" si="3"/>
        <v>21552863</v>
      </c>
      <c r="J34" s="82">
        <f t="shared" si="3"/>
        <v>80968019</v>
      </c>
      <c r="K34" s="67">
        <f t="shared" si="3"/>
        <v>22017419</v>
      </c>
      <c r="L34" s="82">
        <f t="shared" si="3"/>
        <v>0</v>
      </c>
      <c r="M34" s="80">
        <f t="shared" si="3"/>
        <v>124538301</v>
      </c>
    </row>
    <row r="35" spans="1:13" s="8" customFormat="1" ht="12.75" customHeight="1">
      <c r="A35" s="24" t="s">
        <v>88</v>
      </c>
      <c r="B35" s="77" t="s">
        <v>295</v>
      </c>
      <c r="C35" s="57" t="s">
        <v>296</v>
      </c>
      <c r="D35" s="58">
        <v>11175025</v>
      </c>
      <c r="E35" s="59">
        <v>23813473</v>
      </c>
      <c r="F35" s="59">
        <v>4900250</v>
      </c>
      <c r="G35" s="59">
        <v>0</v>
      </c>
      <c r="H35" s="60">
        <v>39888748</v>
      </c>
      <c r="I35" s="61">
        <v>11108596</v>
      </c>
      <c r="J35" s="62">
        <v>21753338</v>
      </c>
      <c r="K35" s="59">
        <v>2935000</v>
      </c>
      <c r="L35" s="62">
        <v>0</v>
      </c>
      <c r="M35" s="60">
        <v>35796934</v>
      </c>
    </row>
    <row r="36" spans="1:13" s="8" customFormat="1" ht="12.75" customHeight="1">
      <c r="A36" s="24" t="s">
        <v>88</v>
      </c>
      <c r="B36" s="77" t="s">
        <v>297</v>
      </c>
      <c r="C36" s="57" t="s">
        <v>298</v>
      </c>
      <c r="D36" s="58">
        <v>43648</v>
      </c>
      <c r="E36" s="59">
        <v>371084</v>
      </c>
      <c r="F36" s="59">
        <v>4779659</v>
      </c>
      <c r="G36" s="59">
        <v>0</v>
      </c>
      <c r="H36" s="60">
        <v>5194391</v>
      </c>
      <c r="I36" s="61">
        <v>533294</v>
      </c>
      <c r="J36" s="62">
        <v>2893778</v>
      </c>
      <c r="K36" s="59">
        <v>1294181</v>
      </c>
      <c r="L36" s="62">
        <v>0</v>
      </c>
      <c r="M36" s="60">
        <v>4721253</v>
      </c>
    </row>
    <row r="37" spans="1:13" s="8" customFormat="1" ht="12.75" customHeight="1">
      <c r="A37" s="24" t="s">
        <v>88</v>
      </c>
      <c r="B37" s="77" t="s">
        <v>299</v>
      </c>
      <c r="C37" s="57" t="s">
        <v>300</v>
      </c>
      <c r="D37" s="58">
        <v>73508</v>
      </c>
      <c r="E37" s="59">
        <v>0</v>
      </c>
      <c r="F37" s="59">
        <v>34619052</v>
      </c>
      <c r="G37" s="59">
        <v>0</v>
      </c>
      <c r="H37" s="60">
        <v>34692560</v>
      </c>
      <c r="I37" s="61">
        <v>110261</v>
      </c>
      <c r="J37" s="62">
        <v>5235</v>
      </c>
      <c r="K37" s="59">
        <v>3850730</v>
      </c>
      <c r="L37" s="62">
        <v>0</v>
      </c>
      <c r="M37" s="60">
        <v>3966226</v>
      </c>
    </row>
    <row r="38" spans="1:13" s="8" customFormat="1" ht="12.75" customHeight="1">
      <c r="A38" s="24" t="s">
        <v>88</v>
      </c>
      <c r="B38" s="77" t="s">
        <v>301</v>
      </c>
      <c r="C38" s="57" t="s">
        <v>302</v>
      </c>
      <c r="D38" s="58">
        <v>5228332</v>
      </c>
      <c r="E38" s="59">
        <v>8938060</v>
      </c>
      <c r="F38" s="59">
        <v>30660360</v>
      </c>
      <c r="G38" s="59">
        <v>0</v>
      </c>
      <c r="H38" s="60">
        <v>44826752</v>
      </c>
      <c r="I38" s="61">
        <v>8154398</v>
      </c>
      <c r="J38" s="62">
        <v>12298648</v>
      </c>
      <c r="K38" s="59">
        <v>8594128</v>
      </c>
      <c r="L38" s="62">
        <v>0</v>
      </c>
      <c r="M38" s="60">
        <v>29047174</v>
      </c>
    </row>
    <row r="39" spans="1:13" s="8" customFormat="1" ht="12.75" customHeight="1">
      <c r="A39" s="24" t="s">
        <v>107</v>
      </c>
      <c r="B39" s="77" t="s">
        <v>303</v>
      </c>
      <c r="C39" s="57" t="s">
        <v>304</v>
      </c>
      <c r="D39" s="58">
        <v>0</v>
      </c>
      <c r="E39" s="59">
        <v>8311149</v>
      </c>
      <c r="F39" s="59">
        <v>15023835</v>
      </c>
      <c r="G39" s="59">
        <v>0</v>
      </c>
      <c r="H39" s="60">
        <v>23334984</v>
      </c>
      <c r="I39" s="61">
        <v>0</v>
      </c>
      <c r="J39" s="62">
        <v>0</v>
      </c>
      <c r="K39" s="59">
        <v>75538903</v>
      </c>
      <c r="L39" s="62">
        <v>0</v>
      </c>
      <c r="M39" s="60">
        <v>75538903</v>
      </c>
    </row>
    <row r="40" spans="1:13" s="37" customFormat="1" ht="12.75" customHeight="1">
      <c r="A40" s="46"/>
      <c r="B40" s="78" t="s">
        <v>305</v>
      </c>
      <c r="C40" s="79"/>
      <c r="D40" s="66">
        <f aca="true" t="shared" si="4" ref="D40:M40">SUM(D35:D39)</f>
        <v>16520513</v>
      </c>
      <c r="E40" s="67">
        <f t="shared" si="4"/>
        <v>41433766</v>
      </c>
      <c r="F40" s="67">
        <f t="shared" si="4"/>
        <v>89983156</v>
      </c>
      <c r="G40" s="67">
        <f t="shared" si="4"/>
        <v>0</v>
      </c>
      <c r="H40" s="80">
        <f t="shared" si="4"/>
        <v>147937435</v>
      </c>
      <c r="I40" s="81">
        <f t="shared" si="4"/>
        <v>19906549</v>
      </c>
      <c r="J40" s="82">
        <f t="shared" si="4"/>
        <v>36950999</v>
      </c>
      <c r="K40" s="67">
        <f t="shared" si="4"/>
        <v>92212942</v>
      </c>
      <c r="L40" s="82">
        <f t="shared" si="4"/>
        <v>0</v>
      </c>
      <c r="M40" s="80">
        <f t="shared" si="4"/>
        <v>149070490</v>
      </c>
    </row>
    <row r="41" spans="1:13" s="8" customFormat="1" ht="12.75" customHeight="1">
      <c r="A41" s="24" t="s">
        <v>88</v>
      </c>
      <c r="B41" s="77" t="s">
        <v>55</v>
      </c>
      <c r="C41" s="57" t="s">
        <v>56</v>
      </c>
      <c r="D41" s="58">
        <v>42137160</v>
      </c>
      <c r="E41" s="59">
        <v>184085839</v>
      </c>
      <c r="F41" s="59">
        <v>57582393</v>
      </c>
      <c r="G41" s="59">
        <v>0</v>
      </c>
      <c r="H41" s="60">
        <v>283805392</v>
      </c>
      <c r="I41" s="61">
        <v>40567767</v>
      </c>
      <c r="J41" s="62">
        <v>186469242</v>
      </c>
      <c r="K41" s="59">
        <v>89167946</v>
      </c>
      <c r="L41" s="62">
        <v>0</v>
      </c>
      <c r="M41" s="60">
        <v>316204955</v>
      </c>
    </row>
    <row r="42" spans="1:13" s="8" customFormat="1" ht="12.75" customHeight="1">
      <c r="A42" s="24" t="s">
        <v>88</v>
      </c>
      <c r="B42" s="77" t="s">
        <v>306</v>
      </c>
      <c r="C42" s="57" t="s">
        <v>307</v>
      </c>
      <c r="D42" s="58">
        <v>2735158</v>
      </c>
      <c r="E42" s="59">
        <v>2933757</v>
      </c>
      <c r="F42" s="59">
        <v>10692394</v>
      </c>
      <c r="G42" s="59">
        <v>0</v>
      </c>
      <c r="H42" s="60">
        <v>16361309</v>
      </c>
      <c r="I42" s="61">
        <v>0</v>
      </c>
      <c r="J42" s="62">
        <v>0</v>
      </c>
      <c r="K42" s="59">
        <v>0</v>
      </c>
      <c r="L42" s="62">
        <v>0</v>
      </c>
      <c r="M42" s="60">
        <v>0</v>
      </c>
    </row>
    <row r="43" spans="1:13" s="8" customFormat="1" ht="12.75" customHeight="1">
      <c r="A43" s="24" t="s">
        <v>88</v>
      </c>
      <c r="B43" s="77" t="s">
        <v>308</v>
      </c>
      <c r="C43" s="57" t="s">
        <v>309</v>
      </c>
      <c r="D43" s="58">
        <v>762230</v>
      </c>
      <c r="E43" s="59">
        <v>19553</v>
      </c>
      <c r="F43" s="59">
        <v>1973624</v>
      </c>
      <c r="G43" s="59">
        <v>0</v>
      </c>
      <c r="H43" s="60">
        <v>2755407</v>
      </c>
      <c r="I43" s="61">
        <v>630404</v>
      </c>
      <c r="J43" s="62">
        <v>30036</v>
      </c>
      <c r="K43" s="59">
        <v>2402091</v>
      </c>
      <c r="L43" s="62">
        <v>0</v>
      </c>
      <c r="M43" s="60">
        <v>3062531</v>
      </c>
    </row>
    <row r="44" spans="1:13" s="8" customFormat="1" ht="12.75" customHeight="1">
      <c r="A44" s="24" t="s">
        <v>107</v>
      </c>
      <c r="B44" s="77" t="s">
        <v>310</v>
      </c>
      <c r="C44" s="57" t="s">
        <v>311</v>
      </c>
      <c r="D44" s="58">
        <v>0</v>
      </c>
      <c r="E44" s="59">
        <v>0</v>
      </c>
      <c r="F44" s="59">
        <v>-4141850</v>
      </c>
      <c r="G44" s="59">
        <v>0</v>
      </c>
      <c r="H44" s="60">
        <v>-4141850</v>
      </c>
      <c r="I44" s="61">
        <v>0</v>
      </c>
      <c r="J44" s="62">
        <v>0</v>
      </c>
      <c r="K44" s="59">
        <v>18365675</v>
      </c>
      <c r="L44" s="62">
        <v>0</v>
      </c>
      <c r="M44" s="60">
        <v>18365675</v>
      </c>
    </row>
    <row r="45" spans="1:13" s="37" customFormat="1" ht="12.75" customHeight="1">
      <c r="A45" s="46"/>
      <c r="B45" s="78" t="s">
        <v>312</v>
      </c>
      <c r="C45" s="79"/>
      <c r="D45" s="66">
        <f aca="true" t="shared" si="5" ref="D45:M45">SUM(D41:D44)</f>
        <v>45634548</v>
      </c>
      <c r="E45" s="67">
        <f t="shared" si="5"/>
        <v>187039149</v>
      </c>
      <c r="F45" s="67">
        <f t="shared" si="5"/>
        <v>66106561</v>
      </c>
      <c r="G45" s="67">
        <f t="shared" si="5"/>
        <v>0</v>
      </c>
      <c r="H45" s="80">
        <f t="shared" si="5"/>
        <v>298780258</v>
      </c>
      <c r="I45" s="81">
        <f t="shared" si="5"/>
        <v>41198171</v>
      </c>
      <c r="J45" s="82">
        <f t="shared" si="5"/>
        <v>186499278</v>
      </c>
      <c r="K45" s="67">
        <f t="shared" si="5"/>
        <v>109935712</v>
      </c>
      <c r="L45" s="82">
        <f t="shared" si="5"/>
        <v>0</v>
      </c>
      <c r="M45" s="80">
        <f t="shared" si="5"/>
        <v>337633161</v>
      </c>
    </row>
    <row r="46" spans="1:13" s="8" customFormat="1" ht="12.75" customHeight="1">
      <c r="A46" s="24" t="s">
        <v>88</v>
      </c>
      <c r="B46" s="77" t="s">
        <v>313</v>
      </c>
      <c r="C46" s="57" t="s">
        <v>314</v>
      </c>
      <c r="D46" s="58">
        <v>-295637</v>
      </c>
      <c r="E46" s="59">
        <v>19385561</v>
      </c>
      <c r="F46" s="59">
        <v>-1924100</v>
      </c>
      <c r="G46" s="59">
        <v>0</v>
      </c>
      <c r="H46" s="60">
        <v>17165824</v>
      </c>
      <c r="I46" s="61">
        <v>4559103</v>
      </c>
      <c r="J46" s="62">
        <v>1593199</v>
      </c>
      <c r="K46" s="59">
        <v>59613110</v>
      </c>
      <c r="L46" s="62">
        <v>0</v>
      </c>
      <c r="M46" s="60">
        <v>65765412</v>
      </c>
    </row>
    <row r="47" spans="1:13" s="8" customFormat="1" ht="12.75" customHeight="1">
      <c r="A47" s="24" t="s">
        <v>88</v>
      </c>
      <c r="B47" s="77" t="s">
        <v>315</v>
      </c>
      <c r="C47" s="57" t="s">
        <v>316</v>
      </c>
      <c r="D47" s="58">
        <v>4161202</v>
      </c>
      <c r="E47" s="59">
        <v>6440063</v>
      </c>
      <c r="F47" s="59">
        <v>1459918</v>
      </c>
      <c r="G47" s="59">
        <v>0</v>
      </c>
      <c r="H47" s="60">
        <v>12061183</v>
      </c>
      <c r="I47" s="61">
        <v>2713008</v>
      </c>
      <c r="J47" s="62">
        <v>5926820</v>
      </c>
      <c r="K47" s="59">
        <v>18231313</v>
      </c>
      <c r="L47" s="62">
        <v>0</v>
      </c>
      <c r="M47" s="60">
        <v>26871141</v>
      </c>
    </row>
    <row r="48" spans="1:13" s="8" customFormat="1" ht="12.75" customHeight="1">
      <c r="A48" s="24" t="s">
        <v>88</v>
      </c>
      <c r="B48" s="77" t="s">
        <v>317</v>
      </c>
      <c r="C48" s="57" t="s">
        <v>318</v>
      </c>
      <c r="D48" s="58">
        <v>81081480</v>
      </c>
      <c r="E48" s="59">
        <v>356649698</v>
      </c>
      <c r="F48" s="59">
        <v>200584748</v>
      </c>
      <c r="G48" s="59">
        <v>0</v>
      </c>
      <c r="H48" s="60">
        <v>638315926</v>
      </c>
      <c r="I48" s="61">
        <v>9219829</v>
      </c>
      <c r="J48" s="62">
        <v>42940655</v>
      </c>
      <c r="K48" s="59">
        <v>24569454</v>
      </c>
      <c r="L48" s="62">
        <v>0</v>
      </c>
      <c r="M48" s="60">
        <v>76729938</v>
      </c>
    </row>
    <row r="49" spans="1:13" s="8" customFormat="1" ht="12.75" customHeight="1">
      <c r="A49" s="24" t="s">
        <v>88</v>
      </c>
      <c r="B49" s="77" t="s">
        <v>319</v>
      </c>
      <c r="C49" s="57" t="s">
        <v>320</v>
      </c>
      <c r="D49" s="58">
        <v>2330312</v>
      </c>
      <c r="E49" s="59">
        <v>323745</v>
      </c>
      <c r="F49" s="59">
        <v>1481508</v>
      </c>
      <c r="G49" s="59">
        <v>0</v>
      </c>
      <c r="H49" s="60">
        <v>4135565</v>
      </c>
      <c r="I49" s="61">
        <v>960871</v>
      </c>
      <c r="J49" s="62">
        <v>362226</v>
      </c>
      <c r="K49" s="59">
        <v>7216706</v>
      </c>
      <c r="L49" s="62">
        <v>0</v>
      </c>
      <c r="M49" s="60">
        <v>8539803</v>
      </c>
    </row>
    <row r="50" spans="1:13" s="8" customFormat="1" ht="12.75" customHeight="1">
      <c r="A50" s="24" t="s">
        <v>88</v>
      </c>
      <c r="B50" s="77" t="s">
        <v>321</v>
      </c>
      <c r="C50" s="57" t="s">
        <v>322</v>
      </c>
      <c r="D50" s="58">
        <v>222183</v>
      </c>
      <c r="E50" s="59">
        <v>15106</v>
      </c>
      <c r="F50" s="59">
        <v>3178327</v>
      </c>
      <c r="G50" s="59">
        <v>0</v>
      </c>
      <c r="H50" s="60">
        <v>3415616</v>
      </c>
      <c r="I50" s="61">
        <v>7164219</v>
      </c>
      <c r="J50" s="62">
        <v>52515390</v>
      </c>
      <c r="K50" s="59">
        <v>20075593</v>
      </c>
      <c r="L50" s="62">
        <v>0</v>
      </c>
      <c r="M50" s="60">
        <v>79755202</v>
      </c>
    </row>
    <row r="51" spans="1:13" s="8" customFormat="1" ht="12.75" customHeight="1">
      <c r="A51" s="24" t="s">
        <v>107</v>
      </c>
      <c r="B51" s="77" t="s">
        <v>323</v>
      </c>
      <c r="C51" s="57" t="s">
        <v>324</v>
      </c>
      <c r="D51" s="58">
        <v>0</v>
      </c>
      <c r="E51" s="59">
        <v>6225168</v>
      </c>
      <c r="F51" s="59">
        <v>17192204</v>
      </c>
      <c r="G51" s="59">
        <v>0</v>
      </c>
      <c r="H51" s="60">
        <v>23417372</v>
      </c>
      <c r="I51" s="61">
        <v>0</v>
      </c>
      <c r="J51" s="62">
        <v>-99231</v>
      </c>
      <c r="K51" s="59">
        <v>2509053</v>
      </c>
      <c r="L51" s="62">
        <v>0</v>
      </c>
      <c r="M51" s="60">
        <v>2409822</v>
      </c>
    </row>
    <row r="52" spans="1:13" s="37" customFormat="1" ht="12.75" customHeight="1">
      <c r="A52" s="46"/>
      <c r="B52" s="78" t="s">
        <v>325</v>
      </c>
      <c r="C52" s="79"/>
      <c r="D52" s="66">
        <f aca="true" t="shared" si="6" ref="D52:M52">SUM(D46:D51)</f>
        <v>87499540</v>
      </c>
      <c r="E52" s="67">
        <f t="shared" si="6"/>
        <v>389039341</v>
      </c>
      <c r="F52" s="67">
        <f t="shared" si="6"/>
        <v>221972605</v>
      </c>
      <c r="G52" s="67">
        <f t="shared" si="6"/>
        <v>0</v>
      </c>
      <c r="H52" s="80">
        <f t="shared" si="6"/>
        <v>698511486</v>
      </c>
      <c r="I52" s="81">
        <f t="shared" si="6"/>
        <v>24617030</v>
      </c>
      <c r="J52" s="82">
        <f t="shared" si="6"/>
        <v>103239059</v>
      </c>
      <c r="K52" s="67">
        <f t="shared" si="6"/>
        <v>132215229</v>
      </c>
      <c r="L52" s="82">
        <f t="shared" si="6"/>
        <v>0</v>
      </c>
      <c r="M52" s="80">
        <f t="shared" si="6"/>
        <v>260071318</v>
      </c>
    </row>
    <row r="53" spans="1:13" s="8" customFormat="1" ht="12.75" customHeight="1">
      <c r="A53" s="24" t="s">
        <v>88</v>
      </c>
      <c r="B53" s="77" t="s">
        <v>326</v>
      </c>
      <c r="C53" s="57" t="s">
        <v>327</v>
      </c>
      <c r="D53" s="58">
        <v>758494</v>
      </c>
      <c r="E53" s="59">
        <v>0</v>
      </c>
      <c r="F53" s="59">
        <v>2450922</v>
      </c>
      <c r="G53" s="59">
        <v>0</v>
      </c>
      <c r="H53" s="60">
        <v>3209416</v>
      </c>
      <c r="I53" s="61">
        <v>826488</v>
      </c>
      <c r="J53" s="62">
        <v>0</v>
      </c>
      <c r="K53" s="59">
        <v>1054580</v>
      </c>
      <c r="L53" s="62">
        <v>0</v>
      </c>
      <c r="M53" s="60">
        <v>1881068</v>
      </c>
    </row>
    <row r="54" spans="1:13" s="8" customFormat="1" ht="12.75" customHeight="1">
      <c r="A54" s="24" t="s">
        <v>88</v>
      </c>
      <c r="B54" s="77" t="s">
        <v>328</v>
      </c>
      <c r="C54" s="57" t="s">
        <v>329</v>
      </c>
      <c r="D54" s="58">
        <v>2259789</v>
      </c>
      <c r="E54" s="59">
        <v>124824</v>
      </c>
      <c r="F54" s="59">
        <v>7745768</v>
      </c>
      <c r="G54" s="59">
        <v>0</v>
      </c>
      <c r="H54" s="60">
        <v>10130381</v>
      </c>
      <c r="I54" s="61">
        <v>2430092</v>
      </c>
      <c r="J54" s="62">
        <v>-53150</v>
      </c>
      <c r="K54" s="59">
        <v>784343</v>
      </c>
      <c r="L54" s="62">
        <v>0</v>
      </c>
      <c r="M54" s="60">
        <v>3161285</v>
      </c>
    </row>
    <row r="55" spans="1:13" s="8" customFormat="1" ht="12.75" customHeight="1">
      <c r="A55" s="24" t="s">
        <v>88</v>
      </c>
      <c r="B55" s="77" t="s">
        <v>330</v>
      </c>
      <c r="C55" s="57" t="s">
        <v>331</v>
      </c>
      <c r="D55" s="58">
        <v>1612599</v>
      </c>
      <c r="E55" s="59">
        <v>265850</v>
      </c>
      <c r="F55" s="59">
        <v>60424</v>
      </c>
      <c r="G55" s="59">
        <v>0</v>
      </c>
      <c r="H55" s="60">
        <v>1938873</v>
      </c>
      <c r="I55" s="61">
        <v>1554899</v>
      </c>
      <c r="J55" s="62">
        <v>0</v>
      </c>
      <c r="K55" s="59">
        <v>59370</v>
      </c>
      <c r="L55" s="62">
        <v>0</v>
      </c>
      <c r="M55" s="60">
        <v>1614269</v>
      </c>
    </row>
    <row r="56" spans="1:13" s="8" customFormat="1" ht="12.75" customHeight="1">
      <c r="A56" s="24" t="s">
        <v>88</v>
      </c>
      <c r="B56" s="77" t="s">
        <v>332</v>
      </c>
      <c r="C56" s="57" t="s">
        <v>333</v>
      </c>
      <c r="D56" s="58">
        <v>162737</v>
      </c>
      <c r="E56" s="59">
        <v>53680</v>
      </c>
      <c r="F56" s="59">
        <v>394963</v>
      </c>
      <c r="G56" s="59">
        <v>0</v>
      </c>
      <c r="H56" s="60">
        <v>611380</v>
      </c>
      <c r="I56" s="61">
        <v>130326</v>
      </c>
      <c r="J56" s="62">
        <v>68711</v>
      </c>
      <c r="K56" s="59">
        <v>715919</v>
      </c>
      <c r="L56" s="62">
        <v>0</v>
      </c>
      <c r="M56" s="60">
        <v>914956</v>
      </c>
    </row>
    <row r="57" spans="1:13" s="8" customFormat="1" ht="12.75" customHeight="1">
      <c r="A57" s="24" t="s">
        <v>88</v>
      </c>
      <c r="B57" s="77" t="s">
        <v>334</v>
      </c>
      <c r="C57" s="57" t="s">
        <v>335</v>
      </c>
      <c r="D57" s="58">
        <v>4314954</v>
      </c>
      <c r="E57" s="59">
        <v>1315281</v>
      </c>
      <c r="F57" s="59">
        <v>2374739</v>
      </c>
      <c r="G57" s="59">
        <v>0</v>
      </c>
      <c r="H57" s="60">
        <v>8004974</v>
      </c>
      <c r="I57" s="61">
        <v>4774161</v>
      </c>
      <c r="J57" s="62">
        <v>1211166</v>
      </c>
      <c r="K57" s="59">
        <v>4124676</v>
      </c>
      <c r="L57" s="62">
        <v>0</v>
      </c>
      <c r="M57" s="60">
        <v>10110003</v>
      </c>
    </row>
    <row r="58" spans="1:13" s="8" customFormat="1" ht="12.75" customHeight="1">
      <c r="A58" s="24" t="s">
        <v>107</v>
      </c>
      <c r="B58" s="77" t="s">
        <v>336</v>
      </c>
      <c r="C58" s="57" t="s">
        <v>337</v>
      </c>
      <c r="D58" s="58">
        <v>0</v>
      </c>
      <c r="E58" s="59">
        <v>13074291</v>
      </c>
      <c r="F58" s="59">
        <v>21081106</v>
      </c>
      <c r="G58" s="59">
        <v>0</v>
      </c>
      <c r="H58" s="60">
        <v>34155397</v>
      </c>
      <c r="I58" s="61">
        <v>343191</v>
      </c>
      <c r="J58" s="62">
        <v>9776795</v>
      </c>
      <c r="K58" s="59">
        <v>14684398</v>
      </c>
      <c r="L58" s="62">
        <v>0</v>
      </c>
      <c r="M58" s="60">
        <v>24804384</v>
      </c>
    </row>
    <row r="59" spans="1:13" s="37" customFormat="1" ht="12.75" customHeight="1">
      <c r="A59" s="46"/>
      <c r="B59" s="78" t="s">
        <v>338</v>
      </c>
      <c r="C59" s="79"/>
      <c r="D59" s="66">
        <f aca="true" t="shared" si="7" ref="D59:M59">SUM(D53:D58)</f>
        <v>9108573</v>
      </c>
      <c r="E59" s="67">
        <f t="shared" si="7"/>
        <v>14833926</v>
      </c>
      <c r="F59" s="67">
        <f t="shared" si="7"/>
        <v>34107922</v>
      </c>
      <c r="G59" s="67">
        <f t="shared" si="7"/>
        <v>0</v>
      </c>
      <c r="H59" s="80">
        <f t="shared" si="7"/>
        <v>58050421</v>
      </c>
      <c r="I59" s="81">
        <f t="shared" si="7"/>
        <v>10059157</v>
      </c>
      <c r="J59" s="82">
        <f t="shared" si="7"/>
        <v>11003522</v>
      </c>
      <c r="K59" s="67">
        <f t="shared" si="7"/>
        <v>21423286</v>
      </c>
      <c r="L59" s="82">
        <f t="shared" si="7"/>
        <v>0</v>
      </c>
      <c r="M59" s="80">
        <f t="shared" si="7"/>
        <v>42485965</v>
      </c>
    </row>
    <row r="60" spans="1:13" s="8" customFormat="1" ht="12.75" customHeight="1">
      <c r="A60" s="24" t="s">
        <v>88</v>
      </c>
      <c r="B60" s="77" t="s">
        <v>339</v>
      </c>
      <c r="C60" s="57" t="s">
        <v>340</v>
      </c>
      <c r="D60" s="58">
        <v>1425728</v>
      </c>
      <c r="E60" s="59">
        <v>65636</v>
      </c>
      <c r="F60" s="59">
        <v>371911</v>
      </c>
      <c r="G60" s="59">
        <v>0</v>
      </c>
      <c r="H60" s="60">
        <v>1863275</v>
      </c>
      <c r="I60" s="61">
        <v>1516953</v>
      </c>
      <c r="J60" s="62">
        <v>62077</v>
      </c>
      <c r="K60" s="59">
        <v>143277</v>
      </c>
      <c r="L60" s="62">
        <v>0</v>
      </c>
      <c r="M60" s="60">
        <v>1722307</v>
      </c>
    </row>
    <row r="61" spans="1:13" s="8" customFormat="1" ht="12.75" customHeight="1">
      <c r="A61" s="24" t="s">
        <v>88</v>
      </c>
      <c r="B61" s="77" t="s">
        <v>57</v>
      </c>
      <c r="C61" s="57" t="s">
        <v>58</v>
      </c>
      <c r="D61" s="58">
        <v>60153398</v>
      </c>
      <c r="E61" s="59">
        <v>321209953</v>
      </c>
      <c r="F61" s="59">
        <v>64996711</v>
      </c>
      <c r="G61" s="59">
        <v>0</v>
      </c>
      <c r="H61" s="60">
        <v>446360062</v>
      </c>
      <c r="I61" s="61">
        <v>48693359</v>
      </c>
      <c r="J61" s="62">
        <v>332322787</v>
      </c>
      <c r="K61" s="59">
        <v>70580652</v>
      </c>
      <c r="L61" s="62">
        <v>0</v>
      </c>
      <c r="M61" s="60">
        <v>451596798</v>
      </c>
    </row>
    <row r="62" spans="1:13" s="8" customFormat="1" ht="12.75" customHeight="1">
      <c r="A62" s="24" t="s">
        <v>88</v>
      </c>
      <c r="B62" s="77" t="s">
        <v>341</v>
      </c>
      <c r="C62" s="57" t="s">
        <v>342</v>
      </c>
      <c r="D62" s="58">
        <v>103380</v>
      </c>
      <c r="E62" s="59">
        <v>0</v>
      </c>
      <c r="F62" s="59">
        <v>7178036</v>
      </c>
      <c r="G62" s="59">
        <v>0</v>
      </c>
      <c r="H62" s="60">
        <v>7281416</v>
      </c>
      <c r="I62" s="61">
        <v>58439</v>
      </c>
      <c r="J62" s="62">
        <v>0</v>
      </c>
      <c r="K62" s="59">
        <v>7616</v>
      </c>
      <c r="L62" s="62">
        <v>0</v>
      </c>
      <c r="M62" s="60">
        <v>66055</v>
      </c>
    </row>
    <row r="63" spans="1:13" s="8" customFormat="1" ht="12.75" customHeight="1">
      <c r="A63" s="24" t="s">
        <v>88</v>
      </c>
      <c r="B63" s="77" t="s">
        <v>343</v>
      </c>
      <c r="C63" s="57" t="s">
        <v>344</v>
      </c>
      <c r="D63" s="58">
        <v>4519839</v>
      </c>
      <c r="E63" s="59">
        <v>15583690</v>
      </c>
      <c r="F63" s="59">
        <v>33048632</v>
      </c>
      <c r="G63" s="59">
        <v>0</v>
      </c>
      <c r="H63" s="60">
        <v>53152161</v>
      </c>
      <c r="I63" s="61">
        <v>6544317</v>
      </c>
      <c r="J63" s="62">
        <v>12779707</v>
      </c>
      <c r="K63" s="59">
        <v>21669381</v>
      </c>
      <c r="L63" s="62">
        <v>0</v>
      </c>
      <c r="M63" s="60">
        <v>40993405</v>
      </c>
    </row>
    <row r="64" spans="1:13" s="8" customFormat="1" ht="12.75" customHeight="1">
      <c r="A64" s="24" t="s">
        <v>88</v>
      </c>
      <c r="B64" s="77" t="s">
        <v>345</v>
      </c>
      <c r="C64" s="57" t="s">
        <v>346</v>
      </c>
      <c r="D64" s="58">
        <v>599244</v>
      </c>
      <c r="E64" s="59">
        <v>14256835</v>
      </c>
      <c r="F64" s="59">
        <v>9642368</v>
      </c>
      <c r="G64" s="59">
        <v>0</v>
      </c>
      <c r="H64" s="60">
        <v>24498447</v>
      </c>
      <c r="I64" s="61">
        <v>605357</v>
      </c>
      <c r="J64" s="62">
        <v>24192660</v>
      </c>
      <c r="K64" s="59">
        <v>3371480</v>
      </c>
      <c r="L64" s="62">
        <v>0</v>
      </c>
      <c r="M64" s="60">
        <v>28169497</v>
      </c>
    </row>
    <row r="65" spans="1:13" s="8" customFormat="1" ht="12.75" customHeight="1">
      <c r="A65" s="24" t="s">
        <v>88</v>
      </c>
      <c r="B65" s="77" t="s">
        <v>347</v>
      </c>
      <c r="C65" s="57" t="s">
        <v>348</v>
      </c>
      <c r="D65" s="58">
        <v>10452</v>
      </c>
      <c r="E65" s="59">
        <v>771407</v>
      </c>
      <c r="F65" s="59">
        <v>4581636</v>
      </c>
      <c r="G65" s="59">
        <v>0</v>
      </c>
      <c r="H65" s="60">
        <v>5363495</v>
      </c>
      <c r="I65" s="61">
        <v>25534</v>
      </c>
      <c r="J65" s="62">
        <v>325586</v>
      </c>
      <c r="K65" s="59">
        <v>5871323</v>
      </c>
      <c r="L65" s="62">
        <v>0</v>
      </c>
      <c r="M65" s="60">
        <v>6222443</v>
      </c>
    </row>
    <row r="66" spans="1:13" s="8" customFormat="1" ht="12.75" customHeight="1">
      <c r="A66" s="24" t="s">
        <v>107</v>
      </c>
      <c r="B66" s="77" t="s">
        <v>349</v>
      </c>
      <c r="C66" s="57" t="s">
        <v>350</v>
      </c>
      <c r="D66" s="58">
        <v>0</v>
      </c>
      <c r="E66" s="59">
        <v>15219844</v>
      </c>
      <c r="F66" s="59">
        <v>68784286</v>
      </c>
      <c r="G66" s="59">
        <v>0</v>
      </c>
      <c r="H66" s="60">
        <v>84004130</v>
      </c>
      <c r="I66" s="61">
        <v>0</v>
      </c>
      <c r="J66" s="62">
        <v>11917959</v>
      </c>
      <c r="K66" s="59">
        <v>37617594</v>
      </c>
      <c r="L66" s="62">
        <v>0</v>
      </c>
      <c r="M66" s="60">
        <v>49535553</v>
      </c>
    </row>
    <row r="67" spans="1:13" s="37" customFormat="1" ht="12.75" customHeight="1">
      <c r="A67" s="46"/>
      <c r="B67" s="78" t="s">
        <v>351</v>
      </c>
      <c r="C67" s="79"/>
      <c r="D67" s="66">
        <f aca="true" t="shared" si="8" ref="D67:M67">SUM(D60:D66)</f>
        <v>66812041</v>
      </c>
      <c r="E67" s="67">
        <f t="shared" si="8"/>
        <v>367107365</v>
      </c>
      <c r="F67" s="67">
        <f t="shared" si="8"/>
        <v>188603580</v>
      </c>
      <c r="G67" s="67">
        <f t="shared" si="8"/>
        <v>0</v>
      </c>
      <c r="H67" s="80">
        <f t="shared" si="8"/>
        <v>622522986</v>
      </c>
      <c r="I67" s="81">
        <f t="shared" si="8"/>
        <v>57443959</v>
      </c>
      <c r="J67" s="82">
        <f t="shared" si="8"/>
        <v>381600776</v>
      </c>
      <c r="K67" s="67">
        <f t="shared" si="8"/>
        <v>139261323</v>
      </c>
      <c r="L67" s="82">
        <f t="shared" si="8"/>
        <v>0</v>
      </c>
      <c r="M67" s="80">
        <f t="shared" si="8"/>
        <v>578306058</v>
      </c>
    </row>
    <row r="68" spans="1:13" s="8" customFormat="1" ht="12.75" customHeight="1">
      <c r="A68" s="24" t="s">
        <v>88</v>
      </c>
      <c r="B68" s="77" t="s">
        <v>352</v>
      </c>
      <c r="C68" s="57" t="s">
        <v>353</v>
      </c>
      <c r="D68" s="58">
        <v>8346372</v>
      </c>
      <c r="E68" s="59">
        <v>4131250</v>
      </c>
      <c r="F68" s="59">
        <v>7926341</v>
      </c>
      <c r="G68" s="59">
        <v>0</v>
      </c>
      <c r="H68" s="60">
        <v>20403963</v>
      </c>
      <c r="I68" s="61">
        <v>4414871</v>
      </c>
      <c r="J68" s="62">
        <v>3950724</v>
      </c>
      <c r="K68" s="59">
        <v>9799250</v>
      </c>
      <c r="L68" s="62">
        <v>0</v>
      </c>
      <c r="M68" s="60">
        <v>18164845</v>
      </c>
    </row>
    <row r="69" spans="1:13" s="8" customFormat="1" ht="12.75" customHeight="1">
      <c r="A69" s="24" t="s">
        <v>88</v>
      </c>
      <c r="B69" s="77" t="s">
        <v>354</v>
      </c>
      <c r="C69" s="57" t="s">
        <v>355</v>
      </c>
      <c r="D69" s="58">
        <v>64071639</v>
      </c>
      <c r="E69" s="59">
        <v>133196968</v>
      </c>
      <c r="F69" s="59">
        <v>34384725</v>
      </c>
      <c r="G69" s="59">
        <v>0</v>
      </c>
      <c r="H69" s="60">
        <v>231653332</v>
      </c>
      <c r="I69" s="61">
        <v>60151455</v>
      </c>
      <c r="J69" s="62">
        <v>115554605</v>
      </c>
      <c r="K69" s="59">
        <v>47937261</v>
      </c>
      <c r="L69" s="62">
        <v>0</v>
      </c>
      <c r="M69" s="60">
        <v>223643321</v>
      </c>
    </row>
    <row r="70" spans="1:13" s="8" customFormat="1" ht="12.75" customHeight="1">
      <c r="A70" s="24" t="s">
        <v>88</v>
      </c>
      <c r="B70" s="77" t="s">
        <v>356</v>
      </c>
      <c r="C70" s="57" t="s">
        <v>357</v>
      </c>
      <c r="D70" s="58">
        <v>658028</v>
      </c>
      <c r="E70" s="59">
        <v>0</v>
      </c>
      <c r="F70" s="59">
        <v>2372976</v>
      </c>
      <c r="G70" s="59">
        <v>0</v>
      </c>
      <c r="H70" s="60">
        <v>3031004</v>
      </c>
      <c r="I70" s="61">
        <v>1029994</v>
      </c>
      <c r="J70" s="62">
        <v>0</v>
      </c>
      <c r="K70" s="59">
        <v>3301053</v>
      </c>
      <c r="L70" s="62">
        <v>0</v>
      </c>
      <c r="M70" s="60">
        <v>4331047</v>
      </c>
    </row>
    <row r="71" spans="1:13" s="8" customFormat="1" ht="12.75" customHeight="1">
      <c r="A71" s="24" t="s">
        <v>88</v>
      </c>
      <c r="B71" s="77" t="s">
        <v>358</v>
      </c>
      <c r="C71" s="57" t="s">
        <v>359</v>
      </c>
      <c r="D71" s="58">
        <v>1536356</v>
      </c>
      <c r="E71" s="59">
        <v>-1544451</v>
      </c>
      <c r="F71" s="59">
        <v>126652</v>
      </c>
      <c r="G71" s="59">
        <v>0</v>
      </c>
      <c r="H71" s="60">
        <v>118557</v>
      </c>
      <c r="I71" s="61">
        <v>4589982</v>
      </c>
      <c r="J71" s="62">
        <v>-2296917</v>
      </c>
      <c r="K71" s="59">
        <v>846674</v>
      </c>
      <c r="L71" s="62">
        <v>0</v>
      </c>
      <c r="M71" s="60">
        <v>3139739</v>
      </c>
    </row>
    <row r="72" spans="1:13" s="8" customFormat="1" ht="12.75" customHeight="1">
      <c r="A72" s="24" t="s">
        <v>107</v>
      </c>
      <c r="B72" s="77" t="s">
        <v>360</v>
      </c>
      <c r="C72" s="57" t="s">
        <v>361</v>
      </c>
      <c r="D72" s="58">
        <v>0</v>
      </c>
      <c r="E72" s="59">
        <v>28254353</v>
      </c>
      <c r="F72" s="59">
        <v>17040347</v>
      </c>
      <c r="G72" s="59">
        <v>0</v>
      </c>
      <c r="H72" s="60">
        <v>45294700</v>
      </c>
      <c r="I72" s="61">
        <v>3158</v>
      </c>
      <c r="J72" s="62">
        <v>27228955</v>
      </c>
      <c r="K72" s="59">
        <v>49060592</v>
      </c>
      <c r="L72" s="62">
        <v>0</v>
      </c>
      <c r="M72" s="60">
        <v>76292705</v>
      </c>
    </row>
    <row r="73" spans="1:13" s="37" customFormat="1" ht="12.75" customHeight="1">
      <c r="A73" s="46"/>
      <c r="B73" s="78" t="s">
        <v>362</v>
      </c>
      <c r="C73" s="79"/>
      <c r="D73" s="66">
        <f aca="true" t="shared" si="9" ref="D73:M73">SUM(D68:D72)</f>
        <v>74612395</v>
      </c>
      <c r="E73" s="67">
        <f t="shared" si="9"/>
        <v>164038120</v>
      </c>
      <c r="F73" s="67">
        <f t="shared" si="9"/>
        <v>61851041</v>
      </c>
      <c r="G73" s="67">
        <f t="shared" si="9"/>
        <v>0</v>
      </c>
      <c r="H73" s="80">
        <f t="shared" si="9"/>
        <v>300501556</v>
      </c>
      <c r="I73" s="81">
        <f t="shared" si="9"/>
        <v>70189460</v>
      </c>
      <c r="J73" s="82">
        <f t="shared" si="9"/>
        <v>144437367</v>
      </c>
      <c r="K73" s="67">
        <f t="shared" si="9"/>
        <v>110944830</v>
      </c>
      <c r="L73" s="82">
        <f t="shared" si="9"/>
        <v>0</v>
      </c>
      <c r="M73" s="80">
        <f t="shared" si="9"/>
        <v>325571657</v>
      </c>
    </row>
    <row r="74" spans="1:13" s="8" customFormat="1" ht="12.75" customHeight="1">
      <c r="A74" s="24" t="s">
        <v>88</v>
      </c>
      <c r="B74" s="77" t="s">
        <v>363</v>
      </c>
      <c r="C74" s="57" t="s">
        <v>364</v>
      </c>
      <c r="D74" s="58">
        <v>790755</v>
      </c>
      <c r="E74" s="59">
        <v>233027</v>
      </c>
      <c r="F74" s="59">
        <v>1130234</v>
      </c>
      <c r="G74" s="59">
        <v>0</v>
      </c>
      <c r="H74" s="60">
        <v>2154016</v>
      </c>
      <c r="I74" s="61">
        <v>167398</v>
      </c>
      <c r="J74" s="62">
        <v>18493</v>
      </c>
      <c r="K74" s="59">
        <v>1626400</v>
      </c>
      <c r="L74" s="62">
        <v>0</v>
      </c>
      <c r="M74" s="60">
        <v>1812291</v>
      </c>
    </row>
    <row r="75" spans="1:13" s="8" customFormat="1" ht="12.75" customHeight="1">
      <c r="A75" s="24" t="s">
        <v>88</v>
      </c>
      <c r="B75" s="77" t="s">
        <v>365</v>
      </c>
      <c r="C75" s="57" t="s">
        <v>366</v>
      </c>
      <c r="D75" s="58">
        <v>2694465</v>
      </c>
      <c r="E75" s="59">
        <v>538644</v>
      </c>
      <c r="F75" s="59">
        <v>6316407</v>
      </c>
      <c r="G75" s="59">
        <v>0</v>
      </c>
      <c r="H75" s="60">
        <v>9549516</v>
      </c>
      <c r="I75" s="61">
        <v>-3614626</v>
      </c>
      <c r="J75" s="62">
        <v>-12143</v>
      </c>
      <c r="K75" s="59">
        <v>186704</v>
      </c>
      <c r="L75" s="62">
        <v>0</v>
      </c>
      <c r="M75" s="60">
        <v>-3440065</v>
      </c>
    </row>
    <row r="76" spans="1:13" s="8" customFormat="1" ht="12.75" customHeight="1">
      <c r="A76" s="24" t="s">
        <v>88</v>
      </c>
      <c r="B76" s="77" t="s">
        <v>367</v>
      </c>
      <c r="C76" s="57" t="s">
        <v>368</v>
      </c>
      <c r="D76" s="58">
        <v>13157781</v>
      </c>
      <c r="E76" s="59">
        <v>16680266</v>
      </c>
      <c r="F76" s="59">
        <v>2707068</v>
      </c>
      <c r="G76" s="59">
        <v>0</v>
      </c>
      <c r="H76" s="60">
        <v>32545115</v>
      </c>
      <c r="I76" s="61">
        <v>8256580</v>
      </c>
      <c r="J76" s="62">
        <v>21303211</v>
      </c>
      <c r="K76" s="59">
        <v>7166484</v>
      </c>
      <c r="L76" s="62">
        <v>0</v>
      </c>
      <c r="M76" s="60">
        <v>36726275</v>
      </c>
    </row>
    <row r="77" spans="1:13" s="8" customFormat="1" ht="12.75" customHeight="1">
      <c r="A77" s="24" t="s">
        <v>88</v>
      </c>
      <c r="B77" s="77" t="s">
        <v>369</v>
      </c>
      <c r="C77" s="57" t="s">
        <v>370</v>
      </c>
      <c r="D77" s="58">
        <v>960772</v>
      </c>
      <c r="E77" s="59">
        <v>381600</v>
      </c>
      <c r="F77" s="59">
        <v>3061150</v>
      </c>
      <c r="G77" s="59">
        <v>0</v>
      </c>
      <c r="H77" s="60">
        <v>4403522</v>
      </c>
      <c r="I77" s="61">
        <v>533678</v>
      </c>
      <c r="J77" s="62">
        <v>224371</v>
      </c>
      <c r="K77" s="59">
        <v>1461182</v>
      </c>
      <c r="L77" s="62">
        <v>0</v>
      </c>
      <c r="M77" s="60">
        <v>2219231</v>
      </c>
    </row>
    <row r="78" spans="1:13" s="8" customFormat="1" ht="12.75" customHeight="1">
      <c r="A78" s="24" t="s">
        <v>88</v>
      </c>
      <c r="B78" s="77" t="s">
        <v>371</v>
      </c>
      <c r="C78" s="57" t="s">
        <v>372</v>
      </c>
      <c r="D78" s="58">
        <v>587999</v>
      </c>
      <c r="E78" s="59">
        <v>200357</v>
      </c>
      <c r="F78" s="59">
        <v>6846564</v>
      </c>
      <c r="G78" s="59">
        <v>0</v>
      </c>
      <c r="H78" s="60">
        <v>7634920</v>
      </c>
      <c r="I78" s="61">
        <v>380439</v>
      </c>
      <c r="J78" s="62">
        <v>109789</v>
      </c>
      <c r="K78" s="59">
        <v>5728992</v>
      </c>
      <c r="L78" s="62">
        <v>0</v>
      </c>
      <c r="M78" s="60">
        <v>6219220</v>
      </c>
    </row>
    <row r="79" spans="1:13" s="8" customFormat="1" ht="12.75" customHeight="1">
      <c r="A79" s="24" t="s">
        <v>107</v>
      </c>
      <c r="B79" s="77" t="s">
        <v>373</v>
      </c>
      <c r="C79" s="57" t="s">
        <v>374</v>
      </c>
      <c r="D79" s="58">
        <v>0</v>
      </c>
      <c r="E79" s="59">
        <v>13153075</v>
      </c>
      <c r="F79" s="59">
        <v>1043741</v>
      </c>
      <c r="G79" s="59">
        <v>0</v>
      </c>
      <c r="H79" s="60">
        <v>14196816</v>
      </c>
      <c r="I79" s="61">
        <v>0</v>
      </c>
      <c r="J79" s="62">
        <v>10129088</v>
      </c>
      <c r="K79" s="59">
        <v>1514200</v>
      </c>
      <c r="L79" s="62">
        <v>0</v>
      </c>
      <c r="M79" s="60">
        <v>11643288</v>
      </c>
    </row>
    <row r="80" spans="1:13" s="37" customFormat="1" ht="12.75" customHeight="1">
      <c r="A80" s="46"/>
      <c r="B80" s="78" t="s">
        <v>375</v>
      </c>
      <c r="C80" s="79"/>
      <c r="D80" s="66">
        <f aca="true" t="shared" si="10" ref="D80:M80">SUM(D74:D79)</f>
        <v>18191772</v>
      </c>
      <c r="E80" s="67">
        <f t="shared" si="10"/>
        <v>31186969</v>
      </c>
      <c r="F80" s="67">
        <f t="shared" si="10"/>
        <v>21105164</v>
      </c>
      <c r="G80" s="67">
        <f t="shared" si="10"/>
        <v>0</v>
      </c>
      <c r="H80" s="80">
        <f t="shared" si="10"/>
        <v>70483905</v>
      </c>
      <c r="I80" s="81">
        <f t="shared" si="10"/>
        <v>5723469</v>
      </c>
      <c r="J80" s="82">
        <f t="shared" si="10"/>
        <v>31772809</v>
      </c>
      <c r="K80" s="67">
        <f t="shared" si="10"/>
        <v>17683962</v>
      </c>
      <c r="L80" s="82">
        <f t="shared" si="10"/>
        <v>0</v>
      </c>
      <c r="M80" s="80">
        <f t="shared" si="10"/>
        <v>55180240</v>
      </c>
    </row>
    <row r="81" spans="1:13" s="37" customFormat="1" ht="12.75" customHeight="1">
      <c r="A81" s="46"/>
      <c r="B81" s="78" t="s">
        <v>376</v>
      </c>
      <c r="C81" s="79"/>
      <c r="D81" s="66">
        <f aca="true" t="shared" si="11" ref="D81:M81">SUM(D9,D11:D17,D19:D26,D28:D33,D35:D39,D41:D44,D46:D51,D53:D58,D60:D66,D68:D72,D74:D79)</f>
        <v>1813748542</v>
      </c>
      <c r="E81" s="67">
        <f t="shared" si="11"/>
        <v>5193546564</v>
      </c>
      <c r="F81" s="67">
        <f t="shared" si="11"/>
        <v>1990331493</v>
      </c>
      <c r="G81" s="67">
        <f t="shared" si="11"/>
        <v>0</v>
      </c>
      <c r="H81" s="80">
        <f t="shared" si="11"/>
        <v>8997626599</v>
      </c>
      <c r="I81" s="81">
        <f t="shared" si="11"/>
        <v>1446772162</v>
      </c>
      <c r="J81" s="82">
        <f t="shared" si="11"/>
        <v>4527470407</v>
      </c>
      <c r="K81" s="67">
        <f t="shared" si="11"/>
        <v>2590325903</v>
      </c>
      <c r="L81" s="82">
        <f t="shared" si="11"/>
        <v>0</v>
      </c>
      <c r="M81" s="80">
        <f t="shared" si="11"/>
        <v>8564568472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="8" customFormat="1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378</v>
      </c>
      <c r="C9" s="57" t="s">
        <v>379</v>
      </c>
      <c r="D9" s="58">
        <v>7108275</v>
      </c>
      <c r="E9" s="59">
        <v>996286</v>
      </c>
      <c r="F9" s="59">
        <v>4709750</v>
      </c>
      <c r="G9" s="59">
        <v>0</v>
      </c>
      <c r="H9" s="60">
        <v>12814311</v>
      </c>
      <c r="I9" s="61">
        <v>6462312</v>
      </c>
      <c r="J9" s="62">
        <v>4541103</v>
      </c>
      <c r="K9" s="59">
        <v>3084741</v>
      </c>
      <c r="L9" s="62">
        <v>0</v>
      </c>
      <c r="M9" s="60">
        <v>14088156</v>
      </c>
    </row>
    <row r="10" spans="1:13" s="8" customFormat="1" ht="12.75">
      <c r="A10" s="24" t="s">
        <v>88</v>
      </c>
      <c r="B10" s="77" t="s">
        <v>380</v>
      </c>
      <c r="C10" s="57" t="s">
        <v>381</v>
      </c>
      <c r="D10" s="58">
        <v>1576569</v>
      </c>
      <c r="E10" s="59">
        <v>3139202</v>
      </c>
      <c r="F10" s="59">
        <v>6517152</v>
      </c>
      <c r="G10" s="59">
        <v>0</v>
      </c>
      <c r="H10" s="60">
        <v>11232923</v>
      </c>
      <c r="I10" s="61">
        <v>124648</v>
      </c>
      <c r="J10" s="62">
        <v>2992779</v>
      </c>
      <c r="K10" s="59">
        <v>6551936</v>
      </c>
      <c r="L10" s="62">
        <v>0</v>
      </c>
      <c r="M10" s="60">
        <v>9669363</v>
      </c>
    </row>
    <row r="11" spans="1:13" s="8" customFormat="1" ht="12.75">
      <c r="A11" s="24" t="s">
        <v>88</v>
      </c>
      <c r="B11" s="77" t="s">
        <v>382</v>
      </c>
      <c r="C11" s="57" t="s">
        <v>383</v>
      </c>
      <c r="D11" s="58">
        <v>15320133</v>
      </c>
      <c r="E11" s="59">
        <v>80556880</v>
      </c>
      <c r="F11" s="59">
        <v>82672785</v>
      </c>
      <c r="G11" s="59">
        <v>0</v>
      </c>
      <c r="H11" s="60">
        <v>178549798</v>
      </c>
      <c r="I11" s="61">
        <v>24873196</v>
      </c>
      <c r="J11" s="62">
        <v>72044991</v>
      </c>
      <c r="K11" s="59">
        <v>23268262</v>
      </c>
      <c r="L11" s="62">
        <v>0</v>
      </c>
      <c r="M11" s="60">
        <v>120186449</v>
      </c>
    </row>
    <row r="12" spans="1:13" s="8" customFormat="1" ht="12.75">
      <c r="A12" s="24" t="s">
        <v>88</v>
      </c>
      <c r="B12" s="77" t="s">
        <v>384</v>
      </c>
      <c r="C12" s="57" t="s">
        <v>385</v>
      </c>
      <c r="D12" s="58">
        <v>14938998</v>
      </c>
      <c r="E12" s="59">
        <v>19278795</v>
      </c>
      <c r="F12" s="59">
        <v>10246676</v>
      </c>
      <c r="G12" s="59">
        <v>0</v>
      </c>
      <c r="H12" s="60">
        <v>44464469</v>
      </c>
      <c r="I12" s="61">
        <v>12151577</v>
      </c>
      <c r="J12" s="62">
        <v>55198283</v>
      </c>
      <c r="K12" s="59">
        <v>9315667</v>
      </c>
      <c r="L12" s="62">
        <v>0</v>
      </c>
      <c r="M12" s="60">
        <v>76665527</v>
      </c>
    </row>
    <row r="13" spans="1:13" s="8" customFormat="1" ht="12.75">
      <c r="A13" s="24" t="s">
        <v>88</v>
      </c>
      <c r="B13" s="77" t="s">
        <v>386</v>
      </c>
      <c r="C13" s="57" t="s">
        <v>387</v>
      </c>
      <c r="D13" s="58">
        <v>2786561</v>
      </c>
      <c r="E13" s="59">
        <v>633735</v>
      </c>
      <c r="F13" s="59">
        <v>6569473</v>
      </c>
      <c r="G13" s="59">
        <v>0</v>
      </c>
      <c r="H13" s="60">
        <v>9989769</v>
      </c>
      <c r="I13" s="61">
        <v>2596117</v>
      </c>
      <c r="J13" s="62">
        <v>666890</v>
      </c>
      <c r="K13" s="59">
        <v>5647088</v>
      </c>
      <c r="L13" s="62">
        <v>0</v>
      </c>
      <c r="M13" s="60">
        <v>8910095</v>
      </c>
    </row>
    <row r="14" spans="1:13" s="8" customFormat="1" ht="12.75">
      <c r="A14" s="24" t="s">
        <v>107</v>
      </c>
      <c r="B14" s="77" t="s">
        <v>388</v>
      </c>
      <c r="C14" s="57" t="s">
        <v>389</v>
      </c>
      <c r="D14" s="58">
        <v>0</v>
      </c>
      <c r="E14" s="59">
        <v>14175789</v>
      </c>
      <c r="F14" s="59">
        <v>553512</v>
      </c>
      <c r="G14" s="59">
        <v>0</v>
      </c>
      <c r="H14" s="60">
        <v>14729301</v>
      </c>
      <c r="I14" s="61">
        <v>0</v>
      </c>
      <c r="J14" s="62">
        <v>364832</v>
      </c>
      <c r="K14" s="59">
        <v>-16264045</v>
      </c>
      <c r="L14" s="62">
        <v>0</v>
      </c>
      <c r="M14" s="60">
        <v>-15899213</v>
      </c>
    </row>
    <row r="15" spans="1:13" s="37" customFormat="1" ht="12.75">
      <c r="A15" s="46"/>
      <c r="B15" s="78" t="s">
        <v>390</v>
      </c>
      <c r="C15" s="79"/>
      <c r="D15" s="66">
        <f aca="true" t="shared" si="0" ref="D15:M15">SUM(D9:D14)</f>
        <v>41730536</v>
      </c>
      <c r="E15" s="67">
        <f t="shared" si="0"/>
        <v>118780687</v>
      </c>
      <c r="F15" s="67">
        <f t="shared" si="0"/>
        <v>111269348</v>
      </c>
      <c r="G15" s="67">
        <f t="shared" si="0"/>
        <v>0</v>
      </c>
      <c r="H15" s="80">
        <f t="shared" si="0"/>
        <v>271780571</v>
      </c>
      <c r="I15" s="81">
        <f t="shared" si="0"/>
        <v>46207850</v>
      </c>
      <c r="J15" s="82">
        <f t="shared" si="0"/>
        <v>135808878</v>
      </c>
      <c r="K15" s="67">
        <f t="shared" si="0"/>
        <v>31603649</v>
      </c>
      <c r="L15" s="82">
        <f t="shared" si="0"/>
        <v>0</v>
      </c>
      <c r="M15" s="80">
        <f t="shared" si="0"/>
        <v>213620377</v>
      </c>
    </row>
    <row r="16" spans="1:13" s="8" customFormat="1" ht="12.75">
      <c r="A16" s="24" t="s">
        <v>88</v>
      </c>
      <c r="B16" s="77" t="s">
        <v>391</v>
      </c>
      <c r="C16" s="57" t="s">
        <v>392</v>
      </c>
      <c r="D16" s="58">
        <v>1597143</v>
      </c>
      <c r="E16" s="59">
        <v>13882862</v>
      </c>
      <c r="F16" s="59">
        <v>16867890</v>
      </c>
      <c r="G16" s="59">
        <v>0</v>
      </c>
      <c r="H16" s="60">
        <v>32347895</v>
      </c>
      <c r="I16" s="61">
        <v>2172635</v>
      </c>
      <c r="J16" s="62">
        <v>18227864</v>
      </c>
      <c r="K16" s="59">
        <v>32545000</v>
      </c>
      <c r="L16" s="62">
        <v>0</v>
      </c>
      <c r="M16" s="60">
        <v>52945499</v>
      </c>
    </row>
    <row r="17" spans="1:13" s="8" customFormat="1" ht="12.75">
      <c r="A17" s="24" t="s">
        <v>88</v>
      </c>
      <c r="B17" s="77" t="s">
        <v>393</v>
      </c>
      <c r="C17" s="57" t="s">
        <v>394</v>
      </c>
      <c r="D17" s="58">
        <v>451970</v>
      </c>
      <c r="E17" s="59">
        <v>2847</v>
      </c>
      <c r="F17" s="59">
        <v>1234086</v>
      </c>
      <c r="G17" s="59">
        <v>0</v>
      </c>
      <c r="H17" s="60">
        <v>1688903</v>
      </c>
      <c r="I17" s="61">
        <v>1032194</v>
      </c>
      <c r="J17" s="62">
        <v>531744</v>
      </c>
      <c r="K17" s="59">
        <v>2444664</v>
      </c>
      <c r="L17" s="62">
        <v>0</v>
      </c>
      <c r="M17" s="60">
        <v>4008602</v>
      </c>
    </row>
    <row r="18" spans="1:13" s="8" customFormat="1" ht="12.75">
      <c r="A18" s="24" t="s">
        <v>88</v>
      </c>
      <c r="B18" s="77" t="s">
        <v>395</v>
      </c>
      <c r="C18" s="57" t="s">
        <v>396</v>
      </c>
      <c r="D18" s="58">
        <v>13039714</v>
      </c>
      <c r="E18" s="59">
        <v>8952174</v>
      </c>
      <c r="F18" s="59">
        <v>21279000</v>
      </c>
      <c r="G18" s="59">
        <v>0</v>
      </c>
      <c r="H18" s="60">
        <v>43270888</v>
      </c>
      <c r="I18" s="61">
        <v>4313565</v>
      </c>
      <c r="J18" s="62">
        <v>8864298</v>
      </c>
      <c r="K18" s="59">
        <v>14887223</v>
      </c>
      <c r="L18" s="62">
        <v>0</v>
      </c>
      <c r="M18" s="60">
        <v>28065086</v>
      </c>
    </row>
    <row r="19" spans="1:13" s="8" customFormat="1" ht="12.75">
      <c r="A19" s="24" t="s">
        <v>88</v>
      </c>
      <c r="B19" s="77" t="s">
        <v>397</v>
      </c>
      <c r="C19" s="57" t="s">
        <v>398</v>
      </c>
      <c r="D19" s="58">
        <v>3758109</v>
      </c>
      <c r="E19" s="59">
        <v>45022057</v>
      </c>
      <c r="F19" s="59">
        <v>6491896</v>
      </c>
      <c r="G19" s="59">
        <v>0</v>
      </c>
      <c r="H19" s="60">
        <v>55272062</v>
      </c>
      <c r="I19" s="61">
        <v>2527965</v>
      </c>
      <c r="J19" s="62">
        <v>42119511</v>
      </c>
      <c r="K19" s="59">
        <v>9106658</v>
      </c>
      <c r="L19" s="62">
        <v>0</v>
      </c>
      <c r="M19" s="60">
        <v>53754134</v>
      </c>
    </row>
    <row r="20" spans="1:13" s="8" customFormat="1" ht="12.75">
      <c r="A20" s="24" t="s">
        <v>107</v>
      </c>
      <c r="B20" s="77" t="s">
        <v>399</v>
      </c>
      <c r="C20" s="57" t="s">
        <v>400</v>
      </c>
      <c r="D20" s="58">
        <v>0</v>
      </c>
      <c r="E20" s="59">
        <v>0</v>
      </c>
      <c r="F20" s="59">
        <v>141312232</v>
      </c>
      <c r="G20" s="59">
        <v>0</v>
      </c>
      <c r="H20" s="60">
        <v>141312232</v>
      </c>
      <c r="I20" s="61">
        <v>0</v>
      </c>
      <c r="J20" s="62">
        <v>0</v>
      </c>
      <c r="K20" s="59">
        <v>177117203</v>
      </c>
      <c r="L20" s="62">
        <v>0</v>
      </c>
      <c r="M20" s="60">
        <v>177117203</v>
      </c>
    </row>
    <row r="21" spans="1:13" s="37" customFormat="1" ht="12.75">
      <c r="A21" s="46"/>
      <c r="B21" s="78" t="s">
        <v>401</v>
      </c>
      <c r="C21" s="79"/>
      <c r="D21" s="66">
        <f aca="true" t="shared" si="1" ref="D21:M21">SUM(D16:D20)</f>
        <v>18846936</v>
      </c>
      <c r="E21" s="67">
        <f t="shared" si="1"/>
        <v>67859940</v>
      </c>
      <c r="F21" s="67">
        <f t="shared" si="1"/>
        <v>187185104</v>
      </c>
      <c r="G21" s="67">
        <f t="shared" si="1"/>
        <v>0</v>
      </c>
      <c r="H21" s="80">
        <f t="shared" si="1"/>
        <v>273891980</v>
      </c>
      <c r="I21" s="81">
        <f t="shared" si="1"/>
        <v>10046359</v>
      </c>
      <c r="J21" s="82">
        <f t="shared" si="1"/>
        <v>69743417</v>
      </c>
      <c r="K21" s="67">
        <f t="shared" si="1"/>
        <v>236100748</v>
      </c>
      <c r="L21" s="82">
        <f t="shared" si="1"/>
        <v>0</v>
      </c>
      <c r="M21" s="80">
        <f t="shared" si="1"/>
        <v>315890524</v>
      </c>
    </row>
    <row r="22" spans="1:13" s="8" customFormat="1" ht="12.75">
      <c r="A22" s="24" t="s">
        <v>88</v>
      </c>
      <c r="B22" s="77" t="s">
        <v>402</v>
      </c>
      <c r="C22" s="57" t="s">
        <v>403</v>
      </c>
      <c r="D22" s="58">
        <v>220813</v>
      </c>
      <c r="E22" s="59">
        <v>2314720</v>
      </c>
      <c r="F22" s="59">
        <v>3624909</v>
      </c>
      <c r="G22" s="59">
        <v>0</v>
      </c>
      <c r="H22" s="60">
        <v>6160442</v>
      </c>
      <c r="I22" s="61">
        <v>362269</v>
      </c>
      <c r="J22" s="62">
        <v>2766741</v>
      </c>
      <c r="K22" s="59">
        <v>4093567</v>
      </c>
      <c r="L22" s="62">
        <v>0</v>
      </c>
      <c r="M22" s="60">
        <v>7222577</v>
      </c>
    </row>
    <row r="23" spans="1:13" s="8" customFormat="1" ht="12.75">
      <c r="A23" s="24" t="s">
        <v>88</v>
      </c>
      <c r="B23" s="77" t="s">
        <v>404</v>
      </c>
      <c r="C23" s="57" t="s">
        <v>405</v>
      </c>
      <c r="D23" s="58">
        <v>0</v>
      </c>
      <c r="E23" s="59">
        <v>0</v>
      </c>
      <c r="F23" s="59">
        <v>4246512</v>
      </c>
      <c r="G23" s="59">
        <v>0</v>
      </c>
      <c r="H23" s="60">
        <v>4246512</v>
      </c>
      <c r="I23" s="61">
        <v>35931</v>
      </c>
      <c r="J23" s="62">
        <v>0</v>
      </c>
      <c r="K23" s="59">
        <v>2517755</v>
      </c>
      <c r="L23" s="62">
        <v>0</v>
      </c>
      <c r="M23" s="60">
        <v>2553686</v>
      </c>
    </row>
    <row r="24" spans="1:13" s="8" customFormat="1" ht="12.75">
      <c r="A24" s="24" t="s">
        <v>88</v>
      </c>
      <c r="B24" s="77" t="s">
        <v>406</v>
      </c>
      <c r="C24" s="57" t="s">
        <v>407</v>
      </c>
      <c r="D24" s="58">
        <v>2384260</v>
      </c>
      <c r="E24" s="59">
        <v>1325997</v>
      </c>
      <c r="F24" s="59">
        <v>1855809</v>
      </c>
      <c r="G24" s="59">
        <v>0</v>
      </c>
      <c r="H24" s="60">
        <v>5566066</v>
      </c>
      <c r="I24" s="61">
        <v>1958565</v>
      </c>
      <c r="J24" s="62">
        <v>1822278</v>
      </c>
      <c r="K24" s="59">
        <v>2827406</v>
      </c>
      <c r="L24" s="62">
        <v>0</v>
      </c>
      <c r="M24" s="60">
        <v>6608249</v>
      </c>
    </row>
    <row r="25" spans="1:13" s="8" customFormat="1" ht="12.75">
      <c r="A25" s="24" t="s">
        <v>88</v>
      </c>
      <c r="B25" s="77" t="s">
        <v>59</v>
      </c>
      <c r="C25" s="57" t="s">
        <v>60</v>
      </c>
      <c r="D25" s="58">
        <v>63663351</v>
      </c>
      <c r="E25" s="59">
        <v>214737290</v>
      </c>
      <c r="F25" s="59">
        <v>25780240</v>
      </c>
      <c r="G25" s="59">
        <v>0</v>
      </c>
      <c r="H25" s="60">
        <v>304180881</v>
      </c>
      <c r="I25" s="61">
        <v>56320436</v>
      </c>
      <c r="J25" s="62">
        <v>211899880</v>
      </c>
      <c r="K25" s="59">
        <v>82124397</v>
      </c>
      <c r="L25" s="62">
        <v>0</v>
      </c>
      <c r="M25" s="60">
        <v>350344713</v>
      </c>
    </row>
    <row r="26" spans="1:13" s="8" customFormat="1" ht="12.75">
      <c r="A26" s="24" t="s">
        <v>88</v>
      </c>
      <c r="B26" s="77" t="s">
        <v>408</v>
      </c>
      <c r="C26" s="57" t="s">
        <v>409</v>
      </c>
      <c r="D26" s="58">
        <v>24366903</v>
      </c>
      <c r="E26" s="59">
        <v>-5117321</v>
      </c>
      <c r="F26" s="59">
        <v>7184307</v>
      </c>
      <c r="G26" s="59">
        <v>0</v>
      </c>
      <c r="H26" s="60">
        <v>26433889</v>
      </c>
      <c r="I26" s="61">
        <v>12113761</v>
      </c>
      <c r="J26" s="62">
        <v>9890477</v>
      </c>
      <c r="K26" s="59">
        <v>7605758</v>
      </c>
      <c r="L26" s="62">
        <v>0</v>
      </c>
      <c r="M26" s="60">
        <v>29609996</v>
      </c>
    </row>
    <row r="27" spans="1:13" s="8" customFormat="1" ht="12.75">
      <c r="A27" s="24" t="s">
        <v>107</v>
      </c>
      <c r="B27" s="77" t="s">
        <v>410</v>
      </c>
      <c r="C27" s="57" t="s">
        <v>411</v>
      </c>
      <c r="D27" s="58">
        <v>0</v>
      </c>
      <c r="E27" s="59">
        <v>21134323</v>
      </c>
      <c r="F27" s="59">
        <v>26029101</v>
      </c>
      <c r="G27" s="59">
        <v>0</v>
      </c>
      <c r="H27" s="60">
        <v>47163424</v>
      </c>
      <c r="I27" s="61">
        <v>0</v>
      </c>
      <c r="J27" s="62">
        <v>0</v>
      </c>
      <c r="K27" s="59">
        <v>26155093</v>
      </c>
      <c r="L27" s="62">
        <v>0</v>
      </c>
      <c r="M27" s="60">
        <v>26155093</v>
      </c>
    </row>
    <row r="28" spans="1:13" s="37" customFormat="1" ht="12.75">
      <c r="A28" s="46"/>
      <c r="B28" s="78" t="s">
        <v>412</v>
      </c>
      <c r="C28" s="79"/>
      <c r="D28" s="66">
        <f aca="true" t="shared" si="2" ref="D28:M28">SUM(D22:D27)</f>
        <v>90635327</v>
      </c>
      <c r="E28" s="67">
        <f t="shared" si="2"/>
        <v>234395009</v>
      </c>
      <c r="F28" s="67">
        <f t="shared" si="2"/>
        <v>68720878</v>
      </c>
      <c r="G28" s="67">
        <f t="shared" si="2"/>
        <v>0</v>
      </c>
      <c r="H28" s="80">
        <f t="shared" si="2"/>
        <v>393751214</v>
      </c>
      <c r="I28" s="81">
        <f t="shared" si="2"/>
        <v>70790962</v>
      </c>
      <c r="J28" s="82">
        <f t="shared" si="2"/>
        <v>226379376</v>
      </c>
      <c r="K28" s="67">
        <f t="shared" si="2"/>
        <v>125323976</v>
      </c>
      <c r="L28" s="82">
        <f t="shared" si="2"/>
        <v>0</v>
      </c>
      <c r="M28" s="80">
        <f t="shared" si="2"/>
        <v>422494314</v>
      </c>
    </row>
    <row r="29" spans="1:13" s="8" customFormat="1" ht="12.75">
      <c r="A29" s="24" t="s">
        <v>88</v>
      </c>
      <c r="B29" s="77" t="s">
        <v>413</v>
      </c>
      <c r="C29" s="57" t="s">
        <v>414</v>
      </c>
      <c r="D29" s="58">
        <v>0</v>
      </c>
      <c r="E29" s="59">
        <v>0</v>
      </c>
      <c r="F29" s="59">
        <v>0</v>
      </c>
      <c r="G29" s="59">
        <v>0</v>
      </c>
      <c r="H29" s="60">
        <v>0</v>
      </c>
      <c r="I29" s="61">
        <v>1985683</v>
      </c>
      <c r="J29" s="62">
        <v>14612590</v>
      </c>
      <c r="K29" s="59">
        <v>15841538</v>
      </c>
      <c r="L29" s="62">
        <v>0</v>
      </c>
      <c r="M29" s="60">
        <v>32439811</v>
      </c>
    </row>
    <row r="30" spans="1:13" s="8" customFormat="1" ht="12.75">
      <c r="A30" s="24" t="s">
        <v>88</v>
      </c>
      <c r="B30" s="77" t="s">
        <v>415</v>
      </c>
      <c r="C30" s="57" t="s">
        <v>416</v>
      </c>
      <c r="D30" s="58">
        <v>0</v>
      </c>
      <c r="E30" s="59">
        <v>0</v>
      </c>
      <c r="F30" s="59">
        <v>0</v>
      </c>
      <c r="G30" s="59">
        <v>0</v>
      </c>
      <c r="H30" s="60">
        <v>0</v>
      </c>
      <c r="I30" s="61">
        <v>3331261</v>
      </c>
      <c r="J30" s="62">
        <v>14398849</v>
      </c>
      <c r="K30" s="59">
        <v>3086440</v>
      </c>
      <c r="L30" s="62">
        <v>0</v>
      </c>
      <c r="M30" s="60">
        <v>20816550</v>
      </c>
    </row>
    <row r="31" spans="1:13" s="8" customFormat="1" ht="12.75">
      <c r="A31" s="24" t="s">
        <v>88</v>
      </c>
      <c r="B31" s="77" t="s">
        <v>417</v>
      </c>
      <c r="C31" s="57" t="s">
        <v>418</v>
      </c>
      <c r="D31" s="58">
        <v>4851078</v>
      </c>
      <c r="E31" s="59">
        <v>9294559</v>
      </c>
      <c r="F31" s="59">
        <v>9267511</v>
      </c>
      <c r="G31" s="59">
        <v>0</v>
      </c>
      <c r="H31" s="60">
        <v>23413148</v>
      </c>
      <c r="I31" s="61">
        <v>2563577</v>
      </c>
      <c r="J31" s="62">
        <v>10007840</v>
      </c>
      <c r="K31" s="59">
        <v>2319161</v>
      </c>
      <c r="L31" s="62">
        <v>0</v>
      </c>
      <c r="M31" s="60">
        <v>14890578</v>
      </c>
    </row>
    <row r="32" spans="1:13" s="8" customFormat="1" ht="12.75">
      <c r="A32" s="24" t="s">
        <v>88</v>
      </c>
      <c r="B32" s="77" t="s">
        <v>419</v>
      </c>
      <c r="C32" s="57" t="s">
        <v>420</v>
      </c>
      <c r="D32" s="58">
        <v>4999312</v>
      </c>
      <c r="E32" s="59">
        <v>26916907</v>
      </c>
      <c r="F32" s="59">
        <v>6436945</v>
      </c>
      <c r="G32" s="59">
        <v>0</v>
      </c>
      <c r="H32" s="60">
        <v>38353164</v>
      </c>
      <c r="I32" s="61">
        <v>4445687</v>
      </c>
      <c r="J32" s="62">
        <v>22312908</v>
      </c>
      <c r="K32" s="59">
        <v>8551909</v>
      </c>
      <c r="L32" s="62">
        <v>0</v>
      </c>
      <c r="M32" s="60">
        <v>35310504</v>
      </c>
    </row>
    <row r="33" spans="1:13" s="8" customFormat="1" ht="12.75">
      <c r="A33" s="24" t="s">
        <v>88</v>
      </c>
      <c r="B33" s="77" t="s">
        <v>421</v>
      </c>
      <c r="C33" s="57" t="s">
        <v>422</v>
      </c>
      <c r="D33" s="58">
        <v>13384061</v>
      </c>
      <c r="E33" s="59">
        <v>25314265</v>
      </c>
      <c r="F33" s="59">
        <v>9632602</v>
      </c>
      <c r="G33" s="59">
        <v>0</v>
      </c>
      <c r="H33" s="60">
        <v>48330928</v>
      </c>
      <c r="I33" s="61">
        <v>12323198</v>
      </c>
      <c r="J33" s="62">
        <v>22256193</v>
      </c>
      <c r="K33" s="59">
        <v>9005626</v>
      </c>
      <c r="L33" s="62">
        <v>0</v>
      </c>
      <c r="M33" s="60">
        <v>43585017</v>
      </c>
    </row>
    <row r="34" spans="1:13" s="8" customFormat="1" ht="12.75">
      <c r="A34" s="24" t="s">
        <v>88</v>
      </c>
      <c r="B34" s="77" t="s">
        <v>423</v>
      </c>
      <c r="C34" s="57" t="s">
        <v>424</v>
      </c>
      <c r="D34" s="58">
        <v>10340162</v>
      </c>
      <c r="E34" s="59">
        <v>56056692</v>
      </c>
      <c r="F34" s="59">
        <v>84408923</v>
      </c>
      <c r="G34" s="59">
        <v>0</v>
      </c>
      <c r="H34" s="60">
        <v>150805777</v>
      </c>
      <c r="I34" s="61">
        <v>9864359</v>
      </c>
      <c r="J34" s="62">
        <v>50409165</v>
      </c>
      <c r="K34" s="59">
        <v>85235926</v>
      </c>
      <c r="L34" s="62">
        <v>0</v>
      </c>
      <c r="M34" s="60">
        <v>145509450</v>
      </c>
    </row>
    <row r="35" spans="1:13" s="8" customFormat="1" ht="12.75">
      <c r="A35" s="24" t="s">
        <v>107</v>
      </c>
      <c r="B35" s="77" t="s">
        <v>425</v>
      </c>
      <c r="C35" s="57" t="s">
        <v>426</v>
      </c>
      <c r="D35" s="58">
        <v>0</v>
      </c>
      <c r="E35" s="59">
        <v>188354</v>
      </c>
      <c r="F35" s="59">
        <v>3831340</v>
      </c>
      <c r="G35" s="59">
        <v>0</v>
      </c>
      <c r="H35" s="60">
        <v>4019694</v>
      </c>
      <c r="I35" s="61">
        <v>0</v>
      </c>
      <c r="J35" s="62">
        <v>173337</v>
      </c>
      <c r="K35" s="59">
        <v>3412982</v>
      </c>
      <c r="L35" s="62">
        <v>0</v>
      </c>
      <c r="M35" s="60">
        <v>3586319</v>
      </c>
    </row>
    <row r="36" spans="1:13" s="37" customFormat="1" ht="12.75">
      <c r="A36" s="46"/>
      <c r="B36" s="78" t="s">
        <v>427</v>
      </c>
      <c r="C36" s="79"/>
      <c r="D36" s="66">
        <f aca="true" t="shared" si="3" ref="D36:M36">SUM(D29:D35)</f>
        <v>33574613</v>
      </c>
      <c r="E36" s="67">
        <f t="shared" si="3"/>
        <v>117770777</v>
      </c>
      <c r="F36" s="67">
        <f t="shared" si="3"/>
        <v>113577321</v>
      </c>
      <c r="G36" s="67">
        <f t="shared" si="3"/>
        <v>0</v>
      </c>
      <c r="H36" s="80">
        <f t="shared" si="3"/>
        <v>264922711</v>
      </c>
      <c r="I36" s="81">
        <f t="shared" si="3"/>
        <v>34513765</v>
      </c>
      <c r="J36" s="82">
        <f t="shared" si="3"/>
        <v>134170882</v>
      </c>
      <c r="K36" s="67">
        <f t="shared" si="3"/>
        <v>127453582</v>
      </c>
      <c r="L36" s="82">
        <f t="shared" si="3"/>
        <v>0</v>
      </c>
      <c r="M36" s="80">
        <f t="shared" si="3"/>
        <v>296138229</v>
      </c>
    </row>
    <row r="37" spans="1:13" s="8" customFormat="1" ht="12.75">
      <c r="A37" s="24" t="s">
        <v>88</v>
      </c>
      <c r="B37" s="77" t="s">
        <v>428</v>
      </c>
      <c r="C37" s="57" t="s">
        <v>429</v>
      </c>
      <c r="D37" s="58">
        <v>3174403</v>
      </c>
      <c r="E37" s="59">
        <v>8614423</v>
      </c>
      <c r="F37" s="59">
        <v>8923212</v>
      </c>
      <c r="G37" s="59">
        <v>0</v>
      </c>
      <c r="H37" s="60">
        <v>20712038</v>
      </c>
      <c r="I37" s="61">
        <v>2856616</v>
      </c>
      <c r="J37" s="62">
        <v>10514392</v>
      </c>
      <c r="K37" s="59">
        <v>5012194</v>
      </c>
      <c r="L37" s="62">
        <v>0</v>
      </c>
      <c r="M37" s="60">
        <v>18383202</v>
      </c>
    </row>
    <row r="38" spans="1:13" s="8" customFormat="1" ht="12.75">
      <c r="A38" s="24" t="s">
        <v>88</v>
      </c>
      <c r="B38" s="77" t="s">
        <v>430</v>
      </c>
      <c r="C38" s="57" t="s">
        <v>431</v>
      </c>
      <c r="D38" s="58">
        <v>7947494</v>
      </c>
      <c r="E38" s="59">
        <v>12698685</v>
      </c>
      <c r="F38" s="59">
        <v>11917412</v>
      </c>
      <c r="G38" s="59">
        <v>0</v>
      </c>
      <c r="H38" s="60">
        <v>32563591</v>
      </c>
      <c r="I38" s="61">
        <v>4242980</v>
      </c>
      <c r="J38" s="62">
        <v>13496242</v>
      </c>
      <c r="K38" s="59">
        <v>2319465</v>
      </c>
      <c r="L38" s="62">
        <v>0</v>
      </c>
      <c r="M38" s="60">
        <v>20058687</v>
      </c>
    </row>
    <row r="39" spans="1:13" s="8" customFormat="1" ht="12.75">
      <c r="A39" s="24" t="s">
        <v>88</v>
      </c>
      <c r="B39" s="77" t="s">
        <v>432</v>
      </c>
      <c r="C39" s="57" t="s">
        <v>433</v>
      </c>
      <c r="D39" s="58">
        <v>6915032</v>
      </c>
      <c r="E39" s="59">
        <v>0</v>
      </c>
      <c r="F39" s="59">
        <v>7271568</v>
      </c>
      <c r="G39" s="59">
        <v>0</v>
      </c>
      <c r="H39" s="60">
        <v>14186600</v>
      </c>
      <c r="I39" s="61">
        <v>3446504</v>
      </c>
      <c r="J39" s="62">
        <v>0</v>
      </c>
      <c r="K39" s="59">
        <v>1401370</v>
      </c>
      <c r="L39" s="62">
        <v>0</v>
      </c>
      <c r="M39" s="60">
        <v>4847874</v>
      </c>
    </row>
    <row r="40" spans="1:13" s="8" customFormat="1" ht="12.75">
      <c r="A40" s="24" t="s">
        <v>88</v>
      </c>
      <c r="B40" s="77" t="s">
        <v>434</v>
      </c>
      <c r="C40" s="57" t="s">
        <v>435</v>
      </c>
      <c r="D40" s="58">
        <v>1372540</v>
      </c>
      <c r="E40" s="59">
        <v>459538</v>
      </c>
      <c r="F40" s="59">
        <v>2004246</v>
      </c>
      <c r="G40" s="59">
        <v>0</v>
      </c>
      <c r="H40" s="60">
        <v>3836324</v>
      </c>
      <c r="I40" s="61">
        <v>913155</v>
      </c>
      <c r="J40" s="62">
        <v>0</v>
      </c>
      <c r="K40" s="59">
        <v>2967034</v>
      </c>
      <c r="L40" s="62">
        <v>0</v>
      </c>
      <c r="M40" s="60">
        <v>3880189</v>
      </c>
    </row>
    <row r="41" spans="1:13" s="8" customFormat="1" ht="12.75">
      <c r="A41" s="24" t="s">
        <v>88</v>
      </c>
      <c r="B41" s="77" t="s">
        <v>436</v>
      </c>
      <c r="C41" s="57" t="s">
        <v>437</v>
      </c>
      <c r="D41" s="58">
        <v>8462330</v>
      </c>
      <c r="E41" s="59">
        <v>1348204</v>
      </c>
      <c r="F41" s="59">
        <v>2786503</v>
      </c>
      <c r="G41" s="59">
        <v>0</v>
      </c>
      <c r="H41" s="60">
        <v>12597037</v>
      </c>
      <c r="I41" s="61">
        <v>0</v>
      </c>
      <c r="J41" s="62">
        <v>0</v>
      </c>
      <c r="K41" s="59">
        <v>0</v>
      </c>
      <c r="L41" s="62">
        <v>0</v>
      </c>
      <c r="M41" s="60">
        <v>0</v>
      </c>
    </row>
    <row r="42" spans="1:13" s="8" customFormat="1" ht="12.75">
      <c r="A42" s="24" t="s">
        <v>107</v>
      </c>
      <c r="B42" s="77" t="s">
        <v>438</v>
      </c>
      <c r="C42" s="57" t="s">
        <v>439</v>
      </c>
      <c r="D42" s="58">
        <v>0</v>
      </c>
      <c r="E42" s="59">
        <v>1329366</v>
      </c>
      <c r="F42" s="59">
        <v>12474599</v>
      </c>
      <c r="G42" s="59">
        <v>0</v>
      </c>
      <c r="H42" s="60">
        <v>13803965</v>
      </c>
      <c r="I42" s="61">
        <v>0</v>
      </c>
      <c r="J42" s="62">
        <v>5169433</v>
      </c>
      <c r="K42" s="59">
        <v>-189994069</v>
      </c>
      <c r="L42" s="62">
        <v>0</v>
      </c>
      <c r="M42" s="60">
        <v>-184824636</v>
      </c>
    </row>
    <row r="43" spans="1:13" s="37" customFormat="1" ht="12.75">
      <c r="A43" s="46"/>
      <c r="B43" s="78" t="s">
        <v>440</v>
      </c>
      <c r="C43" s="79"/>
      <c r="D43" s="66">
        <f aca="true" t="shared" si="4" ref="D43:M43">SUM(D37:D42)</f>
        <v>27871799</v>
      </c>
      <c r="E43" s="67">
        <f t="shared" si="4"/>
        <v>24450216</v>
      </c>
      <c r="F43" s="67">
        <f t="shared" si="4"/>
        <v>45377540</v>
      </c>
      <c r="G43" s="67">
        <f t="shared" si="4"/>
        <v>0</v>
      </c>
      <c r="H43" s="80">
        <f t="shared" si="4"/>
        <v>97699555</v>
      </c>
      <c r="I43" s="81">
        <f t="shared" si="4"/>
        <v>11459255</v>
      </c>
      <c r="J43" s="82">
        <f t="shared" si="4"/>
        <v>29180067</v>
      </c>
      <c r="K43" s="67">
        <f t="shared" si="4"/>
        <v>-178294006</v>
      </c>
      <c r="L43" s="82">
        <f t="shared" si="4"/>
        <v>0</v>
      </c>
      <c r="M43" s="80">
        <f t="shared" si="4"/>
        <v>-137654684</v>
      </c>
    </row>
    <row r="44" spans="1:13" s="37" customFormat="1" ht="12.75">
      <c r="A44" s="46"/>
      <c r="B44" s="78" t="s">
        <v>441</v>
      </c>
      <c r="C44" s="79"/>
      <c r="D44" s="66">
        <f aca="true" t="shared" si="5" ref="D44:M44">SUM(D9:D14,D16:D20,D22:D27,D29:D35,D37:D42)</f>
        <v>212659211</v>
      </c>
      <c r="E44" s="67">
        <f t="shared" si="5"/>
        <v>563256629</v>
      </c>
      <c r="F44" s="67">
        <f t="shared" si="5"/>
        <v>526130191</v>
      </c>
      <c r="G44" s="67">
        <f t="shared" si="5"/>
        <v>0</v>
      </c>
      <c r="H44" s="80">
        <f t="shared" si="5"/>
        <v>1302046031</v>
      </c>
      <c r="I44" s="81">
        <f t="shared" si="5"/>
        <v>173018191</v>
      </c>
      <c r="J44" s="82">
        <f t="shared" si="5"/>
        <v>595282620</v>
      </c>
      <c r="K44" s="67">
        <f t="shared" si="5"/>
        <v>342187949</v>
      </c>
      <c r="L44" s="82">
        <f t="shared" si="5"/>
        <v>0</v>
      </c>
      <c r="M44" s="80">
        <f t="shared" si="5"/>
        <v>1110488760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443</v>
      </c>
      <c r="C9" s="57" t="s">
        <v>444</v>
      </c>
      <c r="D9" s="58">
        <v>527947</v>
      </c>
      <c r="E9" s="59">
        <v>11938402</v>
      </c>
      <c r="F9" s="59">
        <v>1604836</v>
      </c>
      <c r="G9" s="59">
        <v>0</v>
      </c>
      <c r="H9" s="60">
        <v>14071185</v>
      </c>
      <c r="I9" s="61">
        <v>1629430</v>
      </c>
      <c r="J9" s="62">
        <v>4268441</v>
      </c>
      <c r="K9" s="59">
        <v>42564822</v>
      </c>
      <c r="L9" s="62">
        <v>0</v>
      </c>
      <c r="M9" s="60">
        <v>48462693</v>
      </c>
    </row>
    <row r="10" spans="1:13" s="8" customFormat="1" ht="12.75">
      <c r="A10" s="24" t="s">
        <v>88</v>
      </c>
      <c r="B10" s="77" t="s">
        <v>445</v>
      </c>
      <c r="C10" s="57" t="s">
        <v>446</v>
      </c>
      <c r="D10" s="58">
        <v>4959709</v>
      </c>
      <c r="E10" s="59">
        <v>17067901</v>
      </c>
      <c r="F10" s="59">
        <v>3975584</v>
      </c>
      <c r="G10" s="59">
        <v>0</v>
      </c>
      <c r="H10" s="60">
        <v>26003194</v>
      </c>
      <c r="I10" s="61">
        <v>13562313</v>
      </c>
      <c r="J10" s="62">
        <v>43950457</v>
      </c>
      <c r="K10" s="59">
        <v>7581645</v>
      </c>
      <c r="L10" s="62">
        <v>0</v>
      </c>
      <c r="M10" s="60">
        <v>65094415</v>
      </c>
    </row>
    <row r="11" spans="1:13" s="8" customFormat="1" ht="12.75">
      <c r="A11" s="24" t="s">
        <v>88</v>
      </c>
      <c r="B11" s="77" t="s">
        <v>447</v>
      </c>
      <c r="C11" s="57" t="s">
        <v>448</v>
      </c>
      <c r="D11" s="58">
        <v>3545598</v>
      </c>
      <c r="E11" s="59">
        <v>14484422</v>
      </c>
      <c r="F11" s="59">
        <v>4274930</v>
      </c>
      <c r="G11" s="59">
        <v>0</v>
      </c>
      <c r="H11" s="60">
        <v>22304950</v>
      </c>
      <c r="I11" s="61">
        <v>5355277</v>
      </c>
      <c r="J11" s="62">
        <v>23147323</v>
      </c>
      <c r="K11" s="59">
        <v>7349449</v>
      </c>
      <c r="L11" s="62">
        <v>0</v>
      </c>
      <c r="M11" s="60">
        <v>35852049</v>
      </c>
    </row>
    <row r="12" spans="1:13" s="8" customFormat="1" ht="12.75">
      <c r="A12" s="24" t="s">
        <v>88</v>
      </c>
      <c r="B12" s="77" t="s">
        <v>449</v>
      </c>
      <c r="C12" s="57" t="s">
        <v>450</v>
      </c>
      <c r="D12" s="58">
        <v>4054012</v>
      </c>
      <c r="E12" s="59">
        <v>17879816</v>
      </c>
      <c r="F12" s="59">
        <v>6886966</v>
      </c>
      <c r="G12" s="59">
        <v>0</v>
      </c>
      <c r="H12" s="60">
        <v>28820794</v>
      </c>
      <c r="I12" s="61">
        <v>0</v>
      </c>
      <c r="J12" s="62">
        <v>0</v>
      </c>
      <c r="K12" s="59">
        <v>0</v>
      </c>
      <c r="L12" s="62">
        <v>0</v>
      </c>
      <c r="M12" s="60">
        <v>0</v>
      </c>
    </row>
    <row r="13" spans="1:13" s="8" customFormat="1" ht="12.75">
      <c r="A13" s="24" t="s">
        <v>88</v>
      </c>
      <c r="B13" s="77" t="s">
        <v>451</v>
      </c>
      <c r="C13" s="57" t="s">
        <v>452</v>
      </c>
      <c r="D13" s="58">
        <v>28456547</v>
      </c>
      <c r="E13" s="59">
        <v>56974840</v>
      </c>
      <c r="F13" s="59">
        <v>10132714</v>
      </c>
      <c r="G13" s="59">
        <v>0</v>
      </c>
      <c r="H13" s="60">
        <v>95564101</v>
      </c>
      <c r="I13" s="61">
        <v>9060778</v>
      </c>
      <c r="J13" s="62">
        <v>45061793</v>
      </c>
      <c r="K13" s="59">
        <v>6426209</v>
      </c>
      <c r="L13" s="62">
        <v>0</v>
      </c>
      <c r="M13" s="60">
        <v>60548780</v>
      </c>
    </row>
    <row r="14" spans="1:13" s="8" customFormat="1" ht="12.75">
      <c r="A14" s="24" t="s">
        <v>88</v>
      </c>
      <c r="B14" s="77" t="s">
        <v>453</v>
      </c>
      <c r="C14" s="57" t="s">
        <v>454</v>
      </c>
      <c r="D14" s="58">
        <v>0</v>
      </c>
      <c r="E14" s="59">
        <v>14385411</v>
      </c>
      <c r="F14" s="59">
        <v>5146405</v>
      </c>
      <c r="G14" s="59">
        <v>0</v>
      </c>
      <c r="H14" s="60">
        <v>19531816</v>
      </c>
      <c r="I14" s="61">
        <v>8823560</v>
      </c>
      <c r="J14" s="62">
        <v>16424901</v>
      </c>
      <c r="K14" s="59">
        <v>476065</v>
      </c>
      <c r="L14" s="62">
        <v>0</v>
      </c>
      <c r="M14" s="60">
        <v>25724526</v>
      </c>
    </row>
    <row r="15" spans="1:13" s="8" customFormat="1" ht="12.75">
      <c r="A15" s="24" t="s">
        <v>88</v>
      </c>
      <c r="B15" s="77" t="s">
        <v>61</v>
      </c>
      <c r="C15" s="57" t="s">
        <v>62</v>
      </c>
      <c r="D15" s="58">
        <v>29401292</v>
      </c>
      <c r="E15" s="59">
        <v>106196967</v>
      </c>
      <c r="F15" s="59">
        <v>25251932</v>
      </c>
      <c r="G15" s="59">
        <v>0</v>
      </c>
      <c r="H15" s="60">
        <v>160850191</v>
      </c>
      <c r="I15" s="61">
        <v>39234023</v>
      </c>
      <c r="J15" s="62">
        <v>170147237</v>
      </c>
      <c r="K15" s="59">
        <v>41858956</v>
      </c>
      <c r="L15" s="62">
        <v>0</v>
      </c>
      <c r="M15" s="60">
        <v>251240216</v>
      </c>
    </row>
    <row r="16" spans="1:13" s="8" customFormat="1" ht="12.75">
      <c r="A16" s="24" t="s">
        <v>107</v>
      </c>
      <c r="B16" s="77" t="s">
        <v>455</v>
      </c>
      <c r="C16" s="57" t="s">
        <v>456</v>
      </c>
      <c r="D16" s="58">
        <v>0</v>
      </c>
      <c r="E16" s="59">
        <v>522575</v>
      </c>
      <c r="F16" s="59">
        <v>14453450</v>
      </c>
      <c r="G16" s="59">
        <v>0</v>
      </c>
      <c r="H16" s="60">
        <v>14976025</v>
      </c>
      <c r="I16" s="61">
        <v>0</v>
      </c>
      <c r="J16" s="62">
        <v>0</v>
      </c>
      <c r="K16" s="59">
        <v>2079873</v>
      </c>
      <c r="L16" s="62">
        <v>0</v>
      </c>
      <c r="M16" s="60">
        <v>2079873</v>
      </c>
    </row>
    <row r="17" spans="1:13" s="37" customFormat="1" ht="12.75">
      <c r="A17" s="46"/>
      <c r="B17" s="78" t="s">
        <v>457</v>
      </c>
      <c r="C17" s="79"/>
      <c r="D17" s="66">
        <f aca="true" t="shared" si="0" ref="D17:M17">SUM(D9:D16)</f>
        <v>70945105</v>
      </c>
      <c r="E17" s="67">
        <f t="shared" si="0"/>
        <v>239450334</v>
      </c>
      <c r="F17" s="67">
        <f t="shared" si="0"/>
        <v>71726817</v>
      </c>
      <c r="G17" s="67">
        <f t="shared" si="0"/>
        <v>0</v>
      </c>
      <c r="H17" s="80">
        <f t="shared" si="0"/>
        <v>382122256</v>
      </c>
      <c r="I17" s="81">
        <f t="shared" si="0"/>
        <v>77665381</v>
      </c>
      <c r="J17" s="82">
        <f t="shared" si="0"/>
        <v>303000152</v>
      </c>
      <c r="K17" s="67">
        <f t="shared" si="0"/>
        <v>108337019</v>
      </c>
      <c r="L17" s="82">
        <f t="shared" si="0"/>
        <v>0</v>
      </c>
      <c r="M17" s="80">
        <f t="shared" si="0"/>
        <v>489002552</v>
      </c>
    </row>
    <row r="18" spans="1:13" s="8" customFormat="1" ht="12.75">
      <c r="A18" s="24" t="s">
        <v>88</v>
      </c>
      <c r="B18" s="77" t="s">
        <v>458</v>
      </c>
      <c r="C18" s="57" t="s">
        <v>459</v>
      </c>
      <c r="D18" s="58">
        <v>7833763</v>
      </c>
      <c r="E18" s="59">
        <v>34350980</v>
      </c>
      <c r="F18" s="59">
        <v>8330822</v>
      </c>
      <c r="G18" s="59">
        <v>0</v>
      </c>
      <c r="H18" s="60">
        <v>50515565</v>
      </c>
      <c r="I18" s="61">
        <v>7517126</v>
      </c>
      <c r="J18" s="62">
        <v>29778451</v>
      </c>
      <c r="K18" s="59">
        <v>10498283</v>
      </c>
      <c r="L18" s="62">
        <v>0</v>
      </c>
      <c r="M18" s="60">
        <v>47793860</v>
      </c>
    </row>
    <row r="19" spans="1:13" s="8" customFormat="1" ht="12.75">
      <c r="A19" s="24" t="s">
        <v>88</v>
      </c>
      <c r="B19" s="77" t="s">
        <v>63</v>
      </c>
      <c r="C19" s="57" t="s">
        <v>64</v>
      </c>
      <c r="D19" s="58">
        <v>65159406</v>
      </c>
      <c r="E19" s="59">
        <v>214676592</v>
      </c>
      <c r="F19" s="59">
        <v>24235794</v>
      </c>
      <c r="G19" s="59">
        <v>0</v>
      </c>
      <c r="H19" s="60">
        <v>304071792</v>
      </c>
      <c r="I19" s="61">
        <v>3924274</v>
      </c>
      <c r="J19" s="62">
        <v>161076233</v>
      </c>
      <c r="K19" s="59">
        <v>10901071</v>
      </c>
      <c r="L19" s="62">
        <v>0</v>
      </c>
      <c r="M19" s="60">
        <v>175901578</v>
      </c>
    </row>
    <row r="20" spans="1:13" s="8" customFormat="1" ht="12.75">
      <c r="A20" s="24" t="s">
        <v>88</v>
      </c>
      <c r="B20" s="77" t="s">
        <v>65</v>
      </c>
      <c r="C20" s="57" t="s">
        <v>66</v>
      </c>
      <c r="D20" s="58">
        <v>57106614</v>
      </c>
      <c r="E20" s="59">
        <v>139820493</v>
      </c>
      <c r="F20" s="59">
        <v>27898892</v>
      </c>
      <c r="G20" s="59">
        <v>0</v>
      </c>
      <c r="H20" s="60">
        <v>224825999</v>
      </c>
      <c r="I20" s="61">
        <v>50503820</v>
      </c>
      <c r="J20" s="62">
        <v>127723043</v>
      </c>
      <c r="K20" s="59">
        <v>28471993</v>
      </c>
      <c r="L20" s="62">
        <v>0</v>
      </c>
      <c r="M20" s="60">
        <v>206698856</v>
      </c>
    </row>
    <row r="21" spans="1:13" s="8" customFormat="1" ht="12.75">
      <c r="A21" s="24" t="s">
        <v>88</v>
      </c>
      <c r="B21" s="77" t="s">
        <v>460</v>
      </c>
      <c r="C21" s="57" t="s">
        <v>461</v>
      </c>
      <c r="D21" s="58">
        <v>5383629</v>
      </c>
      <c r="E21" s="59">
        <v>15211590</v>
      </c>
      <c r="F21" s="59">
        <v>7070803</v>
      </c>
      <c r="G21" s="59">
        <v>0</v>
      </c>
      <c r="H21" s="60">
        <v>27666022</v>
      </c>
      <c r="I21" s="61">
        <v>2489427</v>
      </c>
      <c r="J21" s="62">
        <v>33501067</v>
      </c>
      <c r="K21" s="59">
        <v>9322556</v>
      </c>
      <c r="L21" s="62">
        <v>0</v>
      </c>
      <c r="M21" s="60">
        <v>45313050</v>
      </c>
    </row>
    <row r="22" spans="1:13" s="8" customFormat="1" ht="12.75">
      <c r="A22" s="24" t="s">
        <v>88</v>
      </c>
      <c r="B22" s="77" t="s">
        <v>462</v>
      </c>
      <c r="C22" s="57" t="s">
        <v>463</v>
      </c>
      <c r="D22" s="58">
        <v>0</v>
      </c>
      <c r="E22" s="59">
        <v>7846</v>
      </c>
      <c r="F22" s="59">
        <v>79982665</v>
      </c>
      <c r="G22" s="59">
        <v>0</v>
      </c>
      <c r="H22" s="60">
        <v>79990511</v>
      </c>
      <c r="I22" s="61">
        <v>25297</v>
      </c>
      <c r="J22" s="62">
        <v>69670</v>
      </c>
      <c r="K22" s="59">
        <v>49658605</v>
      </c>
      <c r="L22" s="62">
        <v>0</v>
      </c>
      <c r="M22" s="60">
        <v>49753572</v>
      </c>
    </row>
    <row r="23" spans="1:13" s="8" customFormat="1" ht="12.75">
      <c r="A23" s="24" t="s">
        <v>88</v>
      </c>
      <c r="B23" s="77" t="s">
        <v>464</v>
      </c>
      <c r="C23" s="57" t="s">
        <v>465</v>
      </c>
      <c r="D23" s="58">
        <v>0</v>
      </c>
      <c r="E23" s="59">
        <v>167379</v>
      </c>
      <c r="F23" s="59">
        <v>10505893</v>
      </c>
      <c r="G23" s="59">
        <v>0</v>
      </c>
      <c r="H23" s="60">
        <v>10673272</v>
      </c>
      <c r="I23" s="61">
        <v>0</v>
      </c>
      <c r="J23" s="62">
        <v>3494643</v>
      </c>
      <c r="K23" s="59">
        <v>2456246</v>
      </c>
      <c r="L23" s="62">
        <v>0</v>
      </c>
      <c r="M23" s="60">
        <v>5950889</v>
      </c>
    </row>
    <row r="24" spans="1:13" s="8" customFormat="1" ht="12.75">
      <c r="A24" s="24" t="s">
        <v>107</v>
      </c>
      <c r="B24" s="77" t="s">
        <v>466</v>
      </c>
      <c r="C24" s="57" t="s">
        <v>467</v>
      </c>
      <c r="D24" s="58">
        <v>0</v>
      </c>
      <c r="E24" s="59">
        <v>0</v>
      </c>
      <c r="F24" s="59">
        <v>6123049</v>
      </c>
      <c r="G24" s="59">
        <v>0</v>
      </c>
      <c r="H24" s="60">
        <v>6123049</v>
      </c>
      <c r="I24" s="61">
        <v>0</v>
      </c>
      <c r="J24" s="62">
        <v>0</v>
      </c>
      <c r="K24" s="59">
        <v>81010248</v>
      </c>
      <c r="L24" s="62">
        <v>0</v>
      </c>
      <c r="M24" s="60">
        <v>81010248</v>
      </c>
    </row>
    <row r="25" spans="1:13" s="37" customFormat="1" ht="12.75">
      <c r="A25" s="46"/>
      <c r="B25" s="78" t="s">
        <v>468</v>
      </c>
      <c r="C25" s="79"/>
      <c r="D25" s="66">
        <f aca="true" t="shared" si="1" ref="D25:M25">SUM(D18:D24)</f>
        <v>135483412</v>
      </c>
      <c r="E25" s="67">
        <f t="shared" si="1"/>
        <v>404234880</v>
      </c>
      <c r="F25" s="67">
        <f t="shared" si="1"/>
        <v>164147918</v>
      </c>
      <c r="G25" s="67">
        <f t="shared" si="1"/>
        <v>0</v>
      </c>
      <c r="H25" s="80">
        <f t="shared" si="1"/>
        <v>703866210</v>
      </c>
      <c r="I25" s="81">
        <f t="shared" si="1"/>
        <v>64459944</v>
      </c>
      <c r="J25" s="82">
        <f t="shared" si="1"/>
        <v>355643107</v>
      </c>
      <c r="K25" s="67">
        <f t="shared" si="1"/>
        <v>192319002</v>
      </c>
      <c r="L25" s="82">
        <f t="shared" si="1"/>
        <v>0</v>
      </c>
      <c r="M25" s="80">
        <f t="shared" si="1"/>
        <v>612422053</v>
      </c>
    </row>
    <row r="26" spans="1:13" s="8" customFormat="1" ht="12.75">
      <c r="A26" s="24" t="s">
        <v>88</v>
      </c>
      <c r="B26" s="77" t="s">
        <v>469</v>
      </c>
      <c r="C26" s="57" t="s">
        <v>470</v>
      </c>
      <c r="D26" s="58">
        <v>2431</v>
      </c>
      <c r="E26" s="59">
        <v>18864720</v>
      </c>
      <c r="F26" s="59">
        <v>20682686</v>
      </c>
      <c r="G26" s="59">
        <v>0</v>
      </c>
      <c r="H26" s="60">
        <v>39549837</v>
      </c>
      <c r="I26" s="61">
        <v>15079222</v>
      </c>
      <c r="J26" s="62">
        <v>8555574</v>
      </c>
      <c r="K26" s="59">
        <v>52991211</v>
      </c>
      <c r="L26" s="62">
        <v>0</v>
      </c>
      <c r="M26" s="60">
        <v>76626007</v>
      </c>
    </row>
    <row r="27" spans="1:13" s="8" customFormat="1" ht="12.75">
      <c r="A27" s="24" t="s">
        <v>88</v>
      </c>
      <c r="B27" s="77" t="s">
        <v>67</v>
      </c>
      <c r="C27" s="57" t="s">
        <v>68</v>
      </c>
      <c r="D27" s="58">
        <v>102612356</v>
      </c>
      <c r="E27" s="59">
        <v>127946461</v>
      </c>
      <c r="F27" s="59">
        <v>52862628</v>
      </c>
      <c r="G27" s="59">
        <v>0</v>
      </c>
      <c r="H27" s="60">
        <v>283421445</v>
      </c>
      <c r="I27" s="61">
        <v>87737006</v>
      </c>
      <c r="J27" s="62">
        <v>125660477</v>
      </c>
      <c r="K27" s="59">
        <v>75296687</v>
      </c>
      <c r="L27" s="62">
        <v>0</v>
      </c>
      <c r="M27" s="60">
        <v>288694170</v>
      </c>
    </row>
    <row r="28" spans="1:13" s="8" customFormat="1" ht="12.75">
      <c r="A28" s="24" t="s">
        <v>88</v>
      </c>
      <c r="B28" s="77" t="s">
        <v>471</v>
      </c>
      <c r="C28" s="57" t="s">
        <v>472</v>
      </c>
      <c r="D28" s="58">
        <v>4754093</v>
      </c>
      <c r="E28" s="59">
        <v>25948924</v>
      </c>
      <c r="F28" s="59">
        <v>4497348</v>
      </c>
      <c r="G28" s="59">
        <v>0</v>
      </c>
      <c r="H28" s="60">
        <v>35200365</v>
      </c>
      <c r="I28" s="61">
        <v>278626</v>
      </c>
      <c r="J28" s="62">
        <v>13605242</v>
      </c>
      <c r="K28" s="59">
        <v>2949786</v>
      </c>
      <c r="L28" s="62">
        <v>0</v>
      </c>
      <c r="M28" s="60">
        <v>16833654</v>
      </c>
    </row>
    <row r="29" spans="1:13" s="8" customFormat="1" ht="12.75">
      <c r="A29" s="24" t="s">
        <v>88</v>
      </c>
      <c r="B29" s="77" t="s">
        <v>473</v>
      </c>
      <c r="C29" s="57" t="s">
        <v>474</v>
      </c>
      <c r="D29" s="58">
        <v>944426</v>
      </c>
      <c r="E29" s="59">
        <v>32114079</v>
      </c>
      <c r="F29" s="59">
        <v>6508182</v>
      </c>
      <c r="G29" s="59">
        <v>0</v>
      </c>
      <c r="H29" s="60">
        <v>39566687</v>
      </c>
      <c r="I29" s="61">
        <v>14323912</v>
      </c>
      <c r="J29" s="62">
        <v>15054528</v>
      </c>
      <c r="K29" s="59">
        <v>9124614</v>
      </c>
      <c r="L29" s="62">
        <v>0</v>
      </c>
      <c r="M29" s="60">
        <v>38503054</v>
      </c>
    </row>
    <row r="30" spans="1:13" s="8" customFormat="1" ht="12.75">
      <c r="A30" s="24" t="s">
        <v>88</v>
      </c>
      <c r="B30" s="77" t="s">
        <v>475</v>
      </c>
      <c r="C30" s="57" t="s">
        <v>476</v>
      </c>
      <c r="D30" s="58">
        <v>1438293</v>
      </c>
      <c r="E30" s="59">
        <v>1002680</v>
      </c>
      <c r="F30" s="59">
        <v>2474951</v>
      </c>
      <c r="G30" s="59">
        <v>0</v>
      </c>
      <c r="H30" s="60">
        <v>4915924</v>
      </c>
      <c r="I30" s="61">
        <v>1469918</v>
      </c>
      <c r="J30" s="62">
        <v>2093471</v>
      </c>
      <c r="K30" s="59">
        <v>296584</v>
      </c>
      <c r="L30" s="62">
        <v>0</v>
      </c>
      <c r="M30" s="60">
        <v>3859973</v>
      </c>
    </row>
    <row r="31" spans="1:13" s="8" customFormat="1" ht="12.75">
      <c r="A31" s="24" t="s">
        <v>107</v>
      </c>
      <c r="B31" s="77" t="s">
        <v>477</v>
      </c>
      <c r="C31" s="57" t="s">
        <v>478</v>
      </c>
      <c r="D31" s="58">
        <v>0</v>
      </c>
      <c r="E31" s="59">
        <v>0</v>
      </c>
      <c r="F31" s="59">
        <v>706939</v>
      </c>
      <c r="G31" s="59">
        <v>0</v>
      </c>
      <c r="H31" s="60">
        <v>706939</v>
      </c>
      <c r="I31" s="61">
        <v>0</v>
      </c>
      <c r="J31" s="62">
        <v>0</v>
      </c>
      <c r="K31" s="59">
        <v>-12424492</v>
      </c>
      <c r="L31" s="62">
        <v>0</v>
      </c>
      <c r="M31" s="60">
        <v>-12424492</v>
      </c>
    </row>
    <row r="32" spans="1:13" s="37" customFormat="1" ht="12.75">
      <c r="A32" s="46"/>
      <c r="B32" s="78" t="s">
        <v>479</v>
      </c>
      <c r="C32" s="79"/>
      <c r="D32" s="66">
        <f aca="true" t="shared" si="2" ref="D32:M32">SUM(D26:D31)</f>
        <v>109751599</v>
      </c>
      <c r="E32" s="67">
        <f t="shared" si="2"/>
        <v>205876864</v>
      </c>
      <c r="F32" s="67">
        <f t="shared" si="2"/>
        <v>87732734</v>
      </c>
      <c r="G32" s="67">
        <f t="shared" si="2"/>
        <v>0</v>
      </c>
      <c r="H32" s="80">
        <f t="shared" si="2"/>
        <v>403361197</v>
      </c>
      <c r="I32" s="81">
        <f t="shared" si="2"/>
        <v>118888684</v>
      </c>
      <c r="J32" s="82">
        <f t="shared" si="2"/>
        <v>164969292</v>
      </c>
      <c r="K32" s="67">
        <f t="shared" si="2"/>
        <v>128234390</v>
      </c>
      <c r="L32" s="82">
        <f t="shared" si="2"/>
        <v>0</v>
      </c>
      <c r="M32" s="80">
        <f t="shared" si="2"/>
        <v>412092366</v>
      </c>
    </row>
    <row r="33" spans="1:13" s="37" customFormat="1" ht="12.75">
      <c r="A33" s="46"/>
      <c r="B33" s="78" t="s">
        <v>480</v>
      </c>
      <c r="C33" s="79"/>
      <c r="D33" s="66">
        <f aca="true" t="shared" si="3" ref="D33:M33">SUM(D9:D16,D18:D24,D26:D31)</f>
        <v>316180116</v>
      </c>
      <c r="E33" s="67">
        <f t="shared" si="3"/>
        <v>849562078</v>
      </c>
      <c r="F33" s="67">
        <f t="shared" si="3"/>
        <v>323607469</v>
      </c>
      <c r="G33" s="67">
        <f t="shared" si="3"/>
        <v>0</v>
      </c>
      <c r="H33" s="80">
        <f t="shared" si="3"/>
        <v>1489349663</v>
      </c>
      <c r="I33" s="81">
        <f t="shared" si="3"/>
        <v>261014009</v>
      </c>
      <c r="J33" s="82">
        <f t="shared" si="3"/>
        <v>823612551</v>
      </c>
      <c r="K33" s="67">
        <f t="shared" si="3"/>
        <v>428890411</v>
      </c>
      <c r="L33" s="82">
        <f t="shared" si="3"/>
        <v>0</v>
      </c>
      <c r="M33" s="80">
        <f t="shared" si="3"/>
        <v>1513516971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2013-08-02T08:53:45Z</dcterms:created>
  <dcterms:modified xsi:type="dcterms:W3CDTF">2013-08-02T08:55:52Z</dcterms:modified>
  <cp:category/>
  <cp:version/>
  <cp:contentType/>
  <cp:contentStatus/>
</cp:coreProperties>
</file>