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Summary per Province" sheetId="1" r:id="rId1"/>
    <sheet name="Summary per Metro" sheetId="2" r:id="rId2"/>
    <sheet name="Summary per Top 19" sheetId="3" r:id="rId3"/>
    <sheet name="EC" sheetId="4" r:id="rId4"/>
    <sheet name="FS" sheetId="5" r:id="rId5"/>
    <sheet name="GT" sheetId="6" r:id="rId6"/>
    <sheet name="KZ" sheetId="7" r:id="rId7"/>
    <sheet name="LP" sheetId="8" r:id="rId8"/>
    <sheet name="MP" sheetId="9" r:id="rId9"/>
    <sheet name="NC" sheetId="10" r:id="rId10"/>
    <sheet name="NW" sheetId="11" r:id="rId11"/>
    <sheet name="WC" sheetId="12" r:id="rId12"/>
  </sheets>
  <definedNames>
    <definedName name="_xlnm.Print_Area" localSheetId="3">'EC'!$A$1:$AH$84</definedName>
    <definedName name="_xlnm.Print_Area" localSheetId="4">'FS'!$A$1:$AH$84</definedName>
    <definedName name="_xlnm.Print_Area" localSheetId="5">'GT'!$A$1:$AH$84</definedName>
    <definedName name="_xlnm.Print_Area" localSheetId="6">'KZ'!$A$1:$AH$84</definedName>
    <definedName name="_xlnm.Print_Area" localSheetId="7">'LP'!$A$1:$AH$84</definedName>
    <definedName name="_xlnm.Print_Area" localSheetId="8">'MP'!$A$1:$AH$84</definedName>
    <definedName name="_xlnm.Print_Area" localSheetId="9">'NC'!$A$1:$AH$84</definedName>
    <definedName name="_xlnm.Print_Area" localSheetId="10">'NW'!$A$1:$AH$84</definedName>
    <definedName name="_xlnm.Print_Area" localSheetId="1">'Summary per Metro'!$A$1:$AH$84</definedName>
    <definedName name="_xlnm.Print_Area" localSheetId="0">'Summary per Province'!$A$1:$AH$84</definedName>
    <definedName name="_xlnm.Print_Area" localSheetId="2">'Summary per Top 19'!$A$1:$AH$84</definedName>
    <definedName name="_xlnm.Print_Area" localSheetId="11">'WC'!$A$1:$AH$84</definedName>
  </definedNames>
  <calcPr fullCalcOnLoad="1"/>
</workbook>
</file>

<file path=xl/sharedStrings.xml><?xml version="1.0" encoding="utf-8"?>
<sst xmlns="http://schemas.openxmlformats.org/spreadsheetml/2006/main" count="1495" uniqueCount="657">
  <si>
    <t>Main appropriation</t>
  </si>
  <si>
    <t>Adjusted Budget</t>
  </si>
  <si>
    <t>First Quarter 2013/14</t>
  </si>
  <si>
    <t>Second Quarter 2013/14</t>
  </si>
  <si>
    <t>Third Quarter 2013/14</t>
  </si>
  <si>
    <t>Fourth Quarter 2013/14</t>
  </si>
  <si>
    <t>Year to date: 30 September 2013</t>
  </si>
  <si>
    <t>First Quarter 2012/13</t>
  </si>
  <si>
    <t>R thousands</t>
  </si>
  <si>
    <t>Code</t>
  </si>
  <si>
    <t>Operating Expenditure</t>
  </si>
  <si>
    <t>Capital Expenditure</t>
  </si>
  <si>
    <t>Total</t>
  </si>
  <si>
    <t>1st Q as % of Main app</t>
  </si>
  <si>
    <t>2nd Q as % of Main app</t>
  </si>
  <si>
    <t>3rd Q as % of adj budget</t>
  </si>
  <si>
    <t>4th Q as % of adj budget</t>
  </si>
  <si>
    <t>Total Expenditure as % of Main app</t>
  </si>
  <si>
    <t>Q1 of 2012/13 to Q1 of 2013/14</t>
  </si>
  <si>
    <t>Summary per Province</t>
  </si>
  <si>
    <t>Eastern Cape</t>
  </si>
  <si>
    <t>EC</t>
  </si>
  <si>
    <t>Free State</t>
  </si>
  <si>
    <t>FS</t>
  </si>
  <si>
    <t>Gauteng</t>
  </si>
  <si>
    <t>GT</t>
  </si>
  <si>
    <t>Kwazulu-Natal</t>
  </si>
  <si>
    <t>KZ</t>
  </si>
  <si>
    <t>Limpopo</t>
  </si>
  <si>
    <t>LP</t>
  </si>
  <si>
    <t>Mpumalanga</t>
  </si>
  <si>
    <t>MP</t>
  </si>
  <si>
    <t>North West</t>
  </si>
  <si>
    <t>NW</t>
  </si>
  <si>
    <t>Northern Cape</t>
  </si>
  <si>
    <t>NC</t>
  </si>
  <si>
    <t>Western Cape</t>
  </si>
  <si>
    <t>WC</t>
  </si>
  <si>
    <t>Summary per Metro</t>
  </si>
  <si>
    <t>Buffalo City</t>
  </si>
  <si>
    <t>BUF</t>
  </si>
  <si>
    <t>Cape Town</t>
  </si>
  <si>
    <t>CPT</t>
  </si>
  <si>
    <t>Ekurhuleni Metro</t>
  </si>
  <si>
    <t>EKU</t>
  </si>
  <si>
    <t>eThekwini</t>
  </si>
  <si>
    <t>ETH</t>
  </si>
  <si>
    <t>City Of Johannesburg</t>
  </si>
  <si>
    <t>JHB</t>
  </si>
  <si>
    <t>Mangaung</t>
  </si>
  <si>
    <t>MAN</t>
  </si>
  <si>
    <t>Nelson Mandela Bay</t>
  </si>
  <si>
    <t>NMA</t>
  </si>
  <si>
    <t>City Of Tshwane</t>
  </si>
  <si>
    <t>TSH</t>
  </si>
  <si>
    <t>Summary per Top 19</t>
  </si>
  <si>
    <t>City Of Matlosana</t>
  </si>
  <si>
    <t>NW403</t>
  </si>
  <si>
    <t>Drakenstein</t>
  </si>
  <si>
    <t>WC023</t>
  </si>
  <si>
    <t>Emalahleni (Mp)</t>
  </si>
  <si>
    <t>MP312</t>
  </si>
  <si>
    <t>Emfuleni</t>
  </si>
  <si>
    <t>GT421</t>
  </si>
  <si>
    <t>George</t>
  </si>
  <si>
    <t>WC044</t>
  </si>
  <si>
    <t>Govan Mbeki</t>
  </si>
  <si>
    <t>MP307</t>
  </si>
  <si>
    <t>Madibeng</t>
  </si>
  <si>
    <t>NW372</t>
  </si>
  <si>
    <t>Matjhabeng</t>
  </si>
  <si>
    <t>FS184</t>
  </si>
  <si>
    <t>Mbombela</t>
  </si>
  <si>
    <t>MP322</t>
  </si>
  <si>
    <t>Mogale City</t>
  </si>
  <si>
    <t>GT481</t>
  </si>
  <si>
    <t>Msunduzi</t>
  </si>
  <si>
    <t>KZN225</t>
  </si>
  <si>
    <t>Newcastle</t>
  </si>
  <si>
    <t>KZN252</t>
  </si>
  <si>
    <t>Polokwane</t>
  </si>
  <si>
    <t>LIM354</t>
  </si>
  <si>
    <t>Rustenburg</t>
  </si>
  <si>
    <t>NW373</t>
  </si>
  <si>
    <t>Sol Plaatje</t>
  </si>
  <si>
    <t>NC091</t>
  </si>
  <si>
    <t>Stellenbosch</t>
  </si>
  <si>
    <t>WC024</t>
  </si>
  <si>
    <t>Steve Tshwete</t>
  </si>
  <si>
    <t>MP313</t>
  </si>
  <si>
    <t>Tlokwe</t>
  </si>
  <si>
    <t>NW402</t>
  </si>
  <si>
    <t>uMhlathuze</t>
  </si>
  <si>
    <t>KZN282</t>
  </si>
  <si>
    <t>A</t>
  </si>
  <si>
    <t>Total Metros</t>
  </si>
  <si>
    <t>B</t>
  </si>
  <si>
    <t>Camdeboo</t>
  </si>
  <si>
    <t>EC101</t>
  </si>
  <si>
    <t>Blue Crane Route</t>
  </si>
  <si>
    <t>EC102</t>
  </si>
  <si>
    <t>Ikwezi</t>
  </si>
  <si>
    <t>EC103</t>
  </si>
  <si>
    <t>Makana</t>
  </si>
  <si>
    <t>EC104</t>
  </si>
  <si>
    <t>Ndlambe</t>
  </si>
  <si>
    <t>EC105</t>
  </si>
  <si>
    <t>Sundays River Valley</t>
  </si>
  <si>
    <t>EC106</t>
  </si>
  <si>
    <t>Baviaans</t>
  </si>
  <si>
    <t>EC107</t>
  </si>
  <si>
    <t>Kouga</t>
  </si>
  <si>
    <t>EC108</t>
  </si>
  <si>
    <t>Kou-Kamma</t>
  </si>
  <si>
    <t>EC109</t>
  </si>
  <si>
    <t>C</t>
  </si>
  <si>
    <t>Cacadu</t>
  </si>
  <si>
    <t>DC10</t>
  </si>
  <si>
    <t>Total Cacadu</t>
  </si>
  <si>
    <t>Mbhashe</t>
  </si>
  <si>
    <t>EC121</t>
  </si>
  <si>
    <t>Mnquma</t>
  </si>
  <si>
    <t>EC122</t>
  </si>
  <si>
    <t>Great Kei</t>
  </si>
  <si>
    <t>EC123</t>
  </si>
  <si>
    <t>Amahlathi</t>
  </si>
  <si>
    <t>EC124</t>
  </si>
  <si>
    <t>Ngqushwa</t>
  </si>
  <si>
    <t>EC126</t>
  </si>
  <si>
    <t>Nkonkobe</t>
  </si>
  <si>
    <t>EC127</t>
  </si>
  <si>
    <t>Nxuba</t>
  </si>
  <si>
    <t>EC128</t>
  </si>
  <si>
    <t>Amathole</t>
  </si>
  <si>
    <t>DC12</t>
  </si>
  <si>
    <t>Total Amathole</t>
  </si>
  <si>
    <t>Inxuba Yethemba</t>
  </si>
  <si>
    <t>EC131</t>
  </si>
  <si>
    <t>Tsolwana</t>
  </si>
  <si>
    <t>EC132</t>
  </si>
  <si>
    <t>Inkwanca</t>
  </si>
  <si>
    <t>EC133</t>
  </si>
  <si>
    <t>Lukhanji</t>
  </si>
  <si>
    <t>EC134</t>
  </si>
  <si>
    <t>Intsika Yethu</t>
  </si>
  <si>
    <t>EC135</t>
  </si>
  <si>
    <t>Emalahleni (Ec)</t>
  </si>
  <si>
    <t>EC136</t>
  </si>
  <si>
    <t>Engcobo</t>
  </si>
  <si>
    <t>EC137</t>
  </si>
  <si>
    <t>Sakhisizwe</t>
  </si>
  <si>
    <t>EC138</t>
  </si>
  <si>
    <t>Chris Hani</t>
  </si>
  <si>
    <t>DC13</t>
  </si>
  <si>
    <t>Total Chris Hani</t>
  </si>
  <si>
    <t>Elundini</t>
  </si>
  <si>
    <t>EC141</t>
  </si>
  <si>
    <t>Senqu</t>
  </si>
  <si>
    <t>EC142</t>
  </si>
  <si>
    <t>Maletswai</t>
  </si>
  <si>
    <t>EC143</t>
  </si>
  <si>
    <t>Gariep</t>
  </si>
  <si>
    <t>EC144</t>
  </si>
  <si>
    <t>Joe Gqabi</t>
  </si>
  <si>
    <t>DC14</t>
  </si>
  <si>
    <t>Total Joe Gqabi</t>
  </si>
  <si>
    <t>Ngquza Hills</t>
  </si>
  <si>
    <t>EC153</t>
  </si>
  <si>
    <t>Port St Johns</t>
  </si>
  <si>
    <t>EC154</t>
  </si>
  <si>
    <t>Nyandeni</t>
  </si>
  <si>
    <t>EC155</t>
  </si>
  <si>
    <t>Mhlontlo</t>
  </si>
  <si>
    <t>EC156</t>
  </si>
  <si>
    <t>King Sabata Dalindyebo</t>
  </si>
  <si>
    <t>EC157</t>
  </si>
  <si>
    <t>O .R. Tambo</t>
  </si>
  <si>
    <t>DC15</t>
  </si>
  <si>
    <t>Total O .R. Tambo</t>
  </si>
  <si>
    <t>Matatiele</t>
  </si>
  <si>
    <t>EC441</t>
  </si>
  <si>
    <t>Umzimvubu</t>
  </si>
  <si>
    <t>EC442</t>
  </si>
  <si>
    <t>Mbizana</t>
  </si>
  <si>
    <t>EC443</t>
  </si>
  <si>
    <t>Ntabankulu</t>
  </si>
  <si>
    <t>EC444</t>
  </si>
  <si>
    <t>Alfred Nzo</t>
  </si>
  <si>
    <t>DC44</t>
  </si>
  <si>
    <t>Total Alfred Nzo</t>
  </si>
  <si>
    <t>Total Eastern Cape</t>
  </si>
  <si>
    <t>Letsemeng</t>
  </si>
  <si>
    <t>FS161</t>
  </si>
  <si>
    <t>Kopanong</t>
  </si>
  <si>
    <t>FS162</t>
  </si>
  <si>
    <t>Mohokare</t>
  </si>
  <si>
    <t>FS163</t>
  </si>
  <si>
    <t>Naledi (Fs)</t>
  </si>
  <si>
    <t>FS164</t>
  </si>
  <si>
    <t>Xhariep</t>
  </si>
  <si>
    <t>DC16</t>
  </si>
  <si>
    <t>Total Xhariep</t>
  </si>
  <si>
    <t>Masilonyana</t>
  </si>
  <si>
    <t>FS181</t>
  </si>
  <si>
    <t>Tokologo</t>
  </si>
  <si>
    <t>FS182</t>
  </si>
  <si>
    <t>Tswelopele</t>
  </si>
  <si>
    <t>FS183</t>
  </si>
  <si>
    <t>Nala</t>
  </si>
  <si>
    <t>FS185</t>
  </si>
  <si>
    <t>Lejweleputswa</t>
  </si>
  <si>
    <t>DC18</t>
  </si>
  <si>
    <t>Total Lejweleputswa</t>
  </si>
  <si>
    <t>Setsoto</t>
  </si>
  <si>
    <t>FS191</t>
  </si>
  <si>
    <t>Dihlabeng</t>
  </si>
  <si>
    <t>FS192</t>
  </si>
  <si>
    <t>Nketoana</t>
  </si>
  <si>
    <t>FS193</t>
  </si>
  <si>
    <t>Maluti-a-Phofung</t>
  </si>
  <si>
    <t>FS194</t>
  </si>
  <si>
    <t>Phumelela</t>
  </si>
  <si>
    <t>FS195</t>
  </si>
  <si>
    <t>Mantsopa</t>
  </si>
  <si>
    <t>FS196</t>
  </si>
  <si>
    <t>Thabo Mofutsanyana</t>
  </si>
  <si>
    <t>DC19</t>
  </si>
  <si>
    <t>Total Thabo Mofutsanyana</t>
  </si>
  <si>
    <t>Moqhaka</t>
  </si>
  <si>
    <t>FS201</t>
  </si>
  <si>
    <t>Ngwathe</t>
  </si>
  <si>
    <t>FS203</t>
  </si>
  <si>
    <t>Metsimaholo</t>
  </si>
  <si>
    <t>FS204</t>
  </si>
  <si>
    <t>Mafube</t>
  </si>
  <si>
    <t>FS205</t>
  </si>
  <si>
    <t>Fezile Dabi</t>
  </si>
  <si>
    <t>DC20</t>
  </si>
  <si>
    <t>Total Fezile Dabi</t>
  </si>
  <si>
    <t>Total Free State</t>
  </si>
  <si>
    <t>Midvaal</t>
  </si>
  <si>
    <t>GT422</t>
  </si>
  <si>
    <t>Lesedi</t>
  </si>
  <si>
    <t>GT423</t>
  </si>
  <si>
    <t>Sedibeng</t>
  </si>
  <si>
    <t>DC42</t>
  </si>
  <si>
    <t>Total Sedibeng</t>
  </si>
  <si>
    <t>Randfontein</t>
  </si>
  <si>
    <t>GT482</t>
  </si>
  <si>
    <t>Westonaria</t>
  </si>
  <si>
    <t>GT483</t>
  </si>
  <si>
    <t>Merafong City</t>
  </si>
  <si>
    <t>GT484</t>
  </si>
  <si>
    <t>West Rand</t>
  </si>
  <si>
    <t>DC48</t>
  </si>
  <si>
    <t>Total West Rand</t>
  </si>
  <si>
    <t>Total Gauteng</t>
  </si>
  <si>
    <t>Vulamehlo</t>
  </si>
  <si>
    <t>KZN211</t>
  </si>
  <si>
    <t>Umdoni</t>
  </si>
  <si>
    <t>KZN212</t>
  </si>
  <si>
    <t>Umzumbe</t>
  </si>
  <si>
    <t>KZN213</t>
  </si>
  <si>
    <t>uMuziwabantu</t>
  </si>
  <si>
    <t>KZN214</t>
  </si>
  <si>
    <t>Ezinqoleni</t>
  </si>
  <si>
    <t>KZN215</t>
  </si>
  <si>
    <t>Hibiscus Coast</t>
  </si>
  <si>
    <t>KZN216</t>
  </si>
  <si>
    <t>Ugu</t>
  </si>
  <si>
    <t>DC21</t>
  </si>
  <si>
    <t>Total Ugu</t>
  </si>
  <si>
    <t>uMshwathi</t>
  </si>
  <si>
    <t>KZN221</t>
  </si>
  <si>
    <t>uMngeni</t>
  </si>
  <si>
    <t>KZN222</t>
  </si>
  <si>
    <t>Mpofana</t>
  </si>
  <si>
    <t>KZN223</t>
  </si>
  <si>
    <t>Impendle</t>
  </si>
  <si>
    <t>KZN224</t>
  </si>
  <si>
    <t>Mkhambathini</t>
  </si>
  <si>
    <t>KZN226</t>
  </si>
  <si>
    <t>Richmond</t>
  </si>
  <si>
    <t>KZN227</t>
  </si>
  <si>
    <t>uMgungundlovu</t>
  </si>
  <si>
    <t>DC22</t>
  </si>
  <si>
    <t>Total uMgungundlovu</t>
  </si>
  <si>
    <t>Emnambithi/Ladysmith</t>
  </si>
  <si>
    <t>KZN232</t>
  </si>
  <si>
    <t>Indaka</t>
  </si>
  <si>
    <t>KZN233</t>
  </si>
  <si>
    <t>Umtshezi</t>
  </si>
  <si>
    <t>KZN234</t>
  </si>
  <si>
    <t>Okhahlamba</t>
  </si>
  <si>
    <t>KZN235</t>
  </si>
  <si>
    <t>Imbabazane</t>
  </si>
  <si>
    <t>KZN236</t>
  </si>
  <si>
    <t>Uthukela</t>
  </si>
  <si>
    <t>DC23</t>
  </si>
  <si>
    <t>Total Uthukela</t>
  </si>
  <si>
    <t>Endumeni</t>
  </si>
  <si>
    <t>KZN241</t>
  </si>
  <si>
    <t>Nquthu</t>
  </si>
  <si>
    <t>KZN242</t>
  </si>
  <si>
    <t>Msinga</t>
  </si>
  <si>
    <t>KZN244</t>
  </si>
  <si>
    <t>Umvoti</t>
  </si>
  <si>
    <t>KZN245</t>
  </si>
  <si>
    <t>Umzinyathi</t>
  </si>
  <si>
    <t>DC24</t>
  </si>
  <si>
    <t>Total Umzinyathi</t>
  </si>
  <si>
    <t>eMadlangeni</t>
  </si>
  <si>
    <t>KZN253</t>
  </si>
  <si>
    <t>Dannhauser</t>
  </si>
  <si>
    <t>KZN254</t>
  </si>
  <si>
    <t>Amajuba</t>
  </si>
  <si>
    <t>DC25</t>
  </si>
  <si>
    <t>Total Amajuba</t>
  </si>
  <si>
    <t>eDumbe</t>
  </si>
  <si>
    <t>KZN261</t>
  </si>
  <si>
    <t>uPhongolo</t>
  </si>
  <si>
    <t>KZN262</t>
  </si>
  <si>
    <t>Abaqulusi</t>
  </si>
  <si>
    <t>KZN263</t>
  </si>
  <si>
    <t>Nongoma</t>
  </si>
  <si>
    <t>KZN265</t>
  </si>
  <si>
    <t>Ulundi</t>
  </si>
  <si>
    <t>KZN266</t>
  </si>
  <si>
    <t>Zululand</t>
  </si>
  <si>
    <t>DC26</t>
  </si>
  <si>
    <t>Total Zululand</t>
  </si>
  <si>
    <t>Umhlabuyalingana</t>
  </si>
  <si>
    <t>KZN271</t>
  </si>
  <si>
    <t>Jozini</t>
  </si>
  <si>
    <t>KZN272</t>
  </si>
  <si>
    <t>The Big 5 False Bay</t>
  </si>
  <si>
    <t>KZN273</t>
  </si>
  <si>
    <t>Hlabisa</t>
  </si>
  <si>
    <t>KZN274</t>
  </si>
  <si>
    <t>Mtubatuba</t>
  </si>
  <si>
    <t>KZN275</t>
  </si>
  <si>
    <t>Umkhanyakude</t>
  </si>
  <si>
    <t>DC27</t>
  </si>
  <si>
    <t>Total Umkhanyakude</t>
  </si>
  <si>
    <t>Mfolozi</t>
  </si>
  <si>
    <t>KZN281</t>
  </si>
  <si>
    <t>Ntambanana</t>
  </si>
  <si>
    <t>KZN283</t>
  </si>
  <si>
    <t>uMlalazi</t>
  </si>
  <si>
    <t>KZN284</t>
  </si>
  <si>
    <t>Mthonjaneni</t>
  </si>
  <si>
    <t>KZN285</t>
  </si>
  <si>
    <t>Nkandla</t>
  </si>
  <si>
    <t>KZN286</t>
  </si>
  <si>
    <t>uThungulu</t>
  </si>
  <si>
    <t>DC28</t>
  </si>
  <si>
    <t>Total uThungulu</t>
  </si>
  <si>
    <t>Mandeni</t>
  </si>
  <si>
    <t>KZN291</t>
  </si>
  <si>
    <t>KwaDukuza</t>
  </si>
  <si>
    <t>KZN292</t>
  </si>
  <si>
    <t>Ndwedwe</t>
  </si>
  <si>
    <t>KZN293</t>
  </si>
  <si>
    <t>Maphumulo</t>
  </si>
  <si>
    <t>KZN294</t>
  </si>
  <si>
    <t>iLembe</t>
  </si>
  <si>
    <t>DC29</t>
  </si>
  <si>
    <t>Total iLembe</t>
  </si>
  <si>
    <t>Ingwe</t>
  </si>
  <si>
    <t>KZN431</t>
  </si>
  <si>
    <t>Kwa Sani</t>
  </si>
  <si>
    <t>KZN432</t>
  </si>
  <si>
    <t>Greater Kokstad</t>
  </si>
  <si>
    <t>KZN433</t>
  </si>
  <si>
    <t>Ubuhlebezwe</t>
  </si>
  <si>
    <t>KZN434</t>
  </si>
  <si>
    <t>Umzimkhulu</t>
  </si>
  <si>
    <t>KZN435</t>
  </si>
  <si>
    <t>Sisonke</t>
  </si>
  <si>
    <t>DC43</t>
  </si>
  <si>
    <t>Total Sisonke</t>
  </si>
  <si>
    <t>Total Kwazulu-Natal</t>
  </si>
  <si>
    <t>Greater Giyani</t>
  </si>
  <si>
    <t>LIM331</t>
  </si>
  <si>
    <t>Greater Letaba</t>
  </si>
  <si>
    <t>LIM332</t>
  </si>
  <si>
    <t>Greater Tzaneen</t>
  </si>
  <si>
    <t>LIM333</t>
  </si>
  <si>
    <t>Ba-Phalaborwa</t>
  </si>
  <si>
    <t>LIM334</t>
  </si>
  <si>
    <t>Maruleng</t>
  </si>
  <si>
    <t>LIM335</t>
  </si>
  <si>
    <t>Mopani</t>
  </si>
  <si>
    <t>DC33</t>
  </si>
  <si>
    <t>Total Mopani</t>
  </si>
  <si>
    <t>Musina</t>
  </si>
  <si>
    <t>LIM341</t>
  </si>
  <si>
    <t>Mutale</t>
  </si>
  <si>
    <t>LIM342</t>
  </si>
  <si>
    <t>Thulamela</t>
  </si>
  <si>
    <t>LIM343</t>
  </si>
  <si>
    <t>Makhado</t>
  </si>
  <si>
    <t>LIM344</t>
  </si>
  <si>
    <t>Vhembe</t>
  </si>
  <si>
    <t>DC34</t>
  </si>
  <si>
    <t>Total Vhembe</t>
  </si>
  <si>
    <t>Blouberg</t>
  </si>
  <si>
    <t>LIM351</t>
  </si>
  <si>
    <t>Aganang</t>
  </si>
  <si>
    <t>LIM352</t>
  </si>
  <si>
    <t>Molemole</t>
  </si>
  <si>
    <t>LIM353</t>
  </si>
  <si>
    <t>Lepelle-Nkumpi</t>
  </si>
  <si>
    <t>LIM355</t>
  </si>
  <si>
    <t>Capricorn</t>
  </si>
  <si>
    <t>DC35</t>
  </si>
  <si>
    <t>Total Capricorn</t>
  </si>
  <si>
    <t>Thabazimbi</t>
  </si>
  <si>
    <t>LIM361</t>
  </si>
  <si>
    <t>Lephalale</t>
  </si>
  <si>
    <t>LIM362</t>
  </si>
  <si>
    <t>Mookgopong</t>
  </si>
  <si>
    <t>LIM364</t>
  </si>
  <si>
    <t>Modimolle</t>
  </si>
  <si>
    <t>LIM365</t>
  </si>
  <si>
    <t>Bela Bela</t>
  </si>
  <si>
    <t>LIM366</t>
  </si>
  <si>
    <t>Mogalakwena</t>
  </si>
  <si>
    <t>LIM367</t>
  </si>
  <si>
    <t>Waterberg</t>
  </si>
  <si>
    <t>DC36</t>
  </si>
  <si>
    <t>Total Waterberg</t>
  </si>
  <si>
    <t>Ephraim Mogale</t>
  </si>
  <si>
    <t>LIM471</t>
  </si>
  <si>
    <t>Elias Motsoaledi</t>
  </si>
  <si>
    <t>LIM472</t>
  </si>
  <si>
    <t>Makhuduthamaga</t>
  </si>
  <si>
    <t>LIM473</t>
  </si>
  <si>
    <t>Fetakgomo</t>
  </si>
  <si>
    <t>LIM474</t>
  </si>
  <si>
    <t>Greater Tubatse</t>
  </si>
  <si>
    <t>LIM475</t>
  </si>
  <si>
    <t>Sekhukhune</t>
  </si>
  <si>
    <t>DC47</t>
  </si>
  <si>
    <t>Total Sekhukhune</t>
  </si>
  <si>
    <t>Total Limpopo</t>
  </si>
  <si>
    <t>Albert Luthuli</t>
  </si>
  <si>
    <t>MP301</t>
  </si>
  <si>
    <t>Msukaligwa</t>
  </si>
  <si>
    <t>MP302</t>
  </si>
  <si>
    <t>Mkhondo</t>
  </si>
  <si>
    <t>MP303</t>
  </si>
  <si>
    <t>Pixley Ka Seme (MP)</t>
  </si>
  <si>
    <t>MP304</t>
  </si>
  <si>
    <t>Lekwa</t>
  </si>
  <si>
    <t>MP305</t>
  </si>
  <si>
    <t>Dipaleseng</t>
  </si>
  <si>
    <t>MP306</t>
  </si>
  <si>
    <t>Gert Sibande</t>
  </si>
  <si>
    <t>DC30</t>
  </si>
  <si>
    <t>Total Gert Sibande</t>
  </si>
  <si>
    <t>Victor Khanye</t>
  </si>
  <si>
    <t>MP311</t>
  </si>
  <si>
    <t>Emakhazeni</t>
  </si>
  <si>
    <t>MP314</t>
  </si>
  <si>
    <t>Thembisile Hani</t>
  </si>
  <si>
    <t>MP315</t>
  </si>
  <si>
    <t>Dr J.S. Moroka</t>
  </si>
  <si>
    <t>MP316</t>
  </si>
  <si>
    <t>Nkangala</t>
  </si>
  <si>
    <t>DC31</t>
  </si>
  <si>
    <t>Total Nkangala</t>
  </si>
  <si>
    <t>Thaba Chweu</t>
  </si>
  <si>
    <t>MP321</t>
  </si>
  <si>
    <t>Umjindi</t>
  </si>
  <si>
    <t>MP323</t>
  </si>
  <si>
    <t>Nkomazi</t>
  </si>
  <si>
    <t>MP324</t>
  </si>
  <si>
    <t>Bushbuckridge</t>
  </si>
  <si>
    <t>MP325</t>
  </si>
  <si>
    <t>Ehlanzeni</t>
  </si>
  <si>
    <t>DC32</t>
  </si>
  <si>
    <t>Total Ehlanzeni</t>
  </si>
  <si>
    <t>Total Mpumalanga</t>
  </si>
  <si>
    <t>Joe Morolong</t>
  </si>
  <si>
    <t>NC451</t>
  </si>
  <si>
    <t>Ga-Segonyana</t>
  </si>
  <si>
    <t>NC452</t>
  </si>
  <si>
    <t>Gamagara</t>
  </si>
  <si>
    <t>NC453</t>
  </si>
  <si>
    <t>John Taolo Gaetsewe</t>
  </si>
  <si>
    <t>DC45</t>
  </si>
  <si>
    <t>Total John Taolo Gaetsewe</t>
  </si>
  <si>
    <t>Richtersveld</t>
  </si>
  <si>
    <t>NC061</t>
  </si>
  <si>
    <t>Nama Khoi</t>
  </si>
  <si>
    <t>NC062</t>
  </si>
  <si>
    <t>Kamiesberg</t>
  </si>
  <si>
    <t>NC064</t>
  </si>
  <si>
    <t>Hantam</t>
  </si>
  <si>
    <t>NC065</t>
  </si>
  <si>
    <t>Karoo Hoogland</t>
  </si>
  <si>
    <t>NC066</t>
  </si>
  <si>
    <t>Khai-Ma</t>
  </si>
  <si>
    <t>NC067</t>
  </si>
  <si>
    <t>Namakwa</t>
  </si>
  <si>
    <t>DC6</t>
  </si>
  <si>
    <t>Total Namakwa</t>
  </si>
  <si>
    <t>Ubuntu</t>
  </si>
  <si>
    <t>NC071</t>
  </si>
  <si>
    <t>Umsobomvu</t>
  </si>
  <si>
    <t>NC072</t>
  </si>
  <si>
    <t>Emthanjeni</t>
  </si>
  <si>
    <t>NC073</t>
  </si>
  <si>
    <t>Kareeberg</t>
  </si>
  <si>
    <t>NC074</t>
  </si>
  <si>
    <t>Renosterberg</t>
  </si>
  <si>
    <t>NC075</t>
  </si>
  <si>
    <t>Thembelihle</t>
  </si>
  <si>
    <t>NC076</t>
  </si>
  <si>
    <t>Siyathemba</t>
  </si>
  <si>
    <t>NC077</t>
  </si>
  <si>
    <t>Siyancuma</t>
  </si>
  <si>
    <t>NC078</t>
  </si>
  <si>
    <t>Pixley Ka Seme (Nc)</t>
  </si>
  <si>
    <t>DC7</t>
  </si>
  <si>
    <t>Total Pixley ka Seme (NC)</t>
  </si>
  <si>
    <t>Mier</t>
  </si>
  <si>
    <t>NC081</t>
  </si>
  <si>
    <t>!Kai! Garib</t>
  </si>
  <si>
    <t>NC082</t>
  </si>
  <si>
    <t>//Khara Hais</t>
  </si>
  <si>
    <t>NC083</t>
  </si>
  <si>
    <t>!Kheis</t>
  </si>
  <si>
    <t>NC084</t>
  </si>
  <si>
    <t>Tsantsabane</t>
  </si>
  <si>
    <t>NC085</t>
  </si>
  <si>
    <t>Kgatelopele</t>
  </si>
  <si>
    <t>NC086</t>
  </si>
  <si>
    <t>Z F Mgcawu</t>
  </si>
  <si>
    <t>DC8</t>
  </si>
  <si>
    <t>Total Siyanda</t>
  </si>
  <si>
    <t>Dikgatlong</t>
  </si>
  <si>
    <t>NC092</t>
  </si>
  <si>
    <t>Magareng</t>
  </si>
  <si>
    <t>NC093</t>
  </si>
  <si>
    <t>Phokwane</t>
  </si>
  <si>
    <t>NC094</t>
  </si>
  <si>
    <t>Frances Baard</t>
  </si>
  <si>
    <t>DC9</t>
  </si>
  <si>
    <t>Total Frances Baard</t>
  </si>
  <si>
    <t>Total Northern Cape</t>
  </si>
  <si>
    <t>Moretele</t>
  </si>
  <si>
    <t>NW371</t>
  </si>
  <si>
    <t>Kgetlengrivier</t>
  </si>
  <si>
    <t>NW374</t>
  </si>
  <si>
    <t>Moses Kotane</t>
  </si>
  <si>
    <t>NW375</t>
  </si>
  <si>
    <t>Bojanala Platinum</t>
  </si>
  <si>
    <t>DC37</t>
  </si>
  <si>
    <t>Total Bojanala Platinum</t>
  </si>
  <si>
    <t>Ratlou</t>
  </si>
  <si>
    <t>NW381</t>
  </si>
  <si>
    <t>Tswaing</t>
  </si>
  <si>
    <t>NW382</t>
  </si>
  <si>
    <t>Mafikeng</t>
  </si>
  <si>
    <t>NW383</t>
  </si>
  <si>
    <t>Ditsobotla</t>
  </si>
  <si>
    <t>NW384</t>
  </si>
  <si>
    <t>Ramotshere Moiloa</t>
  </si>
  <si>
    <t>NW385</t>
  </si>
  <si>
    <t>Ngaka Modiri Molema</t>
  </si>
  <si>
    <t>DC38</t>
  </si>
  <si>
    <t>Total Ngaka Modiri Molema</t>
  </si>
  <si>
    <t>Naledi (Nw)</t>
  </si>
  <si>
    <t>NW392</t>
  </si>
  <si>
    <t>Mamusa</t>
  </si>
  <si>
    <t>NW393</t>
  </si>
  <si>
    <t>Greater Taung</t>
  </si>
  <si>
    <t>NW394</t>
  </si>
  <si>
    <t>Lekwa-Teemane</t>
  </si>
  <si>
    <t>NW396</t>
  </si>
  <si>
    <t>Molopo-Kagisano</t>
  </si>
  <si>
    <t>NW397</t>
  </si>
  <si>
    <t>Dr Ruth Segomotsi Mompati</t>
  </si>
  <si>
    <t>DC39</t>
  </si>
  <si>
    <t>Total Dr Ruth Segomotsi Mompati</t>
  </si>
  <si>
    <t>Ventersdorp</t>
  </si>
  <si>
    <t>NW401</t>
  </si>
  <si>
    <t>Maquassi Hills</t>
  </si>
  <si>
    <t>NW404</t>
  </si>
  <si>
    <t>Dr Kenneth Kaunda</t>
  </si>
  <si>
    <t>DC40</t>
  </si>
  <si>
    <t>Total Dr Kenneth Kaunda</t>
  </si>
  <si>
    <t>Total North West</t>
  </si>
  <si>
    <t>Matzikama</t>
  </si>
  <si>
    <t>WC011</t>
  </si>
  <si>
    <t>Cederberg</t>
  </si>
  <si>
    <t>WC012</t>
  </si>
  <si>
    <t>Bergrivier</t>
  </si>
  <si>
    <t>WC013</t>
  </si>
  <si>
    <t>Saldanha Bay</t>
  </si>
  <si>
    <t>WC014</t>
  </si>
  <si>
    <t>Swartland</t>
  </si>
  <si>
    <t>WC015</t>
  </si>
  <si>
    <t>West Coast</t>
  </si>
  <si>
    <t>DC1</t>
  </si>
  <si>
    <t>Total West Coast</t>
  </si>
  <si>
    <t>Witzenberg</t>
  </si>
  <si>
    <t>WC022</t>
  </si>
  <si>
    <t>Breede Valley</t>
  </si>
  <si>
    <t>WC025</t>
  </si>
  <si>
    <t>Langeberg</t>
  </si>
  <si>
    <t>WC026</t>
  </si>
  <si>
    <t>Cape Winelands DM</t>
  </si>
  <si>
    <t>DC2</t>
  </si>
  <si>
    <t>Total Cape Winelands</t>
  </si>
  <si>
    <t>Theewaterskloof</t>
  </si>
  <si>
    <t>WC031</t>
  </si>
  <si>
    <t>Overstrand</t>
  </si>
  <si>
    <t>WC032</t>
  </si>
  <si>
    <t>Cape Agulhas</t>
  </si>
  <si>
    <t>WC033</t>
  </si>
  <si>
    <t>Swellendam</t>
  </si>
  <si>
    <t>WC034</t>
  </si>
  <si>
    <t>Overberg</t>
  </si>
  <si>
    <t>DC3</t>
  </si>
  <si>
    <t>Total Overberg</t>
  </si>
  <si>
    <t>Kannaland</t>
  </si>
  <si>
    <t>WC041</t>
  </si>
  <si>
    <t>Hessequa</t>
  </si>
  <si>
    <t>WC042</t>
  </si>
  <si>
    <t>Mossel Bay</t>
  </si>
  <si>
    <t>WC043</t>
  </si>
  <si>
    <t>Oudtshoorn</t>
  </si>
  <si>
    <t>WC045</t>
  </si>
  <si>
    <t>Bitou</t>
  </si>
  <si>
    <t>WC047</t>
  </si>
  <si>
    <t>Knysna</t>
  </si>
  <si>
    <t>WC048</t>
  </si>
  <si>
    <t>Eden</t>
  </si>
  <si>
    <t>DC4</t>
  </si>
  <si>
    <t>Total Eden</t>
  </si>
  <si>
    <t>Laingsburg</t>
  </si>
  <si>
    <t>WC051</t>
  </si>
  <si>
    <t>Prince Albert</t>
  </si>
  <si>
    <t>WC052</t>
  </si>
  <si>
    <t>Beaufort West</t>
  </si>
  <si>
    <t>WC053</t>
  </si>
  <si>
    <t>Central Karoo</t>
  </si>
  <si>
    <t>DC5</t>
  </si>
  <si>
    <t>Total Central Karoo</t>
  </si>
  <si>
    <t>Total Western Cape</t>
  </si>
  <si>
    <t>Total National</t>
  </si>
  <si>
    <t>Total Top 19</t>
  </si>
  <si>
    <t>STATEMENT OF CAPITAL AND OPERATING EXPENDITURE AS AT 30 SEPTEMBER 2013</t>
  </si>
  <si>
    <t>Source: National Treasury Local Government Database</t>
  </si>
</sst>
</file>

<file path=xl/styles.xml><?xml version="1.0" encoding="utf-8"?>
<styleSheet xmlns="http://schemas.openxmlformats.org/spreadsheetml/2006/main">
  <numFmts count="1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\%"/>
    <numFmt numFmtId="170" formatCode="_(* #,##0_);_(* \(#,##0\);_(* &quot;- &quot;?_);_(@_)"/>
    <numFmt numFmtId="171" formatCode="0.0%;\(0.0%\);_(* &quot;- &quot;?_);_(@_)"/>
    <numFmt numFmtId="172" formatCode="##,##0"/>
    <numFmt numFmtId="173" formatCode="#,###.0%"/>
    <numFmt numFmtId="174" formatCode="_(* #,##0,_);_(* \(#,##0,\);_(* &quot;- &quot;?_);_(@_)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2"/>
      <color indexed="8"/>
      <name val="ARIAL"/>
      <family val="0"/>
    </font>
    <font>
      <b/>
      <sz val="10"/>
      <color indexed="8"/>
      <name val="Arial Narrow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b/>
      <sz val="10"/>
      <name val="Arial Narrow"/>
      <family val="2"/>
    </font>
    <font>
      <sz val="10"/>
      <color indexed="8"/>
      <name val="ARIAL NARROW"/>
      <family val="0"/>
    </font>
    <font>
      <i/>
      <sz val="10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8" fillId="32" borderId="7" applyNumberFormat="0" applyFont="0" applyAlignment="0" applyProtection="0"/>
    <xf numFmtId="0" fontId="43" fillId="27" borderId="8" applyNumberFormat="0" applyAlignment="0" applyProtection="0"/>
    <xf numFmtId="9" fontId="28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31">
    <xf numFmtId="0" fontId="0" fillId="0" borderId="0" xfId="0" applyFont="1" applyAlignment="1">
      <alignment/>
    </xf>
    <xf numFmtId="0" fontId="2" fillId="0" borderId="0" xfId="0" applyFont="1" applyAlignment="1" applyProtection="1">
      <alignment wrapText="1"/>
      <protection/>
    </xf>
    <xf numFmtId="0" fontId="0" fillId="0" borderId="0" xfId="0" applyAlignment="1" applyProtection="1">
      <alignment/>
      <protection/>
    </xf>
    <xf numFmtId="0" fontId="0" fillId="0" borderId="0" xfId="0" applyAlignment="1">
      <alignment/>
    </xf>
    <xf numFmtId="0" fontId="3" fillId="0" borderId="0" xfId="0" applyFont="1" applyAlignment="1" applyProtection="1">
      <alignment wrapText="1"/>
      <protection/>
    </xf>
    <xf numFmtId="0" fontId="0" fillId="0" borderId="0" xfId="0" applyAlignment="1">
      <alignment/>
    </xf>
    <xf numFmtId="0" fontId="2" fillId="0" borderId="0" xfId="0" applyFont="1" applyBorder="1" applyAlignment="1" applyProtection="1">
      <alignment wrapText="1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>
      <alignment/>
    </xf>
    <xf numFmtId="0" fontId="4" fillId="0" borderId="10" xfId="0" applyFont="1" applyBorder="1" applyAlignment="1" applyProtection="1">
      <alignment wrapText="1"/>
      <protection/>
    </xf>
    <xf numFmtId="0" fontId="4" fillId="0" borderId="11" xfId="0" applyFont="1" applyBorder="1" applyAlignment="1" applyProtection="1">
      <alignment wrapText="1"/>
      <protection/>
    </xf>
    <xf numFmtId="0" fontId="4" fillId="0" borderId="12" xfId="0" applyFont="1" applyBorder="1" applyAlignment="1" applyProtection="1">
      <alignment horizontal="center" wrapText="1"/>
      <protection/>
    </xf>
    <xf numFmtId="0" fontId="5" fillId="0" borderId="12" xfId="0" applyFont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>
      <alignment/>
    </xf>
    <xf numFmtId="0" fontId="4" fillId="0" borderId="13" xfId="0" applyFont="1" applyBorder="1" applyAlignment="1" applyProtection="1">
      <alignment wrapText="1"/>
      <protection/>
    </xf>
    <xf numFmtId="0" fontId="4" fillId="0" borderId="14" xfId="0" applyFont="1" applyBorder="1" applyAlignment="1" applyProtection="1">
      <alignment wrapText="1"/>
      <protection/>
    </xf>
    <xf numFmtId="0" fontId="4" fillId="0" borderId="15" xfId="0" applyFont="1" applyBorder="1" applyAlignment="1" applyProtection="1">
      <alignment horizontal="center" wrapText="1"/>
      <protection/>
    </xf>
    <xf numFmtId="0" fontId="4" fillId="0" borderId="13" xfId="0" applyFont="1" applyBorder="1" applyAlignment="1" applyProtection="1">
      <alignment horizontal="center" vertical="top" wrapText="1"/>
      <protection/>
    </xf>
    <xf numFmtId="0" fontId="4" fillId="0" borderId="16" xfId="0" applyFont="1" applyBorder="1" applyAlignment="1" applyProtection="1">
      <alignment horizontal="center" vertical="top" wrapText="1"/>
      <protection/>
    </xf>
    <xf numFmtId="0" fontId="4" fillId="0" borderId="14" xfId="0" applyFont="1" applyBorder="1" applyAlignment="1" applyProtection="1">
      <alignment horizontal="center" vertical="top" wrapText="1"/>
      <protection/>
    </xf>
    <xf numFmtId="0" fontId="4" fillId="0" borderId="17" xfId="0" applyFont="1" applyBorder="1" applyAlignment="1" applyProtection="1">
      <alignment horizontal="center" vertical="top" wrapText="1"/>
      <protection/>
    </xf>
    <xf numFmtId="0" fontId="4" fillId="0" borderId="18" xfId="0" applyFont="1" applyBorder="1" applyAlignment="1" applyProtection="1">
      <alignment horizontal="center" vertical="top" wrapText="1"/>
      <protection/>
    </xf>
    <xf numFmtId="0" fontId="4" fillId="0" borderId="19" xfId="0" applyFont="1" applyBorder="1" applyAlignment="1" applyProtection="1">
      <alignment horizontal="center" vertical="top" wrapText="1"/>
      <protection/>
    </xf>
    <xf numFmtId="0" fontId="4" fillId="0" borderId="20" xfId="0" applyFont="1" applyBorder="1" applyAlignment="1" applyProtection="1">
      <alignment horizontal="center" vertical="top" wrapText="1"/>
      <protection/>
    </xf>
    <xf numFmtId="0" fontId="5" fillId="0" borderId="11" xfId="0" applyFont="1" applyBorder="1" applyAlignment="1" applyProtection="1">
      <alignment/>
      <protection/>
    </xf>
    <xf numFmtId="0" fontId="5" fillId="0" borderId="20" xfId="0" applyFont="1" applyBorder="1" applyAlignment="1" applyProtection="1">
      <alignment/>
      <protection/>
    </xf>
    <xf numFmtId="0" fontId="5" fillId="0" borderId="21" xfId="0" applyFont="1" applyBorder="1" applyAlignment="1" applyProtection="1">
      <alignment/>
      <protection/>
    </xf>
    <xf numFmtId="0" fontId="5" fillId="0" borderId="22" xfId="0" applyFont="1" applyBorder="1" applyAlignment="1" applyProtection="1">
      <alignment/>
      <protection/>
    </xf>
    <xf numFmtId="0" fontId="5" fillId="0" borderId="23" xfId="0" applyFont="1" applyBorder="1" applyAlignment="1" applyProtection="1">
      <alignment/>
      <protection/>
    </xf>
    <xf numFmtId="0" fontId="5" fillId="0" borderId="24" xfId="0" applyFont="1" applyBorder="1" applyAlignment="1" applyProtection="1">
      <alignment/>
      <protection/>
    </xf>
    <xf numFmtId="0" fontId="5" fillId="0" borderId="25" xfId="0" applyFont="1" applyBorder="1" applyAlignment="1" applyProtection="1">
      <alignment/>
      <protection/>
    </xf>
    <xf numFmtId="0" fontId="5" fillId="0" borderId="26" xfId="0" applyFont="1" applyBorder="1" applyAlignment="1" applyProtection="1">
      <alignment/>
      <protection/>
    </xf>
    <xf numFmtId="0" fontId="4" fillId="0" borderId="24" xfId="0" applyFont="1" applyBorder="1" applyAlignment="1" applyProtection="1">
      <alignment wrapText="1"/>
      <protection/>
    </xf>
    <xf numFmtId="0" fontId="4" fillId="0" borderId="25" xfId="0" applyFont="1" applyBorder="1" applyAlignment="1" applyProtection="1">
      <alignment wrapText="1"/>
      <protection/>
    </xf>
    <xf numFmtId="0" fontId="5" fillId="0" borderId="27" xfId="0" applyFont="1" applyBorder="1" applyAlignment="1" applyProtection="1">
      <alignment/>
      <protection/>
    </xf>
    <xf numFmtId="0" fontId="5" fillId="0" borderId="28" xfId="0" applyFont="1" applyBorder="1" applyAlignment="1" applyProtection="1">
      <alignment/>
      <protection/>
    </xf>
    <xf numFmtId="0" fontId="5" fillId="0" borderId="29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6" fillId="0" borderId="25" xfId="0" applyFont="1" applyBorder="1" applyAlignment="1" applyProtection="1">
      <alignment horizontal="left" indent="1"/>
      <protection/>
    </xf>
    <xf numFmtId="0" fontId="6" fillId="0" borderId="24" xfId="0" applyFont="1" applyBorder="1" applyAlignment="1" applyProtection="1">
      <alignment wrapText="1"/>
      <protection/>
    </xf>
    <xf numFmtId="171" fontId="5" fillId="0" borderId="25" xfId="0" applyNumberFormat="1" applyFont="1" applyFill="1" applyBorder="1" applyAlignment="1" applyProtection="1">
      <alignment/>
      <protection/>
    </xf>
    <xf numFmtId="0" fontId="5" fillId="0" borderId="25" xfId="0" applyFont="1" applyBorder="1" applyAlignment="1" applyProtection="1">
      <alignment horizontal="left" indent="1"/>
      <protection/>
    </xf>
    <xf numFmtId="0" fontId="4" fillId="0" borderId="24" xfId="0" applyFont="1" applyBorder="1" applyAlignment="1" applyProtection="1">
      <alignment/>
      <protection/>
    </xf>
    <xf numFmtId="0" fontId="4" fillId="0" borderId="25" xfId="0" applyFont="1" applyBorder="1" applyAlignment="1" applyProtection="1">
      <alignment/>
      <protection/>
    </xf>
    <xf numFmtId="171" fontId="7" fillId="0" borderId="25" xfId="0" applyNumberFormat="1" applyFont="1" applyFill="1" applyBorder="1" applyAlignment="1" applyProtection="1">
      <alignment/>
      <protection/>
    </xf>
    <xf numFmtId="0" fontId="5" fillId="0" borderId="13" xfId="0" applyFont="1" applyBorder="1" applyAlignment="1" applyProtection="1">
      <alignment/>
      <protection/>
    </xf>
    <xf numFmtId="0" fontId="5" fillId="0" borderId="14" xfId="0" applyFont="1" applyBorder="1" applyAlignment="1" applyProtection="1">
      <alignment/>
      <protection/>
    </xf>
    <xf numFmtId="0" fontId="5" fillId="0" borderId="15" xfId="0" applyFont="1" applyBorder="1" applyAlignment="1" applyProtection="1">
      <alignment/>
      <protection/>
    </xf>
    <xf numFmtId="0" fontId="7" fillId="0" borderId="30" xfId="0" applyFont="1" applyBorder="1" applyAlignment="1" applyProtection="1">
      <alignment/>
      <protection/>
    </xf>
    <xf numFmtId="171" fontId="5" fillId="0" borderId="14" xfId="0" applyNumberFormat="1" applyFont="1" applyFill="1" applyBorder="1" applyAlignment="1" applyProtection="1">
      <alignment/>
      <protection/>
    </xf>
    <xf numFmtId="171" fontId="5" fillId="0" borderId="26" xfId="0" applyNumberFormat="1" applyFont="1" applyFill="1" applyBorder="1" applyAlignment="1" applyProtection="1">
      <alignment/>
      <protection/>
    </xf>
    <xf numFmtId="0" fontId="4" fillId="0" borderId="25" xfId="0" applyFont="1" applyBorder="1" applyAlignment="1" applyProtection="1">
      <alignment horizontal="left"/>
      <protection/>
    </xf>
    <xf numFmtId="0" fontId="6" fillId="0" borderId="14" xfId="0" applyFont="1" applyBorder="1" applyAlignment="1" applyProtection="1">
      <alignment horizontal="left" indent="1"/>
      <protection/>
    </xf>
    <xf numFmtId="0" fontId="6" fillId="0" borderId="13" xfId="0" applyFont="1" applyBorder="1" applyAlignment="1" applyProtection="1">
      <alignment wrapText="1"/>
      <protection/>
    </xf>
    <xf numFmtId="0" fontId="0" fillId="0" borderId="26" xfId="0" applyBorder="1" applyAlignment="1" applyProtection="1">
      <alignment/>
      <protection/>
    </xf>
    <xf numFmtId="0" fontId="8" fillId="0" borderId="26" xfId="0" applyFont="1" applyBorder="1" applyAlignment="1" applyProtection="1">
      <alignment wrapText="1"/>
      <protection/>
    </xf>
    <xf numFmtId="173" fontId="8" fillId="0" borderId="26" xfId="0" applyNumberFormat="1" applyFont="1" applyBorder="1" applyAlignment="1" applyProtection="1">
      <alignment horizontal="right" wrapText="1"/>
      <protection/>
    </xf>
    <xf numFmtId="0" fontId="7" fillId="0" borderId="0" xfId="0" applyFont="1" applyAlignment="1">
      <alignment/>
    </xf>
    <xf numFmtId="170" fontId="5" fillId="0" borderId="0" xfId="0" applyNumberFormat="1" applyFont="1" applyFill="1" applyBorder="1" applyAlignment="1" applyProtection="1">
      <alignment horizontal="left" wrapText="1" indent="2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 horizontal="left" indent="1"/>
      <protection/>
    </xf>
    <xf numFmtId="0" fontId="7" fillId="0" borderId="24" xfId="0" applyFont="1" applyBorder="1" applyAlignment="1" applyProtection="1">
      <alignment/>
      <protection/>
    </xf>
    <xf numFmtId="0" fontId="4" fillId="0" borderId="20" xfId="0" applyFont="1" applyBorder="1" applyAlignment="1" applyProtection="1">
      <alignment horizontal="left"/>
      <protection/>
    </xf>
    <xf numFmtId="0" fontId="7" fillId="0" borderId="0" xfId="0" applyFont="1" applyAlignment="1" applyProtection="1">
      <alignment/>
      <protection/>
    </xf>
    <xf numFmtId="0" fontId="5" fillId="0" borderId="13" xfId="0" applyFont="1" applyBorder="1" applyAlignment="1" applyProtection="1">
      <alignment horizontal="center"/>
      <protection/>
    </xf>
    <xf numFmtId="0" fontId="5" fillId="0" borderId="15" xfId="0" applyFont="1" applyBorder="1" applyAlignment="1" applyProtection="1">
      <alignment horizontal="left" indent="2"/>
      <protection/>
    </xf>
    <xf numFmtId="0" fontId="5" fillId="0" borderId="15" xfId="0" applyFont="1" applyBorder="1" applyAlignment="1" applyProtection="1">
      <alignment horizontal="center"/>
      <protection/>
    </xf>
    <xf numFmtId="0" fontId="5" fillId="0" borderId="31" xfId="0" applyFont="1" applyBorder="1" applyAlignment="1" applyProtection="1">
      <alignment/>
      <protection/>
    </xf>
    <xf numFmtId="0" fontId="5" fillId="0" borderId="32" xfId="0" applyFont="1" applyBorder="1" applyAlignment="1" applyProtection="1">
      <alignment/>
      <protection/>
    </xf>
    <xf numFmtId="0" fontId="5" fillId="0" borderId="33" xfId="0" applyFont="1" applyBorder="1" applyAlignment="1" applyProtection="1">
      <alignment/>
      <protection/>
    </xf>
    <xf numFmtId="0" fontId="5" fillId="0" borderId="30" xfId="0" applyFont="1" applyBorder="1" applyAlignment="1" applyProtection="1">
      <alignment/>
      <protection/>
    </xf>
    <xf numFmtId="0" fontId="5" fillId="0" borderId="34" xfId="0" applyFont="1" applyBorder="1" applyAlignment="1" applyProtection="1">
      <alignment/>
      <protection/>
    </xf>
    <xf numFmtId="0" fontId="5" fillId="0" borderId="0" xfId="0" applyFont="1" applyAlignment="1" applyProtection="1">
      <alignment horizontal="left" indent="2"/>
      <protection/>
    </xf>
    <xf numFmtId="0" fontId="5" fillId="0" borderId="0" xfId="0" applyFont="1" applyAlignment="1">
      <alignment/>
    </xf>
    <xf numFmtId="0" fontId="5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174" fontId="5" fillId="0" borderId="27" xfId="0" applyNumberFormat="1" applyFont="1" applyFill="1" applyBorder="1" applyAlignment="1" applyProtection="1">
      <alignment/>
      <protection/>
    </xf>
    <xf numFmtId="174" fontId="5" fillId="0" borderId="28" xfId="0" applyNumberFormat="1" applyFont="1" applyFill="1" applyBorder="1" applyAlignment="1" applyProtection="1">
      <alignment/>
      <protection/>
    </xf>
    <xf numFmtId="174" fontId="5" fillId="0" borderId="29" xfId="0" applyNumberFormat="1" applyFont="1" applyFill="1" applyBorder="1" applyAlignment="1" applyProtection="1">
      <alignment/>
      <protection/>
    </xf>
    <xf numFmtId="174" fontId="5" fillId="0" borderId="35" xfId="0" applyNumberFormat="1" applyFont="1" applyFill="1" applyBorder="1" applyAlignment="1" applyProtection="1">
      <alignment/>
      <protection/>
    </xf>
    <xf numFmtId="174" fontId="7" fillId="0" borderId="27" xfId="0" applyNumberFormat="1" applyFont="1" applyFill="1" applyBorder="1" applyAlignment="1" applyProtection="1">
      <alignment/>
      <protection/>
    </xf>
    <xf numFmtId="174" fontId="7" fillId="0" borderId="28" xfId="0" applyNumberFormat="1" applyFont="1" applyFill="1" applyBorder="1" applyAlignment="1" applyProtection="1">
      <alignment/>
      <protection/>
    </xf>
    <xf numFmtId="174" fontId="7" fillId="0" borderId="35" xfId="0" applyNumberFormat="1" applyFont="1" applyFill="1" applyBorder="1" applyAlignment="1" applyProtection="1">
      <alignment/>
      <protection/>
    </xf>
    <xf numFmtId="174" fontId="7" fillId="0" borderId="13" xfId="0" applyNumberFormat="1" applyFont="1" applyBorder="1" applyAlignment="1" applyProtection="1">
      <alignment/>
      <protection/>
    </xf>
    <xf numFmtId="174" fontId="7" fillId="0" borderId="31" xfId="0" applyNumberFormat="1" applyFont="1" applyBorder="1" applyAlignment="1" applyProtection="1">
      <alignment/>
      <protection/>
    </xf>
    <xf numFmtId="174" fontId="7" fillId="0" borderId="16" xfId="0" applyNumberFormat="1" applyFont="1" applyBorder="1" applyAlignment="1" applyProtection="1">
      <alignment/>
      <protection/>
    </xf>
    <xf numFmtId="174" fontId="7" fillId="0" borderId="33" xfId="0" applyNumberFormat="1" applyFont="1" applyBorder="1" applyAlignment="1" applyProtection="1">
      <alignment/>
      <protection/>
    </xf>
    <xf numFmtId="174" fontId="5" fillId="0" borderId="0" xfId="0" applyNumberFormat="1" applyFont="1" applyAlignment="1" applyProtection="1">
      <alignment/>
      <protection/>
    </xf>
    <xf numFmtId="174" fontId="0" fillId="0" borderId="0" xfId="0" applyNumberFormat="1" applyAlignment="1" applyProtection="1">
      <alignment/>
      <protection/>
    </xf>
    <xf numFmtId="174" fontId="7" fillId="0" borderId="29" xfId="0" applyNumberFormat="1" applyFont="1" applyFill="1" applyBorder="1" applyAlignment="1" applyProtection="1">
      <alignment/>
      <protection/>
    </xf>
    <xf numFmtId="174" fontId="5" fillId="0" borderId="36" xfId="0" applyNumberFormat="1" applyFont="1" applyFill="1" applyBorder="1" applyAlignment="1" applyProtection="1">
      <alignment/>
      <protection/>
    </xf>
    <xf numFmtId="174" fontId="7" fillId="0" borderId="36" xfId="0" applyNumberFormat="1" applyFont="1" applyFill="1" applyBorder="1" applyAlignment="1" applyProtection="1">
      <alignment/>
      <protection/>
    </xf>
    <xf numFmtId="174" fontId="5" fillId="0" borderId="31" xfId="0" applyNumberFormat="1" applyFont="1" applyBorder="1" applyAlignment="1" applyProtection="1">
      <alignment/>
      <protection/>
    </xf>
    <xf numFmtId="174" fontId="5" fillId="0" borderId="32" xfId="0" applyNumberFormat="1" applyFont="1" applyBorder="1" applyAlignment="1" applyProtection="1">
      <alignment/>
      <protection/>
    </xf>
    <xf numFmtId="174" fontId="5" fillId="0" borderId="33" xfId="0" applyNumberFormat="1" applyFont="1" applyBorder="1" applyAlignment="1" applyProtection="1">
      <alignment/>
      <protection/>
    </xf>
    <xf numFmtId="174" fontId="5" fillId="0" borderId="30" xfId="0" applyNumberFormat="1" applyFont="1" applyBorder="1" applyAlignment="1" applyProtection="1">
      <alignment/>
      <protection/>
    </xf>
    <xf numFmtId="174" fontId="5" fillId="0" borderId="34" xfId="0" applyNumberFormat="1" applyFont="1" applyBorder="1" applyAlignment="1" applyProtection="1">
      <alignment/>
      <protection/>
    </xf>
    <xf numFmtId="174" fontId="5" fillId="0" borderId="0" xfId="0" applyNumberFormat="1" applyFont="1" applyAlignment="1" applyProtection="1">
      <alignment/>
      <protection/>
    </xf>
    <xf numFmtId="174" fontId="0" fillId="0" borderId="0" xfId="0" applyNumberFormat="1" applyAlignment="1" applyProtection="1">
      <alignment/>
      <protection/>
    </xf>
    <xf numFmtId="174" fontId="5" fillId="0" borderId="0" xfId="0" applyNumberFormat="1" applyFont="1" applyFill="1" applyBorder="1" applyAlignment="1" applyProtection="1">
      <alignment horizontal="left" wrapText="1" indent="2"/>
      <protection/>
    </xf>
    <xf numFmtId="174" fontId="5" fillId="0" borderId="33" xfId="0" applyNumberFormat="1" applyFont="1" applyFill="1" applyBorder="1" applyAlignment="1" applyProtection="1">
      <alignment/>
      <protection/>
    </xf>
    <xf numFmtId="174" fontId="5" fillId="0" borderId="31" xfId="0" applyNumberFormat="1" applyFont="1" applyFill="1" applyBorder="1" applyAlignment="1" applyProtection="1">
      <alignment/>
      <protection/>
    </xf>
    <xf numFmtId="174" fontId="5" fillId="0" borderId="32" xfId="0" applyNumberFormat="1" applyFont="1" applyFill="1" applyBorder="1" applyAlignment="1" applyProtection="1">
      <alignment/>
      <protection/>
    </xf>
    <xf numFmtId="174" fontId="5" fillId="0" borderId="26" xfId="0" applyNumberFormat="1" applyFont="1" applyFill="1" applyBorder="1" applyAlignment="1" applyProtection="1">
      <alignment/>
      <protection/>
    </xf>
    <xf numFmtId="174" fontId="6" fillId="0" borderId="27" xfId="0" applyNumberFormat="1" applyFont="1" applyBorder="1" applyAlignment="1" applyProtection="1">
      <alignment horizontal="right" wrapText="1"/>
      <protection/>
    </xf>
    <xf numFmtId="174" fontId="6" fillId="0" borderId="0" xfId="0" applyNumberFormat="1" applyFont="1" applyAlignment="1" applyProtection="1">
      <alignment horizontal="right" wrapText="1"/>
      <protection/>
    </xf>
    <xf numFmtId="174" fontId="6" fillId="0" borderId="28" xfId="0" applyNumberFormat="1" applyFont="1" applyBorder="1" applyAlignment="1" applyProtection="1">
      <alignment horizontal="right" wrapText="1"/>
      <protection/>
    </xf>
    <xf numFmtId="174" fontId="4" fillId="0" borderId="27" xfId="0" applyNumberFormat="1" applyFont="1" applyBorder="1" applyAlignment="1" applyProtection="1">
      <alignment horizontal="right"/>
      <protection/>
    </xf>
    <xf numFmtId="174" fontId="4" fillId="0" borderId="0" xfId="0" applyNumberFormat="1" applyFont="1" applyAlignment="1" applyProtection="1">
      <alignment horizontal="right"/>
      <protection/>
    </xf>
    <xf numFmtId="174" fontId="4" fillId="0" borderId="28" xfId="0" applyNumberFormat="1" applyFont="1" applyBorder="1" applyAlignment="1" applyProtection="1">
      <alignment horizontal="right"/>
      <protection/>
    </xf>
    <xf numFmtId="174" fontId="4" fillId="0" borderId="27" xfId="0" applyNumberFormat="1" applyFont="1" applyBorder="1" applyAlignment="1" applyProtection="1">
      <alignment horizontal="right" wrapText="1"/>
      <protection/>
    </xf>
    <xf numFmtId="174" fontId="4" fillId="0" borderId="0" xfId="0" applyNumberFormat="1" applyFont="1" applyAlignment="1" applyProtection="1">
      <alignment horizontal="right" wrapText="1"/>
      <protection/>
    </xf>
    <xf numFmtId="174" fontId="4" fillId="0" borderId="28" xfId="0" applyNumberFormat="1" applyFont="1" applyBorder="1" applyAlignment="1" applyProtection="1">
      <alignment horizontal="right" wrapText="1"/>
      <protection/>
    </xf>
    <xf numFmtId="174" fontId="6" fillId="0" borderId="33" xfId="0" applyNumberFormat="1" applyFont="1" applyBorder="1" applyAlignment="1" applyProtection="1">
      <alignment horizontal="right" wrapText="1"/>
      <protection/>
    </xf>
    <xf numFmtId="174" fontId="6" fillId="0" borderId="16" xfId="0" applyNumberFormat="1" applyFont="1" applyBorder="1" applyAlignment="1" applyProtection="1">
      <alignment horizontal="right" wrapText="1"/>
      <protection/>
    </xf>
    <xf numFmtId="174" fontId="6" fillId="0" borderId="31" xfId="0" applyNumberFormat="1" applyFont="1" applyBorder="1" applyAlignment="1" applyProtection="1">
      <alignment horizontal="right" wrapText="1"/>
      <protection/>
    </xf>
    <xf numFmtId="174" fontId="8" fillId="0" borderId="26" xfId="0" applyNumberFormat="1" applyFont="1" applyBorder="1" applyAlignment="1" applyProtection="1">
      <alignment horizontal="right" wrapText="1"/>
      <protection/>
    </xf>
    <xf numFmtId="0" fontId="3" fillId="0" borderId="0" xfId="0" applyFont="1" applyBorder="1" applyAlignment="1" applyProtection="1">
      <alignment horizontal="left" wrapText="1"/>
      <protection/>
    </xf>
    <xf numFmtId="0" fontId="0" fillId="0" borderId="0" xfId="0" applyFont="1" applyAlignment="1" applyProtection="1">
      <alignment horizontal="left" wrapText="1"/>
      <protection/>
    </xf>
    <xf numFmtId="0" fontId="4" fillId="0" borderId="37" xfId="0" applyFont="1" applyBorder="1" applyAlignment="1" applyProtection="1">
      <alignment horizontal="center" wrapText="1"/>
      <protection/>
    </xf>
    <xf numFmtId="0" fontId="4" fillId="0" borderId="38" xfId="0" applyFont="1" applyBorder="1" applyAlignment="1" applyProtection="1">
      <alignment horizontal="center" wrapText="1"/>
      <protection/>
    </xf>
    <xf numFmtId="0" fontId="4" fillId="0" borderId="17" xfId="0" applyFont="1" applyBorder="1" applyAlignment="1" applyProtection="1">
      <alignment horizontal="center" wrapText="1"/>
      <protection/>
    </xf>
    <xf numFmtId="0" fontId="4" fillId="0" borderId="18" xfId="0" applyFont="1" applyBorder="1" applyAlignment="1" applyProtection="1">
      <alignment horizontal="center" wrapText="1"/>
      <protection/>
    </xf>
    <xf numFmtId="0" fontId="5" fillId="0" borderId="17" xfId="0" applyFont="1" applyBorder="1" applyAlignment="1" applyProtection="1">
      <alignment horizontal="center" wrapText="1"/>
      <protection/>
    </xf>
    <xf numFmtId="0" fontId="5" fillId="0" borderId="18" xfId="0" applyFont="1" applyBorder="1" applyAlignment="1" applyProtection="1">
      <alignment horizontal="center" wrapText="1"/>
      <protection/>
    </xf>
    <xf numFmtId="0" fontId="5" fillId="0" borderId="17" xfId="0" applyFont="1" applyBorder="1" applyAlignment="1" applyProtection="1">
      <alignment/>
      <protection/>
    </xf>
    <xf numFmtId="0" fontId="5" fillId="0" borderId="18" xfId="0" applyFont="1" applyBorder="1" applyAlignment="1" applyProtection="1">
      <alignment/>
      <protection/>
    </xf>
    <xf numFmtId="0" fontId="0" fillId="0" borderId="16" xfId="0" applyBorder="1" applyAlignment="1" applyProtection="1">
      <alignment horizontal="right" wrapText="1"/>
      <protection/>
    </xf>
    <xf numFmtId="0" fontId="0" fillId="0" borderId="16" xfId="0" applyFont="1" applyBorder="1" applyAlignment="1" applyProtection="1">
      <alignment horizontal="right" wrapText="1"/>
      <protection/>
    </xf>
    <xf numFmtId="170" fontId="9" fillId="0" borderId="0" xfId="0" applyNumberFormat="1" applyFont="1" applyFill="1" applyBorder="1" applyAlignment="1" applyProtection="1">
      <alignment horizontal="left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84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1.57421875" style="3" customWidth="1"/>
    <col min="2" max="2" width="20.7109375" style="3" customWidth="1"/>
    <col min="3" max="3" width="6.7109375" style="3" customWidth="1"/>
    <col min="4" max="6" width="10.7109375" style="3" customWidth="1"/>
    <col min="7" max="9" width="10.7109375" style="3" hidden="1" customWidth="1"/>
    <col min="10" max="12" width="10.7109375" style="3" customWidth="1"/>
    <col min="13" max="13" width="11.7109375" style="3" customWidth="1"/>
    <col min="14" max="16" width="10.7109375" style="3" hidden="1" customWidth="1"/>
    <col min="17" max="17" width="11.7109375" style="3" hidden="1" customWidth="1"/>
    <col min="18" max="25" width="10.7109375" style="3" hidden="1" customWidth="1"/>
    <col min="26" max="28" width="10.7109375" style="3" customWidth="1"/>
    <col min="29" max="29" width="11.7109375" style="3" customWidth="1"/>
    <col min="30" max="32" width="10.7109375" style="3" customWidth="1"/>
    <col min="33" max="33" width="11.7109375" style="3" customWidth="1"/>
    <col min="34" max="34" width="10.7109375" style="3" customWidth="1"/>
    <col min="35" max="37" width="0" style="3" hidden="1" customWidth="1"/>
    <col min="38" max="16384" width="9.140625" style="3" customWidth="1"/>
  </cols>
  <sheetData>
    <row r="1" spans="1:38" ht="16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1:38" ht="15.75" customHeight="1">
      <c r="A2" s="4"/>
      <c r="B2" s="118" t="s">
        <v>655</v>
      </c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19"/>
      <c r="AB2" s="119"/>
      <c r="AC2" s="119"/>
      <c r="AD2" s="119"/>
      <c r="AE2" s="119"/>
      <c r="AF2" s="119"/>
      <c r="AG2" s="119"/>
      <c r="AH2" s="119"/>
      <c r="AI2" s="2"/>
      <c r="AJ2" s="2"/>
      <c r="AK2" s="2"/>
      <c r="AL2" s="2"/>
    </row>
    <row r="3" spans="1:38" s="8" customFormat="1" ht="16.5">
      <c r="A3" s="6"/>
      <c r="B3" s="128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/>
      <c r="AE3" s="129"/>
      <c r="AF3" s="129"/>
      <c r="AG3" s="129"/>
      <c r="AH3" s="129"/>
      <c r="AI3" s="7"/>
      <c r="AJ3" s="7"/>
      <c r="AK3" s="7"/>
      <c r="AL3" s="7"/>
    </row>
    <row r="4" spans="1:38" s="14" customFormat="1" ht="16.5" customHeight="1">
      <c r="A4" s="9"/>
      <c r="B4" s="10"/>
      <c r="C4" s="11"/>
      <c r="D4" s="120" t="s">
        <v>0</v>
      </c>
      <c r="E4" s="120"/>
      <c r="F4" s="120"/>
      <c r="G4" s="120" t="s">
        <v>1</v>
      </c>
      <c r="H4" s="120"/>
      <c r="I4" s="120"/>
      <c r="J4" s="121" t="s">
        <v>2</v>
      </c>
      <c r="K4" s="122"/>
      <c r="L4" s="122"/>
      <c r="M4" s="123"/>
      <c r="N4" s="121" t="s">
        <v>3</v>
      </c>
      <c r="O4" s="124"/>
      <c r="P4" s="124"/>
      <c r="Q4" s="125"/>
      <c r="R4" s="121" t="s">
        <v>4</v>
      </c>
      <c r="S4" s="124"/>
      <c r="T4" s="124"/>
      <c r="U4" s="125"/>
      <c r="V4" s="121" t="s">
        <v>5</v>
      </c>
      <c r="W4" s="126"/>
      <c r="X4" s="126"/>
      <c r="Y4" s="127"/>
      <c r="Z4" s="121" t="s">
        <v>6</v>
      </c>
      <c r="AA4" s="122"/>
      <c r="AB4" s="122"/>
      <c r="AC4" s="123"/>
      <c r="AD4" s="121" t="s">
        <v>7</v>
      </c>
      <c r="AE4" s="122"/>
      <c r="AF4" s="122"/>
      <c r="AG4" s="123"/>
      <c r="AH4" s="12"/>
      <c r="AI4" s="13"/>
      <c r="AJ4" s="13"/>
      <c r="AK4" s="13"/>
      <c r="AL4" s="13"/>
    </row>
    <row r="5" spans="1:38" s="14" customFormat="1" ht="81.75" customHeight="1">
      <c r="A5" s="15"/>
      <c r="B5" s="16" t="s">
        <v>8</v>
      </c>
      <c r="C5" s="17" t="s">
        <v>9</v>
      </c>
      <c r="D5" s="18" t="s">
        <v>10</v>
      </c>
      <c r="E5" s="19" t="s">
        <v>11</v>
      </c>
      <c r="F5" s="20" t="s">
        <v>12</v>
      </c>
      <c r="G5" s="18" t="s">
        <v>10</v>
      </c>
      <c r="H5" s="19" t="s">
        <v>11</v>
      </c>
      <c r="I5" s="20" t="s">
        <v>12</v>
      </c>
      <c r="J5" s="18" t="s">
        <v>10</v>
      </c>
      <c r="K5" s="19" t="s">
        <v>11</v>
      </c>
      <c r="L5" s="19" t="s">
        <v>12</v>
      </c>
      <c r="M5" s="20" t="s">
        <v>13</v>
      </c>
      <c r="N5" s="18" t="s">
        <v>10</v>
      </c>
      <c r="O5" s="19" t="s">
        <v>11</v>
      </c>
      <c r="P5" s="21" t="s">
        <v>12</v>
      </c>
      <c r="Q5" s="22" t="s">
        <v>14</v>
      </c>
      <c r="R5" s="19" t="s">
        <v>10</v>
      </c>
      <c r="S5" s="19" t="s">
        <v>11</v>
      </c>
      <c r="T5" s="21" t="s">
        <v>12</v>
      </c>
      <c r="U5" s="22" t="s">
        <v>15</v>
      </c>
      <c r="V5" s="19" t="s">
        <v>10</v>
      </c>
      <c r="W5" s="19" t="s">
        <v>11</v>
      </c>
      <c r="X5" s="21" t="s">
        <v>12</v>
      </c>
      <c r="Y5" s="22" t="s">
        <v>16</v>
      </c>
      <c r="Z5" s="18" t="s">
        <v>10</v>
      </c>
      <c r="AA5" s="19" t="s">
        <v>11</v>
      </c>
      <c r="AB5" s="19" t="s">
        <v>12</v>
      </c>
      <c r="AC5" s="20" t="s">
        <v>17</v>
      </c>
      <c r="AD5" s="18" t="s">
        <v>10</v>
      </c>
      <c r="AE5" s="19" t="s">
        <v>11</v>
      </c>
      <c r="AF5" s="19" t="s">
        <v>12</v>
      </c>
      <c r="AG5" s="23" t="s">
        <v>17</v>
      </c>
      <c r="AH5" s="24" t="s">
        <v>18</v>
      </c>
      <c r="AI5" s="13"/>
      <c r="AJ5" s="13"/>
      <c r="AK5" s="13"/>
      <c r="AL5" s="13"/>
    </row>
    <row r="6" spans="1:38" s="14" customFormat="1" ht="12.75">
      <c r="A6" s="9"/>
      <c r="B6" s="25"/>
      <c r="C6" s="26"/>
      <c r="D6" s="27"/>
      <c r="E6" s="28"/>
      <c r="F6" s="29"/>
      <c r="G6" s="30"/>
      <c r="H6" s="28"/>
      <c r="I6" s="31"/>
      <c r="J6" s="30"/>
      <c r="K6" s="28"/>
      <c r="L6" s="28"/>
      <c r="M6" s="29"/>
      <c r="N6" s="27"/>
      <c r="O6" s="32"/>
      <c r="P6" s="28"/>
      <c r="Q6" s="29"/>
      <c r="R6" s="27"/>
      <c r="S6" s="28"/>
      <c r="T6" s="28"/>
      <c r="U6" s="29"/>
      <c r="V6" s="27"/>
      <c r="W6" s="28"/>
      <c r="X6" s="28"/>
      <c r="Y6" s="29"/>
      <c r="Z6" s="30"/>
      <c r="AA6" s="28"/>
      <c r="AB6" s="28"/>
      <c r="AC6" s="29"/>
      <c r="AD6" s="30"/>
      <c r="AE6" s="28"/>
      <c r="AF6" s="28"/>
      <c r="AG6" s="29"/>
      <c r="AH6" s="29"/>
      <c r="AI6" s="13"/>
      <c r="AJ6" s="13"/>
      <c r="AK6" s="13"/>
      <c r="AL6" s="13"/>
    </row>
    <row r="7" spans="1:38" s="14" customFormat="1" ht="12.75">
      <c r="A7" s="33"/>
      <c r="B7" s="34" t="s">
        <v>19</v>
      </c>
      <c r="C7" s="26"/>
      <c r="D7" s="35"/>
      <c r="E7" s="36"/>
      <c r="F7" s="37"/>
      <c r="G7" s="30"/>
      <c r="H7" s="36"/>
      <c r="I7" s="31"/>
      <c r="J7" s="30"/>
      <c r="K7" s="36"/>
      <c r="L7" s="36"/>
      <c r="M7" s="37"/>
      <c r="N7" s="35"/>
      <c r="O7" s="38"/>
      <c r="P7" s="36"/>
      <c r="Q7" s="37"/>
      <c r="R7" s="35"/>
      <c r="S7" s="36"/>
      <c r="T7" s="36"/>
      <c r="U7" s="37"/>
      <c r="V7" s="35"/>
      <c r="W7" s="36"/>
      <c r="X7" s="36"/>
      <c r="Y7" s="37"/>
      <c r="Z7" s="30"/>
      <c r="AA7" s="36"/>
      <c r="AB7" s="36"/>
      <c r="AC7" s="37"/>
      <c r="AD7" s="30"/>
      <c r="AE7" s="36"/>
      <c r="AF7" s="36"/>
      <c r="AG7" s="37"/>
      <c r="AH7" s="37"/>
      <c r="AI7" s="13"/>
      <c r="AJ7" s="13"/>
      <c r="AK7" s="13"/>
      <c r="AL7" s="13"/>
    </row>
    <row r="8" spans="1:38" s="14" customFormat="1" ht="12.75">
      <c r="A8" s="33"/>
      <c r="B8" s="31"/>
      <c r="C8" s="26"/>
      <c r="D8" s="35"/>
      <c r="E8" s="36"/>
      <c r="F8" s="37"/>
      <c r="G8" s="30"/>
      <c r="H8" s="36"/>
      <c r="I8" s="31"/>
      <c r="J8" s="30"/>
      <c r="K8" s="36"/>
      <c r="L8" s="36"/>
      <c r="M8" s="37"/>
      <c r="N8" s="35"/>
      <c r="O8" s="38"/>
      <c r="P8" s="36"/>
      <c r="Q8" s="37"/>
      <c r="R8" s="35"/>
      <c r="S8" s="36"/>
      <c r="T8" s="36"/>
      <c r="U8" s="37"/>
      <c r="V8" s="35"/>
      <c r="W8" s="36"/>
      <c r="X8" s="36"/>
      <c r="Y8" s="37"/>
      <c r="Z8" s="30"/>
      <c r="AA8" s="36"/>
      <c r="AB8" s="36"/>
      <c r="AC8" s="37"/>
      <c r="AD8" s="30"/>
      <c r="AE8" s="36"/>
      <c r="AF8" s="36"/>
      <c r="AG8" s="37"/>
      <c r="AH8" s="37"/>
      <c r="AI8" s="13"/>
      <c r="AJ8" s="13"/>
      <c r="AK8" s="13"/>
      <c r="AL8" s="13"/>
    </row>
    <row r="9" spans="1:38" s="14" customFormat="1" ht="12.75">
      <c r="A9" s="30"/>
      <c r="B9" s="39" t="s">
        <v>20</v>
      </c>
      <c r="C9" s="40" t="s">
        <v>21</v>
      </c>
      <c r="D9" s="77">
        <v>22668003783</v>
      </c>
      <c r="E9" s="78">
        <v>5701779659</v>
      </c>
      <c r="F9" s="79">
        <f>$D9+$E9</f>
        <v>28369783442</v>
      </c>
      <c r="G9" s="77">
        <v>22606797148</v>
      </c>
      <c r="H9" s="78">
        <v>5821620619</v>
      </c>
      <c r="I9" s="80">
        <f>$G9+$H9</f>
        <v>28428417767</v>
      </c>
      <c r="J9" s="77">
        <v>4465180779</v>
      </c>
      <c r="K9" s="78">
        <v>752842690</v>
      </c>
      <c r="L9" s="78">
        <f>$J9+$K9</f>
        <v>5218023469</v>
      </c>
      <c r="M9" s="41">
        <f>IF($F9=0,0,$L9/$F9)</f>
        <v>0.18392891435593356</v>
      </c>
      <c r="N9" s="105">
        <v>0</v>
      </c>
      <c r="O9" s="106">
        <v>0</v>
      </c>
      <c r="P9" s="107">
        <f>$N9+$O9</f>
        <v>0</v>
      </c>
      <c r="Q9" s="41">
        <f>IF($F9=0,0,$P9/$F9)</f>
        <v>0</v>
      </c>
      <c r="R9" s="105">
        <v>0</v>
      </c>
      <c r="S9" s="107">
        <v>0</v>
      </c>
      <c r="T9" s="107">
        <f>$R9+$S9</f>
        <v>0</v>
      </c>
      <c r="U9" s="41">
        <f>IF($I9=0,0,$T9/$I9)</f>
        <v>0</v>
      </c>
      <c r="V9" s="105">
        <v>0</v>
      </c>
      <c r="W9" s="107">
        <v>0</v>
      </c>
      <c r="X9" s="107">
        <f>$V9+$W9</f>
        <v>0</v>
      </c>
      <c r="Y9" s="41">
        <f>IF($I9=0,0,$X9/$I9)</f>
        <v>0</v>
      </c>
      <c r="Z9" s="77">
        <v>4465180779</v>
      </c>
      <c r="AA9" s="78">
        <v>752842690</v>
      </c>
      <c r="AB9" s="78">
        <f>$Z9+$AA9</f>
        <v>5218023469</v>
      </c>
      <c r="AC9" s="41">
        <f>IF($F9=0,0,$AB9/$F9)</f>
        <v>0.18392891435593356</v>
      </c>
      <c r="AD9" s="77">
        <v>4171247396</v>
      </c>
      <c r="AE9" s="78">
        <v>776836109</v>
      </c>
      <c r="AF9" s="78">
        <f>$AD9+$AE9</f>
        <v>4948083505</v>
      </c>
      <c r="AG9" s="41">
        <f>IF($AI9=0,0,$AK9/$AI9)</f>
        <v>0.18636102871119767</v>
      </c>
      <c r="AH9" s="41">
        <f>IF($AF9=0,0,(($L9/$AF9)-1))</f>
        <v>0.05455444794479081</v>
      </c>
      <c r="AI9" s="13">
        <v>26551063488</v>
      </c>
      <c r="AJ9" s="13">
        <v>29208889678</v>
      </c>
      <c r="AK9" s="13">
        <v>4948083505</v>
      </c>
      <c r="AL9" s="13"/>
    </row>
    <row r="10" spans="1:38" s="14" customFormat="1" ht="12.75">
      <c r="A10" s="30"/>
      <c r="B10" s="39" t="s">
        <v>22</v>
      </c>
      <c r="C10" s="40" t="s">
        <v>23</v>
      </c>
      <c r="D10" s="77">
        <v>13823478416</v>
      </c>
      <c r="E10" s="78">
        <v>2589747824</v>
      </c>
      <c r="F10" s="80">
        <f aca="true" t="shared" si="0" ref="F10:F18">$D10+$E10</f>
        <v>16413226240</v>
      </c>
      <c r="G10" s="77">
        <v>13823478416</v>
      </c>
      <c r="H10" s="78">
        <v>2589747824</v>
      </c>
      <c r="I10" s="80">
        <f aca="true" t="shared" si="1" ref="I10:I18">$G10+$H10</f>
        <v>16413226240</v>
      </c>
      <c r="J10" s="77">
        <v>2741541472</v>
      </c>
      <c r="K10" s="78">
        <v>361391612</v>
      </c>
      <c r="L10" s="78">
        <f aca="true" t="shared" si="2" ref="L10:L18">$J10+$K10</f>
        <v>3102933084</v>
      </c>
      <c r="M10" s="41">
        <f aca="true" t="shared" si="3" ref="M10:M18">IF($F10=0,0,$L10/$F10)</f>
        <v>0.1890507715319228</v>
      </c>
      <c r="N10" s="105">
        <v>0</v>
      </c>
      <c r="O10" s="106">
        <v>0</v>
      </c>
      <c r="P10" s="107">
        <f aca="true" t="shared" si="4" ref="P10:P18">$N10+$O10</f>
        <v>0</v>
      </c>
      <c r="Q10" s="41">
        <f aca="true" t="shared" si="5" ref="Q10:Q18">IF($F10=0,0,$P10/$F10)</f>
        <v>0</v>
      </c>
      <c r="R10" s="105">
        <v>0</v>
      </c>
      <c r="S10" s="107">
        <v>0</v>
      </c>
      <c r="T10" s="107">
        <f aca="true" t="shared" si="6" ref="T10:T18">$R10+$S10</f>
        <v>0</v>
      </c>
      <c r="U10" s="41">
        <f aca="true" t="shared" si="7" ref="U10:U18">IF($I10=0,0,$T10/$I10)</f>
        <v>0</v>
      </c>
      <c r="V10" s="105">
        <v>0</v>
      </c>
      <c r="W10" s="107">
        <v>0</v>
      </c>
      <c r="X10" s="107">
        <f aca="true" t="shared" si="8" ref="X10:X18">$V10+$W10</f>
        <v>0</v>
      </c>
      <c r="Y10" s="41">
        <f aca="true" t="shared" si="9" ref="Y10:Y18">IF($I10=0,0,$X10/$I10)</f>
        <v>0</v>
      </c>
      <c r="Z10" s="77">
        <v>2741541472</v>
      </c>
      <c r="AA10" s="78">
        <v>361391612</v>
      </c>
      <c r="AB10" s="78">
        <f aca="true" t="shared" si="10" ref="AB10:AB18">$Z10+$AA10</f>
        <v>3102933084</v>
      </c>
      <c r="AC10" s="41">
        <f aca="true" t="shared" si="11" ref="AC10:AC18">IF($F10=0,0,$AB10/$F10)</f>
        <v>0.1890507715319228</v>
      </c>
      <c r="AD10" s="77">
        <v>2272949637</v>
      </c>
      <c r="AE10" s="78">
        <v>370238575</v>
      </c>
      <c r="AF10" s="78">
        <f aca="true" t="shared" si="12" ref="AF10:AF18">$AD10+$AE10</f>
        <v>2643188212</v>
      </c>
      <c r="AG10" s="41">
        <f aca="true" t="shared" si="13" ref="AG10:AG18">IF($AI10=0,0,$AK10/$AI10)</f>
        <v>0.19116700083762606</v>
      </c>
      <c r="AH10" s="41">
        <f aca="true" t="shared" si="14" ref="AH10:AH18">IF($AF10=0,0,(($L10/$AF10)-1))</f>
        <v>0.1739357303096205</v>
      </c>
      <c r="AI10" s="13">
        <v>13826592458</v>
      </c>
      <c r="AJ10" s="13">
        <v>15413975491</v>
      </c>
      <c r="AK10" s="13">
        <v>2643188212</v>
      </c>
      <c r="AL10" s="13"/>
    </row>
    <row r="11" spans="1:38" s="14" customFormat="1" ht="12.75">
      <c r="A11" s="30"/>
      <c r="B11" s="39" t="s">
        <v>24</v>
      </c>
      <c r="C11" s="40" t="s">
        <v>25</v>
      </c>
      <c r="D11" s="77">
        <v>92301494651</v>
      </c>
      <c r="E11" s="78">
        <v>16260676574</v>
      </c>
      <c r="F11" s="80">
        <f t="shared" si="0"/>
        <v>108562171225</v>
      </c>
      <c r="G11" s="77">
        <v>92481673343</v>
      </c>
      <c r="H11" s="78">
        <v>16269776575</v>
      </c>
      <c r="I11" s="80">
        <f t="shared" si="1"/>
        <v>108751449918</v>
      </c>
      <c r="J11" s="77">
        <v>21135953385</v>
      </c>
      <c r="K11" s="78">
        <v>1462813190</v>
      </c>
      <c r="L11" s="78">
        <f t="shared" si="2"/>
        <v>22598766575</v>
      </c>
      <c r="M11" s="41">
        <f t="shared" si="3"/>
        <v>0.20816428337789078</v>
      </c>
      <c r="N11" s="105">
        <v>0</v>
      </c>
      <c r="O11" s="106">
        <v>0</v>
      </c>
      <c r="P11" s="107">
        <f t="shared" si="4"/>
        <v>0</v>
      </c>
      <c r="Q11" s="41">
        <f t="shared" si="5"/>
        <v>0</v>
      </c>
      <c r="R11" s="105">
        <v>0</v>
      </c>
      <c r="S11" s="107">
        <v>0</v>
      </c>
      <c r="T11" s="107">
        <f t="shared" si="6"/>
        <v>0</v>
      </c>
      <c r="U11" s="41">
        <f t="shared" si="7"/>
        <v>0</v>
      </c>
      <c r="V11" s="105">
        <v>0</v>
      </c>
      <c r="W11" s="107">
        <v>0</v>
      </c>
      <c r="X11" s="107">
        <f t="shared" si="8"/>
        <v>0</v>
      </c>
      <c r="Y11" s="41">
        <f t="shared" si="9"/>
        <v>0</v>
      </c>
      <c r="Z11" s="77">
        <v>21135953385</v>
      </c>
      <c r="AA11" s="78">
        <v>1462813190</v>
      </c>
      <c r="AB11" s="78">
        <f t="shared" si="10"/>
        <v>22598766575</v>
      </c>
      <c r="AC11" s="41">
        <f t="shared" si="11"/>
        <v>0.20816428337789078</v>
      </c>
      <c r="AD11" s="77">
        <v>19854808405</v>
      </c>
      <c r="AE11" s="78">
        <v>936628219</v>
      </c>
      <c r="AF11" s="78">
        <f t="shared" si="12"/>
        <v>20791436624</v>
      </c>
      <c r="AG11" s="41">
        <f t="shared" si="13"/>
        <v>0.2101800399560357</v>
      </c>
      <c r="AH11" s="41">
        <f t="shared" si="14"/>
        <v>0.08692665079784634</v>
      </c>
      <c r="AI11" s="13">
        <v>98922031932</v>
      </c>
      <c r="AJ11" s="13">
        <v>99795851386</v>
      </c>
      <c r="AK11" s="13">
        <v>20791436624</v>
      </c>
      <c r="AL11" s="13"/>
    </row>
    <row r="12" spans="1:38" s="14" customFormat="1" ht="12.75">
      <c r="A12" s="30"/>
      <c r="B12" s="39" t="s">
        <v>26</v>
      </c>
      <c r="C12" s="40" t="s">
        <v>27</v>
      </c>
      <c r="D12" s="77">
        <v>42934712698</v>
      </c>
      <c r="E12" s="78">
        <v>11886116657</v>
      </c>
      <c r="F12" s="80">
        <f t="shared" si="0"/>
        <v>54820829355</v>
      </c>
      <c r="G12" s="77">
        <v>42934908027</v>
      </c>
      <c r="H12" s="78">
        <v>11964067629</v>
      </c>
      <c r="I12" s="80">
        <f t="shared" si="1"/>
        <v>54898975656</v>
      </c>
      <c r="J12" s="77">
        <v>10031059565</v>
      </c>
      <c r="K12" s="78">
        <v>1704807392</v>
      </c>
      <c r="L12" s="78">
        <f t="shared" si="2"/>
        <v>11735866957</v>
      </c>
      <c r="M12" s="41">
        <f t="shared" si="3"/>
        <v>0.21407678605157068</v>
      </c>
      <c r="N12" s="105">
        <v>0</v>
      </c>
      <c r="O12" s="106">
        <v>0</v>
      </c>
      <c r="P12" s="107">
        <f t="shared" si="4"/>
        <v>0</v>
      </c>
      <c r="Q12" s="41">
        <f t="shared" si="5"/>
        <v>0</v>
      </c>
      <c r="R12" s="105">
        <v>0</v>
      </c>
      <c r="S12" s="107">
        <v>0</v>
      </c>
      <c r="T12" s="107">
        <f t="shared" si="6"/>
        <v>0</v>
      </c>
      <c r="U12" s="41">
        <f t="shared" si="7"/>
        <v>0</v>
      </c>
      <c r="V12" s="105">
        <v>0</v>
      </c>
      <c r="W12" s="107">
        <v>0</v>
      </c>
      <c r="X12" s="107">
        <f t="shared" si="8"/>
        <v>0</v>
      </c>
      <c r="Y12" s="41">
        <f t="shared" si="9"/>
        <v>0</v>
      </c>
      <c r="Z12" s="77">
        <v>10031059565</v>
      </c>
      <c r="AA12" s="78">
        <v>1704807392</v>
      </c>
      <c r="AB12" s="78">
        <f t="shared" si="10"/>
        <v>11735866957</v>
      </c>
      <c r="AC12" s="41">
        <f t="shared" si="11"/>
        <v>0.21407678605157068</v>
      </c>
      <c r="AD12" s="77">
        <v>9236542492</v>
      </c>
      <c r="AE12" s="78">
        <v>1169850485</v>
      </c>
      <c r="AF12" s="78">
        <f t="shared" si="12"/>
        <v>10406392977</v>
      </c>
      <c r="AG12" s="41">
        <f t="shared" si="13"/>
        <v>0.2038913528469817</v>
      </c>
      <c r="AH12" s="41">
        <f t="shared" si="14"/>
        <v>0.12775550403856317</v>
      </c>
      <c r="AI12" s="13">
        <v>51038912792</v>
      </c>
      <c r="AJ12" s="13">
        <v>51468212601</v>
      </c>
      <c r="AK12" s="13">
        <v>10406392977</v>
      </c>
      <c r="AL12" s="13"/>
    </row>
    <row r="13" spans="1:38" s="14" customFormat="1" ht="12.75">
      <c r="A13" s="30"/>
      <c r="B13" s="39" t="s">
        <v>28</v>
      </c>
      <c r="C13" s="40" t="s">
        <v>29</v>
      </c>
      <c r="D13" s="77">
        <v>11028475596</v>
      </c>
      <c r="E13" s="78">
        <v>4891791867</v>
      </c>
      <c r="F13" s="80">
        <f t="shared" si="0"/>
        <v>15920267463</v>
      </c>
      <c r="G13" s="77">
        <v>11028475596</v>
      </c>
      <c r="H13" s="78">
        <v>4891791867</v>
      </c>
      <c r="I13" s="80">
        <f t="shared" si="1"/>
        <v>15920267463</v>
      </c>
      <c r="J13" s="77">
        <v>2078398463</v>
      </c>
      <c r="K13" s="78">
        <v>473651110</v>
      </c>
      <c r="L13" s="78">
        <f t="shared" si="2"/>
        <v>2552049573</v>
      </c>
      <c r="M13" s="41">
        <f t="shared" si="3"/>
        <v>0.16030192827671844</v>
      </c>
      <c r="N13" s="105">
        <v>0</v>
      </c>
      <c r="O13" s="106">
        <v>0</v>
      </c>
      <c r="P13" s="107">
        <f t="shared" si="4"/>
        <v>0</v>
      </c>
      <c r="Q13" s="41">
        <f t="shared" si="5"/>
        <v>0</v>
      </c>
      <c r="R13" s="105">
        <v>0</v>
      </c>
      <c r="S13" s="107">
        <v>0</v>
      </c>
      <c r="T13" s="107">
        <f t="shared" si="6"/>
        <v>0</v>
      </c>
      <c r="U13" s="41">
        <f t="shared" si="7"/>
        <v>0</v>
      </c>
      <c r="V13" s="105">
        <v>0</v>
      </c>
      <c r="W13" s="107">
        <v>0</v>
      </c>
      <c r="X13" s="107">
        <f t="shared" si="8"/>
        <v>0</v>
      </c>
      <c r="Y13" s="41">
        <f t="shared" si="9"/>
        <v>0</v>
      </c>
      <c r="Z13" s="77">
        <v>2078398463</v>
      </c>
      <c r="AA13" s="78">
        <v>473651110</v>
      </c>
      <c r="AB13" s="78">
        <f t="shared" si="10"/>
        <v>2552049573</v>
      </c>
      <c r="AC13" s="41">
        <f t="shared" si="11"/>
        <v>0.16030192827671844</v>
      </c>
      <c r="AD13" s="77">
        <v>1828722405</v>
      </c>
      <c r="AE13" s="78">
        <v>538427634</v>
      </c>
      <c r="AF13" s="78">
        <f t="shared" si="12"/>
        <v>2367150039</v>
      </c>
      <c r="AG13" s="41">
        <f t="shared" si="13"/>
        <v>0.16074278140505016</v>
      </c>
      <c r="AH13" s="41">
        <f t="shared" si="14"/>
        <v>0.07811061020792365</v>
      </c>
      <c r="AI13" s="13">
        <v>14726322503</v>
      </c>
      <c r="AJ13" s="13">
        <v>14782345620</v>
      </c>
      <c r="AK13" s="13">
        <v>2367150039</v>
      </c>
      <c r="AL13" s="13"/>
    </row>
    <row r="14" spans="1:38" s="14" customFormat="1" ht="12.75">
      <c r="A14" s="30"/>
      <c r="B14" s="39" t="s">
        <v>30</v>
      </c>
      <c r="C14" s="40" t="s">
        <v>31</v>
      </c>
      <c r="D14" s="77">
        <v>12967066276</v>
      </c>
      <c r="E14" s="78">
        <v>2981370184</v>
      </c>
      <c r="F14" s="80">
        <f t="shared" si="0"/>
        <v>15948436460</v>
      </c>
      <c r="G14" s="77">
        <v>12967066276</v>
      </c>
      <c r="H14" s="78">
        <v>3052103469</v>
      </c>
      <c r="I14" s="80">
        <f t="shared" si="1"/>
        <v>16019169745</v>
      </c>
      <c r="J14" s="77">
        <v>2342319632</v>
      </c>
      <c r="K14" s="78">
        <v>234547965</v>
      </c>
      <c r="L14" s="78">
        <f t="shared" si="2"/>
        <v>2576867597</v>
      </c>
      <c r="M14" s="41">
        <f t="shared" si="3"/>
        <v>0.16157493579154278</v>
      </c>
      <c r="N14" s="105">
        <v>0</v>
      </c>
      <c r="O14" s="106">
        <v>0</v>
      </c>
      <c r="P14" s="107">
        <f t="shared" si="4"/>
        <v>0</v>
      </c>
      <c r="Q14" s="41">
        <f t="shared" si="5"/>
        <v>0</v>
      </c>
      <c r="R14" s="105">
        <v>0</v>
      </c>
      <c r="S14" s="107">
        <v>0</v>
      </c>
      <c r="T14" s="107">
        <f t="shared" si="6"/>
        <v>0</v>
      </c>
      <c r="U14" s="41">
        <f t="shared" si="7"/>
        <v>0</v>
      </c>
      <c r="V14" s="105">
        <v>0</v>
      </c>
      <c r="W14" s="107">
        <v>0</v>
      </c>
      <c r="X14" s="107">
        <f t="shared" si="8"/>
        <v>0</v>
      </c>
      <c r="Y14" s="41">
        <f t="shared" si="9"/>
        <v>0</v>
      </c>
      <c r="Z14" s="77">
        <v>2342319632</v>
      </c>
      <c r="AA14" s="78">
        <v>234547965</v>
      </c>
      <c r="AB14" s="78">
        <f t="shared" si="10"/>
        <v>2576867597</v>
      </c>
      <c r="AC14" s="41">
        <f t="shared" si="11"/>
        <v>0.16157493579154278</v>
      </c>
      <c r="AD14" s="77">
        <v>2001914991</v>
      </c>
      <c r="AE14" s="78">
        <v>213771012</v>
      </c>
      <c r="AF14" s="78">
        <f t="shared" si="12"/>
        <v>2215686003</v>
      </c>
      <c r="AG14" s="41">
        <f t="shared" si="13"/>
        <v>0.1594176670605177</v>
      </c>
      <c r="AH14" s="41">
        <f t="shared" si="14"/>
        <v>0.16301118186916663</v>
      </c>
      <c r="AI14" s="13">
        <v>13898622680</v>
      </c>
      <c r="AJ14" s="13">
        <v>14213941431</v>
      </c>
      <c r="AK14" s="13">
        <v>2215686003</v>
      </c>
      <c r="AL14" s="13"/>
    </row>
    <row r="15" spans="1:38" s="14" customFormat="1" ht="12.75">
      <c r="A15" s="30"/>
      <c r="B15" s="39" t="s">
        <v>32</v>
      </c>
      <c r="C15" s="40" t="s">
        <v>33</v>
      </c>
      <c r="D15" s="77">
        <v>11511051190</v>
      </c>
      <c r="E15" s="78">
        <v>3368513360</v>
      </c>
      <c r="F15" s="80">
        <f t="shared" si="0"/>
        <v>14879564550</v>
      </c>
      <c r="G15" s="77">
        <v>11511051190</v>
      </c>
      <c r="H15" s="78">
        <v>3368513360</v>
      </c>
      <c r="I15" s="80">
        <f t="shared" si="1"/>
        <v>14879564550</v>
      </c>
      <c r="J15" s="77">
        <v>2280619794</v>
      </c>
      <c r="K15" s="78">
        <v>473034453</v>
      </c>
      <c r="L15" s="78">
        <f t="shared" si="2"/>
        <v>2753654247</v>
      </c>
      <c r="M15" s="41">
        <f t="shared" si="3"/>
        <v>0.18506282477197897</v>
      </c>
      <c r="N15" s="105">
        <v>0</v>
      </c>
      <c r="O15" s="106">
        <v>0</v>
      </c>
      <c r="P15" s="107">
        <f t="shared" si="4"/>
        <v>0</v>
      </c>
      <c r="Q15" s="41">
        <f t="shared" si="5"/>
        <v>0</v>
      </c>
      <c r="R15" s="105">
        <v>0</v>
      </c>
      <c r="S15" s="107">
        <v>0</v>
      </c>
      <c r="T15" s="107">
        <f t="shared" si="6"/>
        <v>0</v>
      </c>
      <c r="U15" s="41">
        <f t="shared" si="7"/>
        <v>0</v>
      </c>
      <c r="V15" s="105">
        <v>0</v>
      </c>
      <c r="W15" s="107">
        <v>0</v>
      </c>
      <c r="X15" s="107">
        <f t="shared" si="8"/>
        <v>0</v>
      </c>
      <c r="Y15" s="41">
        <f t="shared" si="9"/>
        <v>0</v>
      </c>
      <c r="Z15" s="77">
        <v>2280619794</v>
      </c>
      <c r="AA15" s="78">
        <v>473034453</v>
      </c>
      <c r="AB15" s="78">
        <f t="shared" si="10"/>
        <v>2753654247</v>
      </c>
      <c r="AC15" s="41">
        <f t="shared" si="11"/>
        <v>0.18506282477197897</v>
      </c>
      <c r="AD15" s="77">
        <v>1968674724</v>
      </c>
      <c r="AE15" s="78">
        <v>376691423</v>
      </c>
      <c r="AF15" s="78">
        <f t="shared" si="12"/>
        <v>2345366147</v>
      </c>
      <c r="AG15" s="41">
        <f t="shared" si="13"/>
        <v>0.1710693805273157</v>
      </c>
      <c r="AH15" s="41">
        <f t="shared" si="14"/>
        <v>0.17408288276107697</v>
      </c>
      <c r="AI15" s="13">
        <v>13710028877</v>
      </c>
      <c r="AJ15" s="13">
        <v>14007745323</v>
      </c>
      <c r="AK15" s="13">
        <v>2345366147</v>
      </c>
      <c r="AL15" s="13"/>
    </row>
    <row r="16" spans="1:38" s="14" customFormat="1" ht="12.75">
      <c r="A16" s="30"/>
      <c r="B16" s="39" t="s">
        <v>34</v>
      </c>
      <c r="C16" s="40" t="s">
        <v>35</v>
      </c>
      <c r="D16" s="77">
        <v>5171248737</v>
      </c>
      <c r="E16" s="78">
        <v>1254732032</v>
      </c>
      <c r="F16" s="80">
        <f t="shared" si="0"/>
        <v>6425980769</v>
      </c>
      <c r="G16" s="77">
        <v>5171248737</v>
      </c>
      <c r="H16" s="78">
        <v>1254732032</v>
      </c>
      <c r="I16" s="80">
        <f t="shared" si="1"/>
        <v>6425980769</v>
      </c>
      <c r="J16" s="77">
        <v>1153065807</v>
      </c>
      <c r="K16" s="78">
        <v>164456044</v>
      </c>
      <c r="L16" s="78">
        <f t="shared" si="2"/>
        <v>1317521851</v>
      </c>
      <c r="M16" s="41">
        <f t="shared" si="3"/>
        <v>0.205030469022868</v>
      </c>
      <c r="N16" s="105">
        <v>0</v>
      </c>
      <c r="O16" s="106">
        <v>0</v>
      </c>
      <c r="P16" s="107">
        <f t="shared" si="4"/>
        <v>0</v>
      </c>
      <c r="Q16" s="41">
        <f t="shared" si="5"/>
        <v>0</v>
      </c>
      <c r="R16" s="105">
        <v>0</v>
      </c>
      <c r="S16" s="107">
        <v>0</v>
      </c>
      <c r="T16" s="107">
        <f t="shared" si="6"/>
        <v>0</v>
      </c>
      <c r="U16" s="41">
        <f t="shared" si="7"/>
        <v>0</v>
      </c>
      <c r="V16" s="105">
        <v>0</v>
      </c>
      <c r="W16" s="107">
        <v>0</v>
      </c>
      <c r="X16" s="107">
        <f t="shared" si="8"/>
        <v>0</v>
      </c>
      <c r="Y16" s="41">
        <f t="shared" si="9"/>
        <v>0</v>
      </c>
      <c r="Z16" s="77">
        <v>1153065807</v>
      </c>
      <c r="AA16" s="78">
        <v>164456044</v>
      </c>
      <c r="AB16" s="78">
        <f t="shared" si="10"/>
        <v>1317521851</v>
      </c>
      <c r="AC16" s="41">
        <f t="shared" si="11"/>
        <v>0.205030469022868</v>
      </c>
      <c r="AD16" s="77">
        <v>1060149355</v>
      </c>
      <c r="AE16" s="78">
        <v>170583300</v>
      </c>
      <c r="AF16" s="78">
        <f t="shared" si="12"/>
        <v>1230732655</v>
      </c>
      <c r="AG16" s="41">
        <f t="shared" si="13"/>
        <v>0.21549728847063415</v>
      </c>
      <c r="AH16" s="41">
        <f t="shared" si="14"/>
        <v>0.07051831740013426</v>
      </c>
      <c r="AI16" s="13">
        <v>5711128264</v>
      </c>
      <c r="AJ16" s="13">
        <v>6192641902</v>
      </c>
      <c r="AK16" s="13">
        <v>1230732655</v>
      </c>
      <c r="AL16" s="13"/>
    </row>
    <row r="17" spans="1:38" s="14" customFormat="1" ht="12.75">
      <c r="A17" s="30"/>
      <c r="B17" s="42" t="s">
        <v>36</v>
      </c>
      <c r="C17" s="40" t="s">
        <v>37</v>
      </c>
      <c r="D17" s="77">
        <v>38489518280</v>
      </c>
      <c r="E17" s="78">
        <v>7483037479</v>
      </c>
      <c r="F17" s="80">
        <f t="shared" si="0"/>
        <v>45972555759</v>
      </c>
      <c r="G17" s="77">
        <v>38524056046</v>
      </c>
      <c r="H17" s="78">
        <v>7845643860</v>
      </c>
      <c r="I17" s="80">
        <f t="shared" si="1"/>
        <v>46369699906</v>
      </c>
      <c r="J17" s="77">
        <v>8299669339</v>
      </c>
      <c r="K17" s="78">
        <v>755142105</v>
      </c>
      <c r="L17" s="78">
        <f t="shared" si="2"/>
        <v>9054811444</v>
      </c>
      <c r="M17" s="41">
        <f t="shared" si="3"/>
        <v>0.19696123686200215</v>
      </c>
      <c r="N17" s="105">
        <v>0</v>
      </c>
      <c r="O17" s="106">
        <v>0</v>
      </c>
      <c r="P17" s="107">
        <f t="shared" si="4"/>
        <v>0</v>
      </c>
      <c r="Q17" s="41">
        <f t="shared" si="5"/>
        <v>0</v>
      </c>
      <c r="R17" s="105">
        <v>0</v>
      </c>
      <c r="S17" s="107">
        <v>0</v>
      </c>
      <c r="T17" s="107">
        <f t="shared" si="6"/>
        <v>0</v>
      </c>
      <c r="U17" s="41">
        <f t="shared" si="7"/>
        <v>0</v>
      </c>
      <c r="V17" s="105">
        <v>0</v>
      </c>
      <c r="W17" s="107">
        <v>0</v>
      </c>
      <c r="X17" s="107">
        <f t="shared" si="8"/>
        <v>0</v>
      </c>
      <c r="Y17" s="41">
        <f t="shared" si="9"/>
        <v>0</v>
      </c>
      <c r="Z17" s="77">
        <v>8299669339</v>
      </c>
      <c r="AA17" s="78">
        <v>755142105</v>
      </c>
      <c r="AB17" s="78">
        <f t="shared" si="10"/>
        <v>9054811444</v>
      </c>
      <c r="AC17" s="41">
        <f t="shared" si="11"/>
        <v>0.19696123686200215</v>
      </c>
      <c r="AD17" s="77">
        <v>7500411602</v>
      </c>
      <c r="AE17" s="78">
        <v>811664186</v>
      </c>
      <c r="AF17" s="78">
        <f t="shared" si="12"/>
        <v>8312075788</v>
      </c>
      <c r="AG17" s="41">
        <f t="shared" si="13"/>
        <v>0.1901788065853702</v>
      </c>
      <c r="AH17" s="41">
        <f t="shared" si="14"/>
        <v>0.08935621798254956</v>
      </c>
      <c r="AI17" s="13">
        <v>43706635546</v>
      </c>
      <c r="AJ17" s="13">
        <v>44482057113</v>
      </c>
      <c r="AK17" s="13">
        <v>8312075788</v>
      </c>
      <c r="AL17" s="13"/>
    </row>
    <row r="18" spans="1:38" s="14" customFormat="1" ht="12.75">
      <c r="A18" s="43"/>
      <c r="B18" s="44" t="s">
        <v>653</v>
      </c>
      <c r="C18" s="43"/>
      <c r="D18" s="81">
        <f>SUM(D9:D17)</f>
        <v>250895049627</v>
      </c>
      <c r="E18" s="82">
        <f>SUM(E9:E17)</f>
        <v>56417765636</v>
      </c>
      <c r="F18" s="83">
        <f t="shared" si="0"/>
        <v>307312815263</v>
      </c>
      <c r="G18" s="81">
        <f>SUM(G9:G17)</f>
        <v>251048754779</v>
      </c>
      <c r="H18" s="82">
        <f>SUM(H9:H17)</f>
        <v>57057997235</v>
      </c>
      <c r="I18" s="83">
        <f t="shared" si="1"/>
        <v>308106752014</v>
      </c>
      <c r="J18" s="81">
        <f>SUM(J9:J17)</f>
        <v>54527808236</v>
      </c>
      <c r="K18" s="82">
        <f>SUM(K9:K17)</f>
        <v>6382686561</v>
      </c>
      <c r="L18" s="82">
        <f t="shared" si="2"/>
        <v>60910494797</v>
      </c>
      <c r="M18" s="45">
        <f t="shared" si="3"/>
        <v>0.19820356253243934</v>
      </c>
      <c r="N18" s="108">
        <f>SUM(N9:N17)</f>
        <v>0</v>
      </c>
      <c r="O18" s="109">
        <f>SUM(O9:O17)</f>
        <v>0</v>
      </c>
      <c r="P18" s="110">
        <f t="shared" si="4"/>
        <v>0</v>
      </c>
      <c r="Q18" s="45">
        <f t="shared" si="5"/>
        <v>0</v>
      </c>
      <c r="R18" s="108">
        <f>SUM(R9:R17)</f>
        <v>0</v>
      </c>
      <c r="S18" s="110">
        <f>SUM(S9:S17)</f>
        <v>0</v>
      </c>
      <c r="T18" s="110">
        <f t="shared" si="6"/>
        <v>0</v>
      </c>
      <c r="U18" s="45">
        <f t="shared" si="7"/>
        <v>0</v>
      </c>
      <c r="V18" s="108">
        <f>SUM(V9:V17)</f>
        <v>0</v>
      </c>
      <c r="W18" s="110">
        <f>SUM(W9:W17)</f>
        <v>0</v>
      </c>
      <c r="X18" s="110">
        <f t="shared" si="8"/>
        <v>0</v>
      </c>
      <c r="Y18" s="45">
        <f t="shared" si="9"/>
        <v>0</v>
      </c>
      <c r="Z18" s="81">
        <v>54527808236</v>
      </c>
      <c r="AA18" s="82">
        <v>6382686561</v>
      </c>
      <c r="AB18" s="82">
        <f t="shared" si="10"/>
        <v>60910494797</v>
      </c>
      <c r="AC18" s="45">
        <f t="shared" si="11"/>
        <v>0.19820356253243934</v>
      </c>
      <c r="AD18" s="81">
        <f>SUM(AD9:AD17)</f>
        <v>49895421007</v>
      </c>
      <c r="AE18" s="82">
        <f>SUM(AE9:AE17)</f>
        <v>5364690943</v>
      </c>
      <c r="AF18" s="82">
        <f t="shared" si="12"/>
        <v>55260111950</v>
      </c>
      <c r="AG18" s="45">
        <f t="shared" si="13"/>
        <v>0.19589439447522855</v>
      </c>
      <c r="AH18" s="45">
        <f t="shared" si="14"/>
        <v>0.10225065870500827</v>
      </c>
      <c r="AI18" s="13">
        <f>SUM(AI9:AI17)</f>
        <v>282091338540</v>
      </c>
      <c r="AJ18" s="13">
        <f>SUM(AJ9:AJ17)</f>
        <v>289565660545</v>
      </c>
      <c r="AK18" s="13">
        <f>SUM(AK9:AK17)</f>
        <v>55260111950</v>
      </c>
      <c r="AL18" s="13"/>
    </row>
    <row r="19" spans="1:38" s="14" customFormat="1" ht="12.75" customHeight="1">
      <c r="A19" s="46"/>
      <c r="B19" s="47"/>
      <c r="C19" s="48"/>
      <c r="D19" s="84"/>
      <c r="E19" s="85"/>
      <c r="F19" s="86"/>
      <c r="G19" s="84"/>
      <c r="H19" s="85"/>
      <c r="I19" s="86"/>
      <c r="J19" s="87"/>
      <c r="K19" s="85"/>
      <c r="L19" s="86"/>
      <c r="M19" s="49"/>
      <c r="N19" s="87"/>
      <c r="O19" s="86"/>
      <c r="P19" s="85"/>
      <c r="Q19" s="49"/>
      <c r="R19" s="87"/>
      <c r="S19" s="85"/>
      <c r="T19" s="85"/>
      <c r="U19" s="49"/>
      <c r="V19" s="87"/>
      <c r="W19" s="85"/>
      <c r="X19" s="85"/>
      <c r="Y19" s="49"/>
      <c r="Z19" s="87"/>
      <c r="AA19" s="85"/>
      <c r="AB19" s="86"/>
      <c r="AC19" s="49"/>
      <c r="AD19" s="87"/>
      <c r="AE19" s="85"/>
      <c r="AF19" s="85"/>
      <c r="AG19" s="49"/>
      <c r="AH19" s="49"/>
      <c r="AI19" s="13"/>
      <c r="AJ19" s="13"/>
      <c r="AK19" s="13"/>
      <c r="AL19" s="13"/>
    </row>
    <row r="20" spans="1:38" s="14" customFormat="1" ht="12.75">
      <c r="A20" s="13"/>
      <c r="B20" s="130" t="s">
        <v>656</v>
      </c>
      <c r="C20" s="13"/>
      <c r="D20" s="88"/>
      <c r="E20" s="88"/>
      <c r="F20" s="88"/>
      <c r="G20" s="88"/>
      <c r="H20" s="88"/>
      <c r="I20" s="88"/>
      <c r="J20" s="88"/>
      <c r="K20" s="88"/>
      <c r="L20" s="88"/>
      <c r="M20" s="13"/>
      <c r="N20" s="88"/>
      <c r="O20" s="88"/>
      <c r="P20" s="88"/>
      <c r="Q20" s="13"/>
      <c r="R20" s="88"/>
      <c r="S20" s="88"/>
      <c r="T20" s="88"/>
      <c r="U20" s="13"/>
      <c r="V20" s="88"/>
      <c r="W20" s="88"/>
      <c r="X20" s="88"/>
      <c r="Y20" s="13"/>
      <c r="Z20" s="88"/>
      <c r="AA20" s="88"/>
      <c r="AB20" s="88"/>
      <c r="AC20" s="13"/>
      <c r="AD20" s="88"/>
      <c r="AE20" s="88"/>
      <c r="AF20" s="88"/>
      <c r="AG20" s="13"/>
      <c r="AH20" s="13"/>
      <c r="AI20" s="13"/>
      <c r="AJ20" s="13"/>
      <c r="AK20" s="13"/>
      <c r="AL20" s="13"/>
    </row>
    <row r="21" spans="1:38" ht="12.75">
      <c r="A21" s="2"/>
      <c r="B21" s="2"/>
      <c r="C21" s="2"/>
      <c r="D21" s="89"/>
      <c r="E21" s="89"/>
      <c r="F21" s="89"/>
      <c r="G21" s="89"/>
      <c r="H21" s="89"/>
      <c r="I21" s="89"/>
      <c r="J21" s="89"/>
      <c r="K21" s="89"/>
      <c r="L21" s="89"/>
      <c r="M21" s="2"/>
      <c r="N21" s="89"/>
      <c r="O21" s="89"/>
      <c r="P21" s="89"/>
      <c r="Q21" s="2"/>
      <c r="R21" s="89"/>
      <c r="S21" s="89"/>
      <c r="T21" s="89"/>
      <c r="U21" s="2"/>
      <c r="V21" s="89"/>
      <c r="W21" s="89"/>
      <c r="X21" s="89"/>
      <c r="Y21" s="2"/>
      <c r="Z21" s="89"/>
      <c r="AA21" s="89"/>
      <c r="AB21" s="89"/>
      <c r="AC21" s="2"/>
      <c r="AD21" s="89"/>
      <c r="AE21" s="89"/>
      <c r="AF21" s="89"/>
      <c r="AG21" s="2"/>
      <c r="AH21" s="2"/>
      <c r="AI21" s="2"/>
      <c r="AJ21" s="2"/>
      <c r="AK21" s="2"/>
      <c r="AL21" s="2"/>
    </row>
    <row r="22" spans="1:38" ht="12.75">
      <c r="A22" s="2"/>
      <c r="B22" s="2"/>
      <c r="C22" s="2"/>
      <c r="D22" s="89"/>
      <c r="E22" s="89"/>
      <c r="F22" s="89"/>
      <c r="G22" s="89"/>
      <c r="H22" s="89"/>
      <c r="I22" s="89"/>
      <c r="J22" s="89"/>
      <c r="K22" s="89"/>
      <c r="L22" s="89"/>
      <c r="M22" s="2"/>
      <c r="N22" s="89"/>
      <c r="O22" s="89"/>
      <c r="P22" s="89"/>
      <c r="Q22" s="2"/>
      <c r="R22" s="89"/>
      <c r="S22" s="89"/>
      <c r="T22" s="89"/>
      <c r="U22" s="2"/>
      <c r="V22" s="89"/>
      <c r="W22" s="89"/>
      <c r="X22" s="89"/>
      <c r="Y22" s="2"/>
      <c r="Z22" s="89"/>
      <c r="AA22" s="89"/>
      <c r="AB22" s="89"/>
      <c r="AC22" s="2"/>
      <c r="AD22" s="89"/>
      <c r="AE22" s="89"/>
      <c r="AF22" s="89"/>
      <c r="AG22" s="2"/>
      <c r="AH22" s="2"/>
      <c r="AI22" s="2"/>
      <c r="AJ22" s="2"/>
      <c r="AK22" s="2"/>
      <c r="AL22" s="2"/>
    </row>
    <row r="23" spans="1:38" ht="12.75">
      <c r="A23" s="2"/>
      <c r="B23" s="2"/>
      <c r="C23" s="2"/>
      <c r="D23" s="89"/>
      <c r="E23" s="89"/>
      <c r="F23" s="89"/>
      <c r="G23" s="89"/>
      <c r="H23" s="89"/>
      <c r="I23" s="89"/>
      <c r="J23" s="89"/>
      <c r="K23" s="89"/>
      <c r="L23" s="89"/>
      <c r="M23" s="2"/>
      <c r="N23" s="89"/>
      <c r="O23" s="89"/>
      <c r="P23" s="89"/>
      <c r="Q23" s="2"/>
      <c r="R23" s="89"/>
      <c r="S23" s="89"/>
      <c r="T23" s="89"/>
      <c r="U23" s="2"/>
      <c r="V23" s="89"/>
      <c r="W23" s="89"/>
      <c r="X23" s="89"/>
      <c r="Y23" s="2"/>
      <c r="Z23" s="89"/>
      <c r="AA23" s="89"/>
      <c r="AB23" s="89"/>
      <c r="AC23" s="2"/>
      <c r="AD23" s="89"/>
      <c r="AE23" s="89"/>
      <c r="AF23" s="89"/>
      <c r="AG23" s="2"/>
      <c r="AH23" s="2"/>
      <c r="AI23" s="2"/>
      <c r="AJ23" s="2"/>
      <c r="AK23" s="2"/>
      <c r="AL23" s="2"/>
    </row>
    <row r="24" spans="1:38" ht="12.75">
      <c r="A24" s="2"/>
      <c r="B24" s="2"/>
      <c r="C24" s="2"/>
      <c r="D24" s="89"/>
      <c r="E24" s="89"/>
      <c r="F24" s="89"/>
      <c r="G24" s="89"/>
      <c r="H24" s="89"/>
      <c r="I24" s="89"/>
      <c r="J24" s="89"/>
      <c r="K24" s="89"/>
      <c r="L24" s="89"/>
      <c r="M24" s="2"/>
      <c r="N24" s="89"/>
      <c r="O24" s="89"/>
      <c r="P24" s="89"/>
      <c r="Q24" s="2"/>
      <c r="R24" s="89"/>
      <c r="S24" s="89"/>
      <c r="T24" s="89"/>
      <c r="U24" s="2"/>
      <c r="V24" s="89"/>
      <c r="W24" s="89"/>
      <c r="X24" s="89"/>
      <c r="Y24" s="2"/>
      <c r="Z24" s="89"/>
      <c r="AA24" s="89"/>
      <c r="AB24" s="89"/>
      <c r="AC24" s="2"/>
      <c r="AD24" s="89"/>
      <c r="AE24" s="89"/>
      <c r="AF24" s="89"/>
      <c r="AG24" s="2"/>
      <c r="AH24" s="2"/>
      <c r="AI24" s="2"/>
      <c r="AJ24" s="2"/>
      <c r="AK24" s="2"/>
      <c r="AL24" s="2"/>
    </row>
    <row r="25" spans="1:38" ht="12.75">
      <c r="A25" s="2"/>
      <c r="B25" s="2"/>
      <c r="C25" s="2"/>
      <c r="D25" s="89"/>
      <c r="E25" s="89"/>
      <c r="F25" s="89"/>
      <c r="G25" s="89"/>
      <c r="H25" s="89"/>
      <c r="I25" s="89"/>
      <c r="J25" s="89"/>
      <c r="K25" s="89"/>
      <c r="L25" s="89"/>
      <c r="M25" s="2"/>
      <c r="N25" s="89"/>
      <c r="O25" s="89"/>
      <c r="P25" s="89"/>
      <c r="Q25" s="2"/>
      <c r="R25" s="89"/>
      <c r="S25" s="89"/>
      <c r="T25" s="89"/>
      <c r="U25" s="2"/>
      <c r="V25" s="89"/>
      <c r="W25" s="89"/>
      <c r="X25" s="89"/>
      <c r="Y25" s="2"/>
      <c r="Z25" s="89"/>
      <c r="AA25" s="89"/>
      <c r="AB25" s="89"/>
      <c r="AC25" s="2"/>
      <c r="AD25" s="89"/>
      <c r="AE25" s="89"/>
      <c r="AF25" s="89"/>
      <c r="AG25" s="2"/>
      <c r="AH25" s="2"/>
      <c r="AI25" s="2"/>
      <c r="AJ25" s="2"/>
      <c r="AK25" s="2"/>
      <c r="AL25" s="2"/>
    </row>
    <row r="26" spans="1:38" ht="12.75">
      <c r="A26" s="2"/>
      <c r="B26" s="2"/>
      <c r="C26" s="2"/>
      <c r="D26" s="89"/>
      <c r="E26" s="89"/>
      <c r="F26" s="89"/>
      <c r="G26" s="89"/>
      <c r="H26" s="89"/>
      <c r="I26" s="89"/>
      <c r="J26" s="89"/>
      <c r="K26" s="89"/>
      <c r="L26" s="89"/>
      <c r="M26" s="2"/>
      <c r="N26" s="89"/>
      <c r="O26" s="89"/>
      <c r="P26" s="89"/>
      <c r="Q26" s="2"/>
      <c r="R26" s="89"/>
      <c r="S26" s="89"/>
      <c r="T26" s="89"/>
      <c r="U26" s="2"/>
      <c r="V26" s="89"/>
      <c r="W26" s="89"/>
      <c r="X26" s="89"/>
      <c r="Y26" s="2"/>
      <c r="Z26" s="89"/>
      <c r="AA26" s="89"/>
      <c r="AB26" s="89"/>
      <c r="AC26" s="2"/>
      <c r="AD26" s="89"/>
      <c r="AE26" s="89"/>
      <c r="AF26" s="89"/>
      <c r="AG26" s="2"/>
      <c r="AH26" s="2"/>
      <c r="AI26" s="2"/>
      <c r="AJ26" s="2"/>
      <c r="AK26" s="2"/>
      <c r="AL26" s="2"/>
    </row>
    <row r="27" spans="1:38" ht="12.75">
      <c r="A27" s="2"/>
      <c r="B27" s="2"/>
      <c r="C27" s="2"/>
      <c r="D27" s="89"/>
      <c r="E27" s="89"/>
      <c r="F27" s="89"/>
      <c r="G27" s="89"/>
      <c r="H27" s="89"/>
      <c r="I27" s="89"/>
      <c r="J27" s="89"/>
      <c r="K27" s="89"/>
      <c r="L27" s="89"/>
      <c r="M27" s="2"/>
      <c r="N27" s="89"/>
      <c r="O27" s="89"/>
      <c r="P27" s="89"/>
      <c r="Q27" s="2"/>
      <c r="R27" s="89"/>
      <c r="S27" s="89"/>
      <c r="T27" s="89"/>
      <c r="U27" s="2"/>
      <c r="V27" s="89"/>
      <c r="W27" s="89"/>
      <c r="X27" s="89"/>
      <c r="Y27" s="2"/>
      <c r="Z27" s="89"/>
      <c r="AA27" s="89"/>
      <c r="AB27" s="89"/>
      <c r="AC27" s="2"/>
      <c r="AD27" s="89"/>
      <c r="AE27" s="89"/>
      <c r="AF27" s="89"/>
      <c r="AG27" s="2"/>
      <c r="AH27" s="2"/>
      <c r="AI27" s="2"/>
      <c r="AJ27" s="2"/>
      <c r="AK27" s="2"/>
      <c r="AL27" s="2"/>
    </row>
    <row r="28" spans="1:38" ht="12.75">
      <c r="A28" s="2"/>
      <c r="B28" s="2"/>
      <c r="C28" s="2"/>
      <c r="D28" s="89"/>
      <c r="E28" s="89"/>
      <c r="F28" s="89"/>
      <c r="G28" s="89"/>
      <c r="H28" s="89"/>
      <c r="I28" s="89"/>
      <c r="J28" s="89"/>
      <c r="K28" s="89"/>
      <c r="L28" s="89"/>
      <c r="M28" s="2"/>
      <c r="N28" s="89"/>
      <c r="O28" s="89"/>
      <c r="P28" s="89"/>
      <c r="Q28" s="2"/>
      <c r="R28" s="89"/>
      <c r="S28" s="89"/>
      <c r="T28" s="89"/>
      <c r="U28" s="2"/>
      <c r="V28" s="89"/>
      <c r="W28" s="89"/>
      <c r="X28" s="89"/>
      <c r="Y28" s="2"/>
      <c r="Z28" s="89"/>
      <c r="AA28" s="89"/>
      <c r="AB28" s="89"/>
      <c r="AC28" s="2"/>
      <c r="AD28" s="89"/>
      <c r="AE28" s="89"/>
      <c r="AF28" s="89"/>
      <c r="AG28" s="2"/>
      <c r="AH28" s="2"/>
      <c r="AI28" s="2"/>
      <c r="AJ28" s="2"/>
      <c r="AK28" s="2"/>
      <c r="AL28" s="2"/>
    </row>
    <row r="29" spans="1:38" ht="12.75">
      <c r="A29" s="2"/>
      <c r="B29" s="2"/>
      <c r="C29" s="2"/>
      <c r="D29" s="89"/>
      <c r="E29" s="89"/>
      <c r="F29" s="89"/>
      <c r="G29" s="89"/>
      <c r="H29" s="89"/>
      <c r="I29" s="89"/>
      <c r="J29" s="89"/>
      <c r="K29" s="89"/>
      <c r="L29" s="89"/>
      <c r="M29" s="2"/>
      <c r="N29" s="89"/>
      <c r="O29" s="89"/>
      <c r="P29" s="89"/>
      <c r="Q29" s="2"/>
      <c r="R29" s="89"/>
      <c r="S29" s="89"/>
      <c r="T29" s="89"/>
      <c r="U29" s="2"/>
      <c r="V29" s="89"/>
      <c r="W29" s="89"/>
      <c r="X29" s="89"/>
      <c r="Y29" s="2"/>
      <c r="Z29" s="89"/>
      <c r="AA29" s="89"/>
      <c r="AB29" s="89"/>
      <c r="AC29" s="2"/>
      <c r="AD29" s="89"/>
      <c r="AE29" s="89"/>
      <c r="AF29" s="89"/>
      <c r="AG29" s="2"/>
      <c r="AH29" s="2"/>
      <c r="AI29" s="2"/>
      <c r="AJ29" s="2"/>
      <c r="AK29" s="2"/>
      <c r="AL29" s="2"/>
    </row>
    <row r="30" spans="1:38" ht="12.75">
      <c r="A30" s="2"/>
      <c r="B30" s="2"/>
      <c r="C30" s="2"/>
      <c r="D30" s="89"/>
      <c r="E30" s="89"/>
      <c r="F30" s="89"/>
      <c r="G30" s="89"/>
      <c r="H30" s="89"/>
      <c r="I30" s="89"/>
      <c r="J30" s="89"/>
      <c r="K30" s="89"/>
      <c r="L30" s="89"/>
      <c r="M30" s="2"/>
      <c r="N30" s="89"/>
      <c r="O30" s="89"/>
      <c r="P30" s="89"/>
      <c r="Q30" s="2"/>
      <c r="R30" s="89"/>
      <c r="S30" s="89"/>
      <c r="T30" s="89"/>
      <c r="U30" s="2"/>
      <c r="V30" s="89"/>
      <c r="W30" s="89"/>
      <c r="X30" s="89"/>
      <c r="Y30" s="2"/>
      <c r="Z30" s="89"/>
      <c r="AA30" s="89"/>
      <c r="AB30" s="89"/>
      <c r="AC30" s="2"/>
      <c r="AD30" s="89"/>
      <c r="AE30" s="89"/>
      <c r="AF30" s="89"/>
      <c r="AG30" s="2"/>
      <c r="AH30" s="2"/>
      <c r="AI30" s="2"/>
      <c r="AJ30" s="2"/>
      <c r="AK30" s="2"/>
      <c r="AL30" s="2"/>
    </row>
    <row r="31" spans="1:38" ht="12.75">
      <c r="A31" s="2"/>
      <c r="B31" s="2"/>
      <c r="C31" s="2"/>
      <c r="D31" s="89"/>
      <c r="E31" s="89"/>
      <c r="F31" s="89"/>
      <c r="G31" s="89"/>
      <c r="H31" s="89"/>
      <c r="I31" s="89"/>
      <c r="J31" s="89"/>
      <c r="K31" s="89"/>
      <c r="L31" s="89"/>
      <c r="M31" s="2"/>
      <c r="N31" s="89"/>
      <c r="O31" s="89"/>
      <c r="P31" s="89"/>
      <c r="Q31" s="2"/>
      <c r="R31" s="89"/>
      <c r="S31" s="89"/>
      <c r="T31" s="89"/>
      <c r="U31" s="2"/>
      <c r="V31" s="89"/>
      <c r="W31" s="89"/>
      <c r="X31" s="89"/>
      <c r="Y31" s="2"/>
      <c r="Z31" s="89"/>
      <c r="AA31" s="89"/>
      <c r="AB31" s="89"/>
      <c r="AC31" s="2"/>
      <c r="AD31" s="89"/>
      <c r="AE31" s="89"/>
      <c r="AF31" s="89"/>
      <c r="AG31" s="2"/>
      <c r="AH31" s="2"/>
      <c r="AI31" s="2"/>
      <c r="AJ31" s="2"/>
      <c r="AK31" s="2"/>
      <c r="AL31" s="2"/>
    </row>
    <row r="32" spans="1:38" ht="12.75">
      <c r="A32" s="2"/>
      <c r="B32" s="2"/>
      <c r="C32" s="2"/>
      <c r="D32" s="89"/>
      <c r="E32" s="89"/>
      <c r="F32" s="89"/>
      <c r="G32" s="89"/>
      <c r="H32" s="89"/>
      <c r="I32" s="89"/>
      <c r="J32" s="89"/>
      <c r="K32" s="89"/>
      <c r="L32" s="89"/>
      <c r="M32" s="2"/>
      <c r="N32" s="89"/>
      <c r="O32" s="89"/>
      <c r="P32" s="89"/>
      <c r="Q32" s="2"/>
      <c r="R32" s="89"/>
      <c r="S32" s="89"/>
      <c r="T32" s="89"/>
      <c r="U32" s="2"/>
      <c r="V32" s="89"/>
      <c r="W32" s="89"/>
      <c r="X32" s="89"/>
      <c r="Y32" s="2"/>
      <c r="Z32" s="89"/>
      <c r="AA32" s="89"/>
      <c r="AB32" s="89"/>
      <c r="AC32" s="2"/>
      <c r="AD32" s="89"/>
      <c r="AE32" s="89"/>
      <c r="AF32" s="89"/>
      <c r="AG32" s="2"/>
      <c r="AH32" s="2"/>
      <c r="AI32" s="2"/>
      <c r="AJ32" s="2"/>
      <c r="AK32" s="2"/>
      <c r="AL32" s="2"/>
    </row>
    <row r="33" spans="1:38" ht="12.75">
      <c r="A33" s="2"/>
      <c r="B33" s="2"/>
      <c r="C33" s="2"/>
      <c r="D33" s="89"/>
      <c r="E33" s="89"/>
      <c r="F33" s="89"/>
      <c r="G33" s="89"/>
      <c r="H33" s="89"/>
      <c r="I33" s="89"/>
      <c r="J33" s="89"/>
      <c r="K33" s="89"/>
      <c r="L33" s="89"/>
      <c r="M33" s="2"/>
      <c r="N33" s="89"/>
      <c r="O33" s="89"/>
      <c r="P33" s="89"/>
      <c r="Q33" s="2"/>
      <c r="R33" s="89"/>
      <c r="S33" s="89"/>
      <c r="T33" s="89"/>
      <c r="U33" s="2"/>
      <c r="V33" s="89"/>
      <c r="W33" s="89"/>
      <c r="X33" s="89"/>
      <c r="Y33" s="2"/>
      <c r="Z33" s="89"/>
      <c r="AA33" s="89"/>
      <c r="AB33" s="89"/>
      <c r="AC33" s="2"/>
      <c r="AD33" s="89"/>
      <c r="AE33" s="89"/>
      <c r="AF33" s="89"/>
      <c r="AG33" s="2"/>
      <c r="AH33" s="2"/>
      <c r="AI33" s="2"/>
      <c r="AJ33" s="2"/>
      <c r="AK33" s="2"/>
      <c r="AL33" s="2"/>
    </row>
    <row r="34" spans="1:38" ht="12.75">
      <c r="A34" s="2"/>
      <c r="B34" s="2"/>
      <c r="C34" s="2"/>
      <c r="D34" s="89"/>
      <c r="E34" s="89"/>
      <c r="F34" s="89"/>
      <c r="G34" s="89"/>
      <c r="H34" s="89"/>
      <c r="I34" s="89"/>
      <c r="J34" s="89"/>
      <c r="K34" s="89"/>
      <c r="L34" s="89"/>
      <c r="M34" s="2"/>
      <c r="N34" s="89"/>
      <c r="O34" s="89"/>
      <c r="P34" s="89"/>
      <c r="Q34" s="2"/>
      <c r="R34" s="89"/>
      <c r="S34" s="89"/>
      <c r="T34" s="89"/>
      <c r="U34" s="2"/>
      <c r="V34" s="89"/>
      <c r="W34" s="89"/>
      <c r="X34" s="89"/>
      <c r="Y34" s="2"/>
      <c r="Z34" s="89"/>
      <c r="AA34" s="89"/>
      <c r="AB34" s="89"/>
      <c r="AC34" s="2"/>
      <c r="AD34" s="89"/>
      <c r="AE34" s="89"/>
      <c r="AF34" s="89"/>
      <c r="AG34" s="2"/>
      <c r="AH34" s="2"/>
      <c r="AI34" s="2"/>
      <c r="AJ34" s="2"/>
      <c r="AK34" s="2"/>
      <c r="AL34" s="2"/>
    </row>
    <row r="35" spans="1:38" ht="12.75">
      <c r="A35" s="2"/>
      <c r="B35" s="2"/>
      <c r="C35" s="2"/>
      <c r="D35" s="89"/>
      <c r="E35" s="89"/>
      <c r="F35" s="89"/>
      <c r="G35" s="89"/>
      <c r="H35" s="89"/>
      <c r="I35" s="89"/>
      <c r="J35" s="89"/>
      <c r="K35" s="89"/>
      <c r="L35" s="89"/>
      <c r="M35" s="2"/>
      <c r="N35" s="89"/>
      <c r="O35" s="89"/>
      <c r="P35" s="89"/>
      <c r="Q35" s="2"/>
      <c r="R35" s="89"/>
      <c r="S35" s="89"/>
      <c r="T35" s="89"/>
      <c r="U35" s="2"/>
      <c r="V35" s="89"/>
      <c r="W35" s="89"/>
      <c r="X35" s="89"/>
      <c r="Y35" s="2"/>
      <c r="Z35" s="89"/>
      <c r="AA35" s="89"/>
      <c r="AB35" s="89"/>
      <c r="AC35" s="2"/>
      <c r="AD35" s="89"/>
      <c r="AE35" s="89"/>
      <c r="AF35" s="89"/>
      <c r="AG35" s="2"/>
      <c r="AH35" s="2"/>
      <c r="AI35" s="2"/>
      <c r="AJ35" s="2"/>
      <c r="AK35" s="2"/>
      <c r="AL35" s="2"/>
    </row>
    <row r="36" spans="1:38" ht="12.75">
      <c r="A36" s="2"/>
      <c r="B36" s="2"/>
      <c r="C36" s="2"/>
      <c r="D36" s="89"/>
      <c r="E36" s="89"/>
      <c r="F36" s="89"/>
      <c r="G36" s="89"/>
      <c r="H36" s="89"/>
      <c r="I36" s="89"/>
      <c r="J36" s="89"/>
      <c r="K36" s="89"/>
      <c r="L36" s="89"/>
      <c r="M36" s="2"/>
      <c r="N36" s="89"/>
      <c r="O36" s="89"/>
      <c r="P36" s="89"/>
      <c r="Q36" s="2"/>
      <c r="R36" s="89"/>
      <c r="S36" s="89"/>
      <c r="T36" s="89"/>
      <c r="U36" s="2"/>
      <c r="V36" s="89"/>
      <c r="W36" s="89"/>
      <c r="X36" s="89"/>
      <c r="Y36" s="2"/>
      <c r="Z36" s="89"/>
      <c r="AA36" s="89"/>
      <c r="AB36" s="89"/>
      <c r="AC36" s="2"/>
      <c r="AD36" s="89"/>
      <c r="AE36" s="89"/>
      <c r="AF36" s="89"/>
      <c r="AG36" s="2"/>
      <c r="AH36" s="2"/>
      <c r="AI36" s="2"/>
      <c r="AJ36" s="2"/>
      <c r="AK36" s="2"/>
      <c r="AL36" s="2"/>
    </row>
    <row r="37" spans="1:38" ht="12.75">
      <c r="A37" s="2"/>
      <c r="B37" s="2"/>
      <c r="C37" s="2"/>
      <c r="D37" s="89"/>
      <c r="E37" s="89"/>
      <c r="F37" s="89"/>
      <c r="G37" s="89"/>
      <c r="H37" s="89"/>
      <c r="I37" s="89"/>
      <c r="J37" s="89"/>
      <c r="K37" s="89"/>
      <c r="L37" s="89"/>
      <c r="M37" s="2"/>
      <c r="N37" s="89"/>
      <c r="O37" s="89"/>
      <c r="P37" s="89"/>
      <c r="Q37" s="2"/>
      <c r="R37" s="89"/>
      <c r="S37" s="89"/>
      <c r="T37" s="89"/>
      <c r="U37" s="2"/>
      <c r="V37" s="89"/>
      <c r="W37" s="89"/>
      <c r="X37" s="89"/>
      <c r="Y37" s="2"/>
      <c r="Z37" s="89"/>
      <c r="AA37" s="89"/>
      <c r="AB37" s="89"/>
      <c r="AC37" s="2"/>
      <c r="AD37" s="89"/>
      <c r="AE37" s="89"/>
      <c r="AF37" s="89"/>
      <c r="AG37" s="2"/>
      <c r="AH37" s="2"/>
      <c r="AI37" s="2"/>
      <c r="AJ37" s="2"/>
      <c r="AK37" s="2"/>
      <c r="AL37" s="2"/>
    </row>
    <row r="38" spans="1:38" ht="12.75">
      <c r="A38" s="2"/>
      <c r="B38" s="2"/>
      <c r="C38" s="2"/>
      <c r="D38" s="89"/>
      <c r="E38" s="89"/>
      <c r="F38" s="89"/>
      <c r="G38" s="89"/>
      <c r="H38" s="89"/>
      <c r="I38" s="89"/>
      <c r="J38" s="89"/>
      <c r="K38" s="89"/>
      <c r="L38" s="89"/>
      <c r="M38" s="2"/>
      <c r="N38" s="89"/>
      <c r="O38" s="89"/>
      <c r="P38" s="89"/>
      <c r="Q38" s="2"/>
      <c r="R38" s="89"/>
      <c r="S38" s="89"/>
      <c r="T38" s="89"/>
      <c r="U38" s="2"/>
      <c r="V38" s="89"/>
      <c r="W38" s="89"/>
      <c r="X38" s="89"/>
      <c r="Y38" s="2"/>
      <c r="Z38" s="89"/>
      <c r="AA38" s="89"/>
      <c r="AB38" s="89"/>
      <c r="AC38" s="2"/>
      <c r="AD38" s="89"/>
      <c r="AE38" s="89"/>
      <c r="AF38" s="89"/>
      <c r="AG38" s="2"/>
      <c r="AH38" s="2"/>
      <c r="AI38" s="2"/>
      <c r="AJ38" s="2"/>
      <c r="AK38" s="2"/>
      <c r="AL38" s="2"/>
    </row>
    <row r="39" spans="1:38" ht="12.75">
      <c r="A39" s="2"/>
      <c r="B39" s="2"/>
      <c r="C39" s="2"/>
      <c r="D39" s="89"/>
      <c r="E39" s="89"/>
      <c r="F39" s="89"/>
      <c r="G39" s="89"/>
      <c r="H39" s="89"/>
      <c r="I39" s="89"/>
      <c r="J39" s="89"/>
      <c r="K39" s="89"/>
      <c r="L39" s="89"/>
      <c r="M39" s="2"/>
      <c r="N39" s="89"/>
      <c r="O39" s="89"/>
      <c r="P39" s="89"/>
      <c r="Q39" s="2"/>
      <c r="R39" s="89"/>
      <c r="S39" s="89"/>
      <c r="T39" s="89"/>
      <c r="U39" s="2"/>
      <c r="V39" s="89"/>
      <c r="W39" s="89"/>
      <c r="X39" s="89"/>
      <c r="Y39" s="2"/>
      <c r="Z39" s="89"/>
      <c r="AA39" s="89"/>
      <c r="AB39" s="89"/>
      <c r="AC39" s="2"/>
      <c r="AD39" s="89"/>
      <c r="AE39" s="89"/>
      <c r="AF39" s="89"/>
      <c r="AG39" s="2"/>
      <c r="AH39" s="2"/>
      <c r="AI39" s="2"/>
      <c r="AJ39" s="2"/>
      <c r="AK39" s="2"/>
      <c r="AL39" s="2"/>
    </row>
    <row r="40" spans="1:38" ht="12.75">
      <c r="A40" s="2"/>
      <c r="B40" s="2"/>
      <c r="C40" s="2"/>
      <c r="D40" s="89"/>
      <c r="E40" s="89"/>
      <c r="F40" s="89"/>
      <c r="G40" s="89"/>
      <c r="H40" s="89"/>
      <c r="I40" s="89"/>
      <c r="J40" s="89"/>
      <c r="K40" s="89"/>
      <c r="L40" s="89"/>
      <c r="M40" s="2"/>
      <c r="N40" s="89"/>
      <c r="O40" s="89"/>
      <c r="P40" s="89"/>
      <c r="Q40" s="2"/>
      <c r="R40" s="89"/>
      <c r="S40" s="89"/>
      <c r="T40" s="89"/>
      <c r="U40" s="2"/>
      <c r="V40" s="89"/>
      <c r="W40" s="89"/>
      <c r="X40" s="89"/>
      <c r="Y40" s="2"/>
      <c r="Z40" s="89"/>
      <c r="AA40" s="89"/>
      <c r="AB40" s="89"/>
      <c r="AC40" s="2"/>
      <c r="AD40" s="89"/>
      <c r="AE40" s="89"/>
      <c r="AF40" s="89"/>
      <c r="AG40" s="2"/>
      <c r="AH40" s="2"/>
      <c r="AI40" s="2"/>
      <c r="AJ40" s="2"/>
      <c r="AK40" s="2"/>
      <c r="AL40" s="2"/>
    </row>
    <row r="41" spans="1:38" ht="12.75">
      <c r="A41" s="2"/>
      <c r="B41" s="2"/>
      <c r="C41" s="2"/>
      <c r="D41" s="89"/>
      <c r="E41" s="89"/>
      <c r="F41" s="89"/>
      <c r="G41" s="89"/>
      <c r="H41" s="89"/>
      <c r="I41" s="89"/>
      <c r="J41" s="89"/>
      <c r="K41" s="89"/>
      <c r="L41" s="89"/>
      <c r="M41" s="2"/>
      <c r="N41" s="89"/>
      <c r="O41" s="89"/>
      <c r="P41" s="89"/>
      <c r="Q41" s="2"/>
      <c r="R41" s="89"/>
      <c r="S41" s="89"/>
      <c r="T41" s="89"/>
      <c r="U41" s="2"/>
      <c r="V41" s="89"/>
      <c r="W41" s="89"/>
      <c r="X41" s="89"/>
      <c r="Y41" s="2"/>
      <c r="Z41" s="89"/>
      <c r="AA41" s="89"/>
      <c r="AB41" s="89"/>
      <c r="AC41" s="2"/>
      <c r="AD41" s="89"/>
      <c r="AE41" s="89"/>
      <c r="AF41" s="89"/>
      <c r="AG41" s="2"/>
      <c r="AH41" s="2"/>
      <c r="AI41" s="2"/>
      <c r="AJ41" s="2"/>
      <c r="AK41" s="2"/>
      <c r="AL41" s="2"/>
    </row>
    <row r="42" spans="1:38" ht="12.75">
      <c r="A42" s="2"/>
      <c r="B42" s="2"/>
      <c r="C42" s="2"/>
      <c r="D42" s="89"/>
      <c r="E42" s="89"/>
      <c r="F42" s="89"/>
      <c r="G42" s="89"/>
      <c r="H42" s="89"/>
      <c r="I42" s="89"/>
      <c r="J42" s="89"/>
      <c r="K42" s="89"/>
      <c r="L42" s="89"/>
      <c r="M42" s="2"/>
      <c r="N42" s="89"/>
      <c r="O42" s="89"/>
      <c r="P42" s="89"/>
      <c r="Q42" s="2"/>
      <c r="R42" s="89"/>
      <c r="S42" s="89"/>
      <c r="T42" s="89"/>
      <c r="U42" s="2"/>
      <c r="V42" s="89"/>
      <c r="W42" s="89"/>
      <c r="X42" s="89"/>
      <c r="Y42" s="2"/>
      <c r="Z42" s="89"/>
      <c r="AA42" s="89"/>
      <c r="AB42" s="89"/>
      <c r="AC42" s="2"/>
      <c r="AD42" s="89"/>
      <c r="AE42" s="89"/>
      <c r="AF42" s="89"/>
      <c r="AG42" s="2"/>
      <c r="AH42" s="2"/>
      <c r="AI42" s="2"/>
      <c r="AJ42" s="2"/>
      <c r="AK42" s="2"/>
      <c r="AL42" s="2"/>
    </row>
    <row r="43" spans="1:38" ht="12.75">
      <c r="A43" s="2"/>
      <c r="B43" s="2"/>
      <c r="C43" s="2"/>
      <c r="D43" s="89"/>
      <c r="E43" s="89"/>
      <c r="F43" s="89"/>
      <c r="G43" s="89"/>
      <c r="H43" s="89"/>
      <c r="I43" s="89"/>
      <c r="J43" s="89"/>
      <c r="K43" s="89"/>
      <c r="L43" s="89"/>
      <c r="M43" s="2"/>
      <c r="N43" s="89"/>
      <c r="O43" s="89"/>
      <c r="P43" s="89"/>
      <c r="Q43" s="2"/>
      <c r="R43" s="89"/>
      <c r="S43" s="89"/>
      <c r="T43" s="89"/>
      <c r="U43" s="2"/>
      <c r="V43" s="89"/>
      <c r="W43" s="89"/>
      <c r="X43" s="89"/>
      <c r="Y43" s="2"/>
      <c r="Z43" s="89"/>
      <c r="AA43" s="89"/>
      <c r="AB43" s="89"/>
      <c r="AC43" s="2"/>
      <c r="AD43" s="89"/>
      <c r="AE43" s="89"/>
      <c r="AF43" s="89"/>
      <c r="AG43" s="2"/>
      <c r="AH43" s="2"/>
      <c r="AI43" s="2"/>
      <c r="AJ43" s="2"/>
      <c r="AK43" s="2"/>
      <c r="AL43" s="2"/>
    </row>
    <row r="44" spans="1:38" ht="12.75">
      <c r="A44" s="2"/>
      <c r="B44" s="2"/>
      <c r="C44" s="2"/>
      <c r="D44" s="89"/>
      <c r="E44" s="89"/>
      <c r="F44" s="89"/>
      <c r="G44" s="89"/>
      <c r="H44" s="89"/>
      <c r="I44" s="89"/>
      <c r="J44" s="89"/>
      <c r="K44" s="89"/>
      <c r="L44" s="89"/>
      <c r="M44" s="2"/>
      <c r="N44" s="89"/>
      <c r="O44" s="89"/>
      <c r="P44" s="89"/>
      <c r="Q44" s="2"/>
      <c r="R44" s="89"/>
      <c r="S44" s="89"/>
      <c r="T44" s="89"/>
      <c r="U44" s="2"/>
      <c r="V44" s="89"/>
      <c r="W44" s="89"/>
      <c r="X44" s="89"/>
      <c r="Y44" s="2"/>
      <c r="Z44" s="89"/>
      <c r="AA44" s="89"/>
      <c r="AB44" s="89"/>
      <c r="AC44" s="2"/>
      <c r="AD44" s="89"/>
      <c r="AE44" s="89"/>
      <c r="AF44" s="89"/>
      <c r="AG44" s="2"/>
      <c r="AH44" s="2"/>
      <c r="AI44" s="2"/>
      <c r="AJ44" s="2"/>
      <c r="AK44" s="2"/>
      <c r="AL44" s="2"/>
    </row>
    <row r="45" spans="1:38" ht="12.75">
      <c r="A45" s="2"/>
      <c r="B45" s="2"/>
      <c r="C45" s="2"/>
      <c r="D45" s="89"/>
      <c r="E45" s="89"/>
      <c r="F45" s="89"/>
      <c r="G45" s="89"/>
      <c r="H45" s="89"/>
      <c r="I45" s="89"/>
      <c r="J45" s="89"/>
      <c r="K45" s="89"/>
      <c r="L45" s="89"/>
      <c r="M45" s="2"/>
      <c r="N45" s="89"/>
      <c r="O45" s="89"/>
      <c r="P45" s="89"/>
      <c r="Q45" s="2"/>
      <c r="R45" s="89"/>
      <c r="S45" s="89"/>
      <c r="T45" s="89"/>
      <c r="U45" s="2"/>
      <c r="V45" s="89"/>
      <c r="W45" s="89"/>
      <c r="X45" s="89"/>
      <c r="Y45" s="2"/>
      <c r="Z45" s="89"/>
      <c r="AA45" s="89"/>
      <c r="AB45" s="89"/>
      <c r="AC45" s="2"/>
      <c r="AD45" s="89"/>
      <c r="AE45" s="89"/>
      <c r="AF45" s="89"/>
      <c r="AG45" s="2"/>
      <c r="AH45" s="2"/>
      <c r="AI45" s="2"/>
      <c r="AJ45" s="2"/>
      <c r="AK45" s="2"/>
      <c r="AL45" s="2"/>
    </row>
    <row r="46" spans="1:38" ht="12.75">
      <c r="A46" s="2"/>
      <c r="B46" s="2"/>
      <c r="C46" s="2"/>
      <c r="D46" s="89"/>
      <c r="E46" s="89"/>
      <c r="F46" s="89"/>
      <c r="G46" s="89"/>
      <c r="H46" s="89"/>
      <c r="I46" s="89"/>
      <c r="J46" s="89"/>
      <c r="K46" s="89"/>
      <c r="L46" s="89"/>
      <c r="M46" s="2"/>
      <c r="N46" s="89"/>
      <c r="O46" s="89"/>
      <c r="P46" s="89"/>
      <c r="Q46" s="2"/>
      <c r="R46" s="89"/>
      <c r="S46" s="89"/>
      <c r="T46" s="89"/>
      <c r="U46" s="2"/>
      <c r="V46" s="89"/>
      <c r="W46" s="89"/>
      <c r="X46" s="89"/>
      <c r="Y46" s="2"/>
      <c r="Z46" s="89"/>
      <c r="AA46" s="89"/>
      <c r="AB46" s="89"/>
      <c r="AC46" s="2"/>
      <c r="AD46" s="89"/>
      <c r="AE46" s="89"/>
      <c r="AF46" s="89"/>
      <c r="AG46" s="2"/>
      <c r="AH46" s="2"/>
      <c r="AI46" s="2"/>
      <c r="AJ46" s="2"/>
      <c r="AK46" s="2"/>
      <c r="AL46" s="2"/>
    </row>
    <row r="47" spans="1:38" ht="12.75">
      <c r="A47" s="2"/>
      <c r="B47" s="2"/>
      <c r="C47" s="2"/>
      <c r="D47" s="89"/>
      <c r="E47" s="89"/>
      <c r="F47" s="89"/>
      <c r="G47" s="89"/>
      <c r="H47" s="89"/>
      <c r="I47" s="89"/>
      <c r="J47" s="89"/>
      <c r="K47" s="89"/>
      <c r="L47" s="89"/>
      <c r="M47" s="2"/>
      <c r="N47" s="89"/>
      <c r="O47" s="89"/>
      <c r="P47" s="89"/>
      <c r="Q47" s="2"/>
      <c r="R47" s="89"/>
      <c r="S47" s="89"/>
      <c r="T47" s="89"/>
      <c r="U47" s="2"/>
      <c r="V47" s="89"/>
      <c r="W47" s="89"/>
      <c r="X47" s="89"/>
      <c r="Y47" s="2"/>
      <c r="Z47" s="89"/>
      <c r="AA47" s="89"/>
      <c r="AB47" s="89"/>
      <c r="AC47" s="2"/>
      <c r="AD47" s="89"/>
      <c r="AE47" s="89"/>
      <c r="AF47" s="89"/>
      <c r="AG47" s="2"/>
      <c r="AH47" s="2"/>
      <c r="AI47" s="2"/>
      <c r="AJ47" s="2"/>
      <c r="AK47" s="2"/>
      <c r="AL47" s="2"/>
    </row>
    <row r="48" spans="1:38" ht="12.75">
      <c r="A48" s="2"/>
      <c r="B48" s="2"/>
      <c r="C48" s="2"/>
      <c r="D48" s="89"/>
      <c r="E48" s="89"/>
      <c r="F48" s="89"/>
      <c r="G48" s="89"/>
      <c r="H48" s="89"/>
      <c r="I48" s="89"/>
      <c r="J48" s="89"/>
      <c r="K48" s="89"/>
      <c r="L48" s="89"/>
      <c r="M48" s="2"/>
      <c r="N48" s="89"/>
      <c r="O48" s="89"/>
      <c r="P48" s="89"/>
      <c r="Q48" s="2"/>
      <c r="R48" s="89"/>
      <c r="S48" s="89"/>
      <c r="T48" s="89"/>
      <c r="U48" s="2"/>
      <c r="V48" s="89"/>
      <c r="W48" s="89"/>
      <c r="X48" s="89"/>
      <c r="Y48" s="2"/>
      <c r="Z48" s="89"/>
      <c r="AA48" s="89"/>
      <c r="AB48" s="89"/>
      <c r="AC48" s="2"/>
      <c r="AD48" s="89"/>
      <c r="AE48" s="89"/>
      <c r="AF48" s="89"/>
      <c r="AG48" s="2"/>
      <c r="AH48" s="2"/>
      <c r="AI48" s="2"/>
      <c r="AJ48" s="2"/>
      <c r="AK48" s="2"/>
      <c r="AL48" s="2"/>
    </row>
    <row r="49" spans="1:38" ht="12.75">
      <c r="A49" s="2"/>
      <c r="B49" s="2"/>
      <c r="C49" s="2"/>
      <c r="D49" s="89"/>
      <c r="E49" s="89"/>
      <c r="F49" s="89"/>
      <c r="G49" s="89"/>
      <c r="H49" s="89"/>
      <c r="I49" s="89"/>
      <c r="J49" s="89"/>
      <c r="K49" s="89"/>
      <c r="L49" s="89"/>
      <c r="M49" s="2"/>
      <c r="N49" s="89"/>
      <c r="O49" s="89"/>
      <c r="P49" s="89"/>
      <c r="Q49" s="2"/>
      <c r="R49" s="89"/>
      <c r="S49" s="89"/>
      <c r="T49" s="89"/>
      <c r="U49" s="2"/>
      <c r="V49" s="89"/>
      <c r="W49" s="89"/>
      <c r="X49" s="89"/>
      <c r="Y49" s="2"/>
      <c r="Z49" s="89"/>
      <c r="AA49" s="89"/>
      <c r="AB49" s="89"/>
      <c r="AC49" s="2"/>
      <c r="AD49" s="89"/>
      <c r="AE49" s="89"/>
      <c r="AF49" s="89"/>
      <c r="AG49" s="2"/>
      <c r="AH49" s="2"/>
      <c r="AI49" s="2"/>
      <c r="AJ49" s="2"/>
      <c r="AK49" s="2"/>
      <c r="AL49" s="2"/>
    </row>
    <row r="50" spans="1:38" ht="12.75">
      <c r="A50" s="2"/>
      <c r="B50" s="2"/>
      <c r="C50" s="2"/>
      <c r="D50" s="89"/>
      <c r="E50" s="89"/>
      <c r="F50" s="89"/>
      <c r="G50" s="89"/>
      <c r="H50" s="89"/>
      <c r="I50" s="89"/>
      <c r="J50" s="89"/>
      <c r="K50" s="89"/>
      <c r="L50" s="89"/>
      <c r="M50" s="2"/>
      <c r="N50" s="89"/>
      <c r="O50" s="89"/>
      <c r="P50" s="89"/>
      <c r="Q50" s="2"/>
      <c r="R50" s="89"/>
      <c r="S50" s="89"/>
      <c r="T50" s="89"/>
      <c r="U50" s="2"/>
      <c r="V50" s="89"/>
      <c r="W50" s="89"/>
      <c r="X50" s="89"/>
      <c r="Y50" s="2"/>
      <c r="Z50" s="89"/>
      <c r="AA50" s="89"/>
      <c r="AB50" s="89"/>
      <c r="AC50" s="2"/>
      <c r="AD50" s="89"/>
      <c r="AE50" s="89"/>
      <c r="AF50" s="89"/>
      <c r="AG50" s="2"/>
      <c r="AH50" s="2"/>
      <c r="AI50" s="2"/>
      <c r="AJ50" s="2"/>
      <c r="AK50" s="2"/>
      <c r="AL50" s="2"/>
    </row>
    <row r="51" spans="1:38" ht="12.75">
      <c r="A51" s="2"/>
      <c r="B51" s="2"/>
      <c r="C51" s="2"/>
      <c r="D51" s="89"/>
      <c r="E51" s="89"/>
      <c r="F51" s="89"/>
      <c r="G51" s="89"/>
      <c r="H51" s="89"/>
      <c r="I51" s="89"/>
      <c r="J51" s="89"/>
      <c r="K51" s="89"/>
      <c r="L51" s="89"/>
      <c r="M51" s="2"/>
      <c r="N51" s="89"/>
      <c r="O51" s="89"/>
      <c r="P51" s="89"/>
      <c r="Q51" s="2"/>
      <c r="R51" s="89"/>
      <c r="S51" s="89"/>
      <c r="T51" s="89"/>
      <c r="U51" s="2"/>
      <c r="V51" s="89"/>
      <c r="W51" s="89"/>
      <c r="X51" s="89"/>
      <c r="Y51" s="2"/>
      <c r="Z51" s="89"/>
      <c r="AA51" s="89"/>
      <c r="AB51" s="89"/>
      <c r="AC51" s="2"/>
      <c r="AD51" s="89"/>
      <c r="AE51" s="89"/>
      <c r="AF51" s="89"/>
      <c r="AG51" s="2"/>
      <c r="AH51" s="2"/>
      <c r="AI51" s="2"/>
      <c r="AJ51" s="2"/>
      <c r="AK51" s="2"/>
      <c r="AL51" s="2"/>
    </row>
    <row r="52" spans="1:38" ht="12.75">
      <c r="A52" s="2"/>
      <c r="B52" s="2"/>
      <c r="C52" s="2"/>
      <c r="D52" s="89"/>
      <c r="E52" s="89"/>
      <c r="F52" s="89"/>
      <c r="G52" s="89"/>
      <c r="H52" s="89"/>
      <c r="I52" s="89"/>
      <c r="J52" s="89"/>
      <c r="K52" s="89"/>
      <c r="L52" s="89"/>
      <c r="M52" s="2"/>
      <c r="N52" s="89"/>
      <c r="O52" s="89"/>
      <c r="P52" s="89"/>
      <c r="Q52" s="2"/>
      <c r="R52" s="89"/>
      <c r="S52" s="89"/>
      <c r="T52" s="89"/>
      <c r="U52" s="2"/>
      <c r="V52" s="89"/>
      <c r="W52" s="89"/>
      <c r="X52" s="89"/>
      <c r="Y52" s="2"/>
      <c r="Z52" s="89"/>
      <c r="AA52" s="89"/>
      <c r="AB52" s="89"/>
      <c r="AC52" s="2"/>
      <c r="AD52" s="89"/>
      <c r="AE52" s="89"/>
      <c r="AF52" s="89"/>
      <c r="AG52" s="2"/>
      <c r="AH52" s="2"/>
      <c r="AI52" s="2"/>
      <c r="AJ52" s="2"/>
      <c r="AK52" s="2"/>
      <c r="AL52" s="2"/>
    </row>
    <row r="53" spans="1:38" ht="12.75">
      <c r="A53" s="2"/>
      <c r="B53" s="2"/>
      <c r="C53" s="2"/>
      <c r="D53" s="89"/>
      <c r="E53" s="89"/>
      <c r="F53" s="89"/>
      <c r="G53" s="89"/>
      <c r="H53" s="89"/>
      <c r="I53" s="89"/>
      <c r="J53" s="89"/>
      <c r="K53" s="89"/>
      <c r="L53" s="89"/>
      <c r="M53" s="2"/>
      <c r="N53" s="89"/>
      <c r="O53" s="89"/>
      <c r="P53" s="89"/>
      <c r="Q53" s="2"/>
      <c r="R53" s="89"/>
      <c r="S53" s="89"/>
      <c r="T53" s="89"/>
      <c r="U53" s="2"/>
      <c r="V53" s="89"/>
      <c r="W53" s="89"/>
      <c r="X53" s="89"/>
      <c r="Y53" s="2"/>
      <c r="Z53" s="89"/>
      <c r="AA53" s="89"/>
      <c r="AB53" s="89"/>
      <c r="AC53" s="2"/>
      <c r="AD53" s="89"/>
      <c r="AE53" s="89"/>
      <c r="AF53" s="89"/>
      <c r="AG53" s="2"/>
      <c r="AH53" s="2"/>
      <c r="AI53" s="2"/>
      <c r="AJ53" s="2"/>
      <c r="AK53" s="2"/>
      <c r="AL53" s="2"/>
    </row>
    <row r="54" spans="1:38" ht="12.75">
      <c r="A54" s="2"/>
      <c r="B54" s="2"/>
      <c r="C54" s="2"/>
      <c r="D54" s="89"/>
      <c r="E54" s="89"/>
      <c r="F54" s="89"/>
      <c r="G54" s="89"/>
      <c r="H54" s="89"/>
      <c r="I54" s="89"/>
      <c r="J54" s="89"/>
      <c r="K54" s="89"/>
      <c r="L54" s="89"/>
      <c r="M54" s="2"/>
      <c r="N54" s="89"/>
      <c r="O54" s="89"/>
      <c r="P54" s="89"/>
      <c r="Q54" s="2"/>
      <c r="R54" s="89"/>
      <c r="S54" s="89"/>
      <c r="T54" s="89"/>
      <c r="U54" s="2"/>
      <c r="V54" s="89"/>
      <c r="W54" s="89"/>
      <c r="X54" s="89"/>
      <c r="Y54" s="2"/>
      <c r="Z54" s="89"/>
      <c r="AA54" s="89"/>
      <c r="AB54" s="89"/>
      <c r="AC54" s="2"/>
      <c r="AD54" s="89"/>
      <c r="AE54" s="89"/>
      <c r="AF54" s="89"/>
      <c r="AG54" s="2"/>
      <c r="AH54" s="2"/>
      <c r="AI54" s="2"/>
      <c r="AJ54" s="2"/>
      <c r="AK54" s="2"/>
      <c r="AL54" s="2"/>
    </row>
    <row r="55" spans="1:38" ht="12.75">
      <c r="A55" s="2"/>
      <c r="B55" s="2"/>
      <c r="C55" s="2"/>
      <c r="D55" s="89"/>
      <c r="E55" s="89"/>
      <c r="F55" s="89"/>
      <c r="G55" s="89"/>
      <c r="H55" s="89"/>
      <c r="I55" s="89"/>
      <c r="J55" s="89"/>
      <c r="K55" s="89"/>
      <c r="L55" s="89"/>
      <c r="M55" s="2"/>
      <c r="N55" s="89"/>
      <c r="O55" s="89"/>
      <c r="P55" s="89"/>
      <c r="Q55" s="2"/>
      <c r="R55" s="89"/>
      <c r="S55" s="89"/>
      <c r="T55" s="89"/>
      <c r="U55" s="2"/>
      <c r="V55" s="89"/>
      <c r="W55" s="89"/>
      <c r="X55" s="89"/>
      <c r="Y55" s="2"/>
      <c r="Z55" s="89"/>
      <c r="AA55" s="89"/>
      <c r="AB55" s="89"/>
      <c r="AC55" s="2"/>
      <c r="AD55" s="89"/>
      <c r="AE55" s="89"/>
      <c r="AF55" s="89"/>
      <c r="AG55" s="2"/>
      <c r="AH55" s="2"/>
      <c r="AI55" s="2"/>
      <c r="AJ55" s="2"/>
      <c r="AK55" s="2"/>
      <c r="AL55" s="2"/>
    </row>
    <row r="56" spans="1:38" ht="12.75">
      <c r="A56" s="2"/>
      <c r="B56" s="2"/>
      <c r="C56" s="2"/>
      <c r="D56" s="89"/>
      <c r="E56" s="89"/>
      <c r="F56" s="89"/>
      <c r="G56" s="89"/>
      <c r="H56" s="89"/>
      <c r="I56" s="89"/>
      <c r="J56" s="89"/>
      <c r="K56" s="89"/>
      <c r="L56" s="89"/>
      <c r="M56" s="2"/>
      <c r="N56" s="89"/>
      <c r="O56" s="89"/>
      <c r="P56" s="89"/>
      <c r="Q56" s="2"/>
      <c r="R56" s="89"/>
      <c r="S56" s="89"/>
      <c r="T56" s="89"/>
      <c r="U56" s="2"/>
      <c r="V56" s="89"/>
      <c r="W56" s="89"/>
      <c r="X56" s="89"/>
      <c r="Y56" s="2"/>
      <c r="Z56" s="89"/>
      <c r="AA56" s="89"/>
      <c r="AB56" s="89"/>
      <c r="AC56" s="2"/>
      <c r="AD56" s="89"/>
      <c r="AE56" s="89"/>
      <c r="AF56" s="89"/>
      <c r="AG56" s="2"/>
      <c r="AH56" s="2"/>
      <c r="AI56" s="2"/>
      <c r="AJ56" s="2"/>
      <c r="AK56" s="2"/>
      <c r="AL56" s="2"/>
    </row>
    <row r="57" spans="1:38" ht="12.75">
      <c r="A57" s="2"/>
      <c r="B57" s="2"/>
      <c r="C57" s="2"/>
      <c r="D57" s="89"/>
      <c r="E57" s="89"/>
      <c r="F57" s="89"/>
      <c r="G57" s="89"/>
      <c r="H57" s="89"/>
      <c r="I57" s="89"/>
      <c r="J57" s="89"/>
      <c r="K57" s="89"/>
      <c r="L57" s="89"/>
      <c r="M57" s="2"/>
      <c r="N57" s="89"/>
      <c r="O57" s="89"/>
      <c r="P57" s="89"/>
      <c r="Q57" s="2"/>
      <c r="R57" s="89"/>
      <c r="S57" s="89"/>
      <c r="T57" s="89"/>
      <c r="U57" s="2"/>
      <c r="V57" s="89"/>
      <c r="W57" s="89"/>
      <c r="X57" s="89"/>
      <c r="Y57" s="2"/>
      <c r="Z57" s="89"/>
      <c r="AA57" s="89"/>
      <c r="AB57" s="89"/>
      <c r="AC57" s="2"/>
      <c r="AD57" s="89"/>
      <c r="AE57" s="89"/>
      <c r="AF57" s="89"/>
      <c r="AG57" s="2"/>
      <c r="AH57" s="2"/>
      <c r="AI57" s="2"/>
      <c r="AJ57" s="2"/>
      <c r="AK57" s="2"/>
      <c r="AL57" s="2"/>
    </row>
    <row r="58" spans="1:38" ht="12.75">
      <c r="A58" s="2"/>
      <c r="B58" s="2"/>
      <c r="C58" s="2"/>
      <c r="D58" s="89"/>
      <c r="E58" s="89"/>
      <c r="F58" s="89"/>
      <c r="G58" s="89"/>
      <c r="H58" s="89"/>
      <c r="I58" s="89"/>
      <c r="J58" s="89"/>
      <c r="K58" s="89"/>
      <c r="L58" s="89"/>
      <c r="M58" s="2"/>
      <c r="N58" s="89"/>
      <c r="O58" s="89"/>
      <c r="P58" s="89"/>
      <c r="Q58" s="2"/>
      <c r="R58" s="89"/>
      <c r="S58" s="89"/>
      <c r="T58" s="89"/>
      <c r="U58" s="2"/>
      <c r="V58" s="89"/>
      <c r="W58" s="89"/>
      <c r="X58" s="89"/>
      <c r="Y58" s="2"/>
      <c r="Z58" s="89"/>
      <c r="AA58" s="89"/>
      <c r="AB58" s="89"/>
      <c r="AC58" s="2"/>
      <c r="AD58" s="89"/>
      <c r="AE58" s="89"/>
      <c r="AF58" s="89"/>
      <c r="AG58" s="2"/>
      <c r="AH58" s="2"/>
      <c r="AI58" s="2"/>
      <c r="AJ58" s="2"/>
      <c r="AK58" s="2"/>
      <c r="AL58" s="2"/>
    </row>
    <row r="59" spans="1:38" ht="12.75">
      <c r="A59" s="2"/>
      <c r="B59" s="2"/>
      <c r="C59" s="2"/>
      <c r="D59" s="89"/>
      <c r="E59" s="89"/>
      <c r="F59" s="89"/>
      <c r="G59" s="89"/>
      <c r="H59" s="89"/>
      <c r="I59" s="89"/>
      <c r="J59" s="89"/>
      <c r="K59" s="89"/>
      <c r="L59" s="89"/>
      <c r="M59" s="2"/>
      <c r="N59" s="89"/>
      <c r="O59" s="89"/>
      <c r="P59" s="89"/>
      <c r="Q59" s="2"/>
      <c r="R59" s="89"/>
      <c r="S59" s="89"/>
      <c r="T59" s="89"/>
      <c r="U59" s="2"/>
      <c r="V59" s="89"/>
      <c r="W59" s="89"/>
      <c r="X59" s="89"/>
      <c r="Y59" s="2"/>
      <c r="Z59" s="89"/>
      <c r="AA59" s="89"/>
      <c r="AB59" s="89"/>
      <c r="AC59" s="2"/>
      <c r="AD59" s="89"/>
      <c r="AE59" s="89"/>
      <c r="AF59" s="89"/>
      <c r="AG59" s="2"/>
      <c r="AH59" s="2"/>
      <c r="AI59" s="2"/>
      <c r="AJ59" s="2"/>
      <c r="AK59" s="2"/>
      <c r="AL59" s="2"/>
    </row>
    <row r="60" spans="1:38" ht="12.75">
      <c r="A60" s="2"/>
      <c r="B60" s="2"/>
      <c r="C60" s="2"/>
      <c r="D60" s="89"/>
      <c r="E60" s="89"/>
      <c r="F60" s="89"/>
      <c r="G60" s="89"/>
      <c r="H60" s="89"/>
      <c r="I60" s="89"/>
      <c r="J60" s="89"/>
      <c r="K60" s="89"/>
      <c r="L60" s="89"/>
      <c r="M60" s="2"/>
      <c r="N60" s="89"/>
      <c r="O60" s="89"/>
      <c r="P60" s="89"/>
      <c r="Q60" s="2"/>
      <c r="R60" s="89"/>
      <c r="S60" s="89"/>
      <c r="T60" s="89"/>
      <c r="U60" s="2"/>
      <c r="V60" s="89"/>
      <c r="W60" s="89"/>
      <c r="X60" s="89"/>
      <c r="Y60" s="2"/>
      <c r="Z60" s="89"/>
      <c r="AA60" s="89"/>
      <c r="AB60" s="89"/>
      <c r="AC60" s="2"/>
      <c r="AD60" s="89"/>
      <c r="AE60" s="89"/>
      <c r="AF60" s="89"/>
      <c r="AG60" s="2"/>
      <c r="AH60" s="2"/>
      <c r="AI60" s="2"/>
      <c r="AJ60" s="2"/>
      <c r="AK60" s="2"/>
      <c r="AL60" s="2"/>
    </row>
    <row r="61" spans="1:38" ht="12.75">
      <c r="A61" s="2"/>
      <c r="B61" s="2"/>
      <c r="C61" s="2"/>
      <c r="D61" s="89"/>
      <c r="E61" s="89"/>
      <c r="F61" s="89"/>
      <c r="G61" s="89"/>
      <c r="H61" s="89"/>
      <c r="I61" s="89"/>
      <c r="J61" s="89"/>
      <c r="K61" s="89"/>
      <c r="L61" s="89"/>
      <c r="M61" s="2"/>
      <c r="N61" s="89"/>
      <c r="O61" s="89"/>
      <c r="P61" s="89"/>
      <c r="Q61" s="2"/>
      <c r="R61" s="89"/>
      <c r="S61" s="89"/>
      <c r="T61" s="89"/>
      <c r="U61" s="2"/>
      <c r="V61" s="89"/>
      <c r="W61" s="89"/>
      <c r="X61" s="89"/>
      <c r="Y61" s="2"/>
      <c r="Z61" s="89"/>
      <c r="AA61" s="89"/>
      <c r="AB61" s="89"/>
      <c r="AC61" s="2"/>
      <c r="AD61" s="89"/>
      <c r="AE61" s="89"/>
      <c r="AF61" s="89"/>
      <c r="AG61" s="2"/>
      <c r="AH61" s="2"/>
      <c r="AI61" s="2"/>
      <c r="AJ61" s="2"/>
      <c r="AK61" s="2"/>
      <c r="AL61" s="2"/>
    </row>
    <row r="62" spans="1:38" ht="12.75">
      <c r="A62" s="2"/>
      <c r="B62" s="2"/>
      <c r="C62" s="2"/>
      <c r="D62" s="89"/>
      <c r="E62" s="89"/>
      <c r="F62" s="89"/>
      <c r="G62" s="89"/>
      <c r="H62" s="89"/>
      <c r="I62" s="89"/>
      <c r="J62" s="89"/>
      <c r="K62" s="89"/>
      <c r="L62" s="89"/>
      <c r="M62" s="2"/>
      <c r="N62" s="89"/>
      <c r="O62" s="89"/>
      <c r="P62" s="89"/>
      <c r="Q62" s="2"/>
      <c r="R62" s="89"/>
      <c r="S62" s="89"/>
      <c r="T62" s="89"/>
      <c r="U62" s="2"/>
      <c r="V62" s="89"/>
      <c r="W62" s="89"/>
      <c r="X62" s="89"/>
      <c r="Y62" s="2"/>
      <c r="Z62" s="89"/>
      <c r="AA62" s="89"/>
      <c r="AB62" s="89"/>
      <c r="AC62" s="2"/>
      <c r="AD62" s="89"/>
      <c r="AE62" s="89"/>
      <c r="AF62" s="89"/>
      <c r="AG62" s="2"/>
      <c r="AH62" s="2"/>
      <c r="AI62" s="2"/>
      <c r="AJ62" s="2"/>
      <c r="AK62" s="2"/>
      <c r="AL62" s="2"/>
    </row>
    <row r="63" spans="1:38" ht="12.75">
      <c r="A63" s="2"/>
      <c r="B63" s="2"/>
      <c r="C63" s="2"/>
      <c r="D63" s="89"/>
      <c r="E63" s="89"/>
      <c r="F63" s="89"/>
      <c r="G63" s="89"/>
      <c r="H63" s="89"/>
      <c r="I63" s="89"/>
      <c r="J63" s="89"/>
      <c r="K63" s="89"/>
      <c r="L63" s="89"/>
      <c r="M63" s="2"/>
      <c r="N63" s="89"/>
      <c r="O63" s="89"/>
      <c r="P63" s="89"/>
      <c r="Q63" s="2"/>
      <c r="R63" s="89"/>
      <c r="S63" s="89"/>
      <c r="T63" s="89"/>
      <c r="U63" s="2"/>
      <c r="V63" s="89"/>
      <c r="W63" s="89"/>
      <c r="X63" s="89"/>
      <c r="Y63" s="2"/>
      <c r="Z63" s="89"/>
      <c r="AA63" s="89"/>
      <c r="AB63" s="89"/>
      <c r="AC63" s="2"/>
      <c r="AD63" s="89"/>
      <c r="AE63" s="89"/>
      <c r="AF63" s="89"/>
      <c r="AG63" s="2"/>
      <c r="AH63" s="2"/>
      <c r="AI63" s="2"/>
      <c r="AJ63" s="2"/>
      <c r="AK63" s="2"/>
      <c r="AL63" s="2"/>
    </row>
    <row r="64" spans="1:38" ht="12.75">
      <c r="A64" s="2"/>
      <c r="B64" s="2"/>
      <c r="C64" s="2"/>
      <c r="D64" s="89"/>
      <c r="E64" s="89"/>
      <c r="F64" s="89"/>
      <c r="G64" s="89"/>
      <c r="H64" s="89"/>
      <c r="I64" s="89"/>
      <c r="J64" s="89"/>
      <c r="K64" s="89"/>
      <c r="L64" s="89"/>
      <c r="M64" s="2"/>
      <c r="N64" s="89"/>
      <c r="O64" s="89"/>
      <c r="P64" s="89"/>
      <c r="Q64" s="2"/>
      <c r="R64" s="89"/>
      <c r="S64" s="89"/>
      <c r="T64" s="89"/>
      <c r="U64" s="2"/>
      <c r="V64" s="89"/>
      <c r="W64" s="89"/>
      <c r="X64" s="89"/>
      <c r="Y64" s="2"/>
      <c r="Z64" s="89"/>
      <c r="AA64" s="89"/>
      <c r="AB64" s="89"/>
      <c r="AC64" s="2"/>
      <c r="AD64" s="89"/>
      <c r="AE64" s="89"/>
      <c r="AF64" s="89"/>
      <c r="AG64" s="2"/>
      <c r="AH64" s="2"/>
      <c r="AI64" s="2"/>
      <c r="AJ64" s="2"/>
      <c r="AK64" s="2"/>
      <c r="AL64" s="2"/>
    </row>
    <row r="65" spans="1:38" ht="12.75">
      <c r="A65" s="2"/>
      <c r="B65" s="2"/>
      <c r="C65" s="2"/>
      <c r="D65" s="89"/>
      <c r="E65" s="89"/>
      <c r="F65" s="89"/>
      <c r="G65" s="89"/>
      <c r="H65" s="89"/>
      <c r="I65" s="89"/>
      <c r="J65" s="89"/>
      <c r="K65" s="89"/>
      <c r="L65" s="89"/>
      <c r="M65" s="2"/>
      <c r="N65" s="89"/>
      <c r="O65" s="89"/>
      <c r="P65" s="89"/>
      <c r="Q65" s="2"/>
      <c r="R65" s="89"/>
      <c r="S65" s="89"/>
      <c r="T65" s="89"/>
      <c r="U65" s="2"/>
      <c r="V65" s="89"/>
      <c r="W65" s="89"/>
      <c r="X65" s="89"/>
      <c r="Y65" s="2"/>
      <c r="Z65" s="89"/>
      <c r="AA65" s="89"/>
      <c r="AB65" s="89"/>
      <c r="AC65" s="2"/>
      <c r="AD65" s="89"/>
      <c r="AE65" s="89"/>
      <c r="AF65" s="89"/>
      <c r="AG65" s="2"/>
      <c r="AH65" s="2"/>
      <c r="AI65" s="2"/>
      <c r="AJ65" s="2"/>
      <c r="AK65" s="2"/>
      <c r="AL65" s="2"/>
    </row>
    <row r="66" spans="1:38" ht="12.75">
      <c r="A66" s="2"/>
      <c r="B66" s="2"/>
      <c r="C66" s="2"/>
      <c r="D66" s="89"/>
      <c r="E66" s="89"/>
      <c r="F66" s="89"/>
      <c r="G66" s="89"/>
      <c r="H66" s="89"/>
      <c r="I66" s="89"/>
      <c r="J66" s="89"/>
      <c r="K66" s="89"/>
      <c r="L66" s="89"/>
      <c r="M66" s="2"/>
      <c r="N66" s="89"/>
      <c r="O66" s="89"/>
      <c r="P66" s="89"/>
      <c r="Q66" s="2"/>
      <c r="R66" s="89"/>
      <c r="S66" s="89"/>
      <c r="T66" s="89"/>
      <c r="U66" s="2"/>
      <c r="V66" s="89"/>
      <c r="W66" s="89"/>
      <c r="X66" s="89"/>
      <c r="Y66" s="2"/>
      <c r="Z66" s="89"/>
      <c r="AA66" s="89"/>
      <c r="AB66" s="89"/>
      <c r="AC66" s="2"/>
      <c r="AD66" s="89"/>
      <c r="AE66" s="89"/>
      <c r="AF66" s="89"/>
      <c r="AG66" s="2"/>
      <c r="AH66" s="2"/>
      <c r="AI66" s="2"/>
      <c r="AJ66" s="2"/>
      <c r="AK66" s="2"/>
      <c r="AL66" s="2"/>
    </row>
    <row r="67" spans="1:38" ht="12.75">
      <c r="A67" s="2"/>
      <c r="B67" s="2"/>
      <c r="C67" s="2"/>
      <c r="D67" s="89"/>
      <c r="E67" s="89"/>
      <c r="F67" s="89"/>
      <c r="G67" s="89"/>
      <c r="H67" s="89"/>
      <c r="I67" s="89"/>
      <c r="J67" s="89"/>
      <c r="K67" s="89"/>
      <c r="L67" s="89"/>
      <c r="M67" s="2"/>
      <c r="N67" s="89"/>
      <c r="O67" s="89"/>
      <c r="P67" s="89"/>
      <c r="Q67" s="2"/>
      <c r="R67" s="89"/>
      <c r="S67" s="89"/>
      <c r="T67" s="89"/>
      <c r="U67" s="2"/>
      <c r="V67" s="89"/>
      <c r="W67" s="89"/>
      <c r="X67" s="89"/>
      <c r="Y67" s="2"/>
      <c r="Z67" s="89"/>
      <c r="AA67" s="89"/>
      <c r="AB67" s="89"/>
      <c r="AC67" s="2"/>
      <c r="AD67" s="89"/>
      <c r="AE67" s="89"/>
      <c r="AF67" s="89"/>
      <c r="AG67" s="2"/>
      <c r="AH67" s="2"/>
      <c r="AI67" s="2"/>
      <c r="AJ67" s="2"/>
      <c r="AK67" s="2"/>
      <c r="AL67" s="2"/>
    </row>
    <row r="68" spans="1:38" ht="12.75">
      <c r="A68" s="2"/>
      <c r="B68" s="2"/>
      <c r="C68" s="2"/>
      <c r="D68" s="89"/>
      <c r="E68" s="89"/>
      <c r="F68" s="89"/>
      <c r="G68" s="89"/>
      <c r="H68" s="89"/>
      <c r="I68" s="89"/>
      <c r="J68" s="89"/>
      <c r="K68" s="89"/>
      <c r="L68" s="89"/>
      <c r="M68" s="2"/>
      <c r="N68" s="89"/>
      <c r="O68" s="89"/>
      <c r="P68" s="89"/>
      <c r="Q68" s="2"/>
      <c r="R68" s="89"/>
      <c r="S68" s="89"/>
      <c r="T68" s="89"/>
      <c r="U68" s="2"/>
      <c r="V68" s="89"/>
      <c r="W68" s="89"/>
      <c r="X68" s="89"/>
      <c r="Y68" s="2"/>
      <c r="Z68" s="89"/>
      <c r="AA68" s="89"/>
      <c r="AB68" s="89"/>
      <c r="AC68" s="2"/>
      <c r="AD68" s="89"/>
      <c r="AE68" s="89"/>
      <c r="AF68" s="89"/>
      <c r="AG68" s="2"/>
      <c r="AH68" s="2"/>
      <c r="AI68" s="2"/>
      <c r="AJ68" s="2"/>
      <c r="AK68" s="2"/>
      <c r="AL68" s="2"/>
    </row>
    <row r="69" spans="1:38" ht="12.75">
      <c r="A69" s="2"/>
      <c r="B69" s="2"/>
      <c r="C69" s="2"/>
      <c r="D69" s="89"/>
      <c r="E69" s="89"/>
      <c r="F69" s="89"/>
      <c r="G69" s="89"/>
      <c r="H69" s="89"/>
      <c r="I69" s="89"/>
      <c r="J69" s="89"/>
      <c r="K69" s="89"/>
      <c r="L69" s="89"/>
      <c r="M69" s="2"/>
      <c r="N69" s="89"/>
      <c r="O69" s="89"/>
      <c r="P69" s="89"/>
      <c r="Q69" s="2"/>
      <c r="R69" s="89"/>
      <c r="S69" s="89"/>
      <c r="T69" s="89"/>
      <c r="U69" s="2"/>
      <c r="V69" s="89"/>
      <c r="W69" s="89"/>
      <c r="X69" s="89"/>
      <c r="Y69" s="2"/>
      <c r="Z69" s="89"/>
      <c r="AA69" s="89"/>
      <c r="AB69" s="89"/>
      <c r="AC69" s="2"/>
      <c r="AD69" s="89"/>
      <c r="AE69" s="89"/>
      <c r="AF69" s="89"/>
      <c r="AG69" s="2"/>
      <c r="AH69" s="2"/>
      <c r="AI69" s="2"/>
      <c r="AJ69" s="2"/>
      <c r="AK69" s="2"/>
      <c r="AL69" s="2"/>
    </row>
    <row r="70" spans="1:38" ht="12.75">
      <c r="A70" s="2"/>
      <c r="B70" s="2"/>
      <c r="C70" s="2"/>
      <c r="D70" s="89"/>
      <c r="E70" s="89"/>
      <c r="F70" s="89"/>
      <c r="G70" s="89"/>
      <c r="H70" s="89"/>
      <c r="I70" s="89"/>
      <c r="J70" s="89"/>
      <c r="K70" s="89"/>
      <c r="L70" s="89"/>
      <c r="M70" s="2"/>
      <c r="N70" s="89"/>
      <c r="O70" s="89"/>
      <c r="P70" s="89"/>
      <c r="Q70" s="2"/>
      <c r="R70" s="89"/>
      <c r="S70" s="89"/>
      <c r="T70" s="89"/>
      <c r="U70" s="2"/>
      <c r="V70" s="89"/>
      <c r="W70" s="89"/>
      <c r="X70" s="89"/>
      <c r="Y70" s="2"/>
      <c r="Z70" s="89"/>
      <c r="AA70" s="89"/>
      <c r="AB70" s="89"/>
      <c r="AC70" s="2"/>
      <c r="AD70" s="89"/>
      <c r="AE70" s="89"/>
      <c r="AF70" s="89"/>
      <c r="AG70" s="2"/>
      <c r="AH70" s="2"/>
      <c r="AI70" s="2"/>
      <c r="AJ70" s="2"/>
      <c r="AK70" s="2"/>
      <c r="AL70" s="2"/>
    </row>
    <row r="71" spans="1:38" ht="12.75">
      <c r="A71" s="2"/>
      <c r="B71" s="2"/>
      <c r="C71" s="2"/>
      <c r="D71" s="89"/>
      <c r="E71" s="89"/>
      <c r="F71" s="89"/>
      <c r="G71" s="89"/>
      <c r="H71" s="89"/>
      <c r="I71" s="89"/>
      <c r="J71" s="89"/>
      <c r="K71" s="89"/>
      <c r="L71" s="89"/>
      <c r="M71" s="2"/>
      <c r="N71" s="89"/>
      <c r="O71" s="89"/>
      <c r="P71" s="89"/>
      <c r="Q71" s="2"/>
      <c r="R71" s="89"/>
      <c r="S71" s="89"/>
      <c r="T71" s="89"/>
      <c r="U71" s="2"/>
      <c r="V71" s="89"/>
      <c r="W71" s="89"/>
      <c r="X71" s="89"/>
      <c r="Y71" s="2"/>
      <c r="Z71" s="89"/>
      <c r="AA71" s="89"/>
      <c r="AB71" s="89"/>
      <c r="AC71" s="2"/>
      <c r="AD71" s="89"/>
      <c r="AE71" s="89"/>
      <c r="AF71" s="89"/>
      <c r="AG71" s="2"/>
      <c r="AH71" s="2"/>
      <c r="AI71" s="2"/>
      <c r="AJ71" s="2"/>
      <c r="AK71" s="2"/>
      <c r="AL71" s="2"/>
    </row>
    <row r="72" spans="1:38" ht="12.75">
      <c r="A72" s="2"/>
      <c r="B72" s="2"/>
      <c r="C72" s="2"/>
      <c r="D72" s="89"/>
      <c r="E72" s="89"/>
      <c r="F72" s="89"/>
      <c r="G72" s="89"/>
      <c r="H72" s="89"/>
      <c r="I72" s="89"/>
      <c r="J72" s="89"/>
      <c r="K72" s="89"/>
      <c r="L72" s="89"/>
      <c r="M72" s="2"/>
      <c r="N72" s="89"/>
      <c r="O72" s="89"/>
      <c r="P72" s="89"/>
      <c r="Q72" s="2"/>
      <c r="R72" s="89"/>
      <c r="S72" s="89"/>
      <c r="T72" s="89"/>
      <c r="U72" s="2"/>
      <c r="V72" s="89"/>
      <c r="W72" s="89"/>
      <c r="X72" s="89"/>
      <c r="Y72" s="2"/>
      <c r="Z72" s="89"/>
      <c r="AA72" s="89"/>
      <c r="AB72" s="89"/>
      <c r="AC72" s="2"/>
      <c r="AD72" s="89"/>
      <c r="AE72" s="89"/>
      <c r="AF72" s="89"/>
      <c r="AG72" s="2"/>
      <c r="AH72" s="2"/>
      <c r="AI72" s="2"/>
      <c r="AJ72" s="2"/>
      <c r="AK72" s="2"/>
      <c r="AL72" s="2"/>
    </row>
    <row r="73" spans="1:38" ht="12.75">
      <c r="A73" s="2"/>
      <c r="B73" s="2"/>
      <c r="C73" s="2"/>
      <c r="D73" s="89"/>
      <c r="E73" s="89"/>
      <c r="F73" s="89"/>
      <c r="G73" s="89"/>
      <c r="H73" s="89"/>
      <c r="I73" s="89"/>
      <c r="J73" s="89"/>
      <c r="K73" s="89"/>
      <c r="L73" s="89"/>
      <c r="M73" s="2"/>
      <c r="N73" s="89"/>
      <c r="O73" s="89"/>
      <c r="P73" s="89"/>
      <c r="Q73" s="2"/>
      <c r="R73" s="89"/>
      <c r="S73" s="89"/>
      <c r="T73" s="89"/>
      <c r="U73" s="2"/>
      <c r="V73" s="89"/>
      <c r="W73" s="89"/>
      <c r="X73" s="89"/>
      <c r="Y73" s="2"/>
      <c r="Z73" s="89"/>
      <c r="AA73" s="89"/>
      <c r="AB73" s="89"/>
      <c r="AC73" s="2"/>
      <c r="AD73" s="89"/>
      <c r="AE73" s="89"/>
      <c r="AF73" s="89"/>
      <c r="AG73" s="2"/>
      <c r="AH73" s="2"/>
      <c r="AI73" s="2"/>
      <c r="AJ73" s="2"/>
      <c r="AK73" s="2"/>
      <c r="AL73" s="2"/>
    </row>
    <row r="74" spans="1:38" ht="12.75">
      <c r="A74" s="2"/>
      <c r="B74" s="2"/>
      <c r="C74" s="2"/>
      <c r="D74" s="89"/>
      <c r="E74" s="89"/>
      <c r="F74" s="89"/>
      <c r="G74" s="89"/>
      <c r="H74" s="89"/>
      <c r="I74" s="89"/>
      <c r="J74" s="89"/>
      <c r="K74" s="89"/>
      <c r="L74" s="89"/>
      <c r="M74" s="2"/>
      <c r="N74" s="89"/>
      <c r="O74" s="89"/>
      <c r="P74" s="89"/>
      <c r="Q74" s="2"/>
      <c r="R74" s="89"/>
      <c r="S74" s="89"/>
      <c r="T74" s="89"/>
      <c r="U74" s="2"/>
      <c r="V74" s="89"/>
      <c r="W74" s="89"/>
      <c r="X74" s="89"/>
      <c r="Y74" s="2"/>
      <c r="Z74" s="89"/>
      <c r="AA74" s="89"/>
      <c r="AB74" s="89"/>
      <c r="AC74" s="2"/>
      <c r="AD74" s="89"/>
      <c r="AE74" s="89"/>
      <c r="AF74" s="89"/>
      <c r="AG74" s="2"/>
      <c r="AH74" s="2"/>
      <c r="AI74" s="2"/>
      <c r="AJ74" s="2"/>
      <c r="AK74" s="2"/>
      <c r="AL74" s="2"/>
    </row>
    <row r="75" spans="1:38" ht="12.75">
      <c r="A75" s="2"/>
      <c r="B75" s="2"/>
      <c r="C75" s="2"/>
      <c r="D75" s="89"/>
      <c r="E75" s="89"/>
      <c r="F75" s="89"/>
      <c r="G75" s="89"/>
      <c r="H75" s="89"/>
      <c r="I75" s="89"/>
      <c r="J75" s="89"/>
      <c r="K75" s="89"/>
      <c r="L75" s="89"/>
      <c r="M75" s="2"/>
      <c r="N75" s="89"/>
      <c r="O75" s="89"/>
      <c r="P75" s="89"/>
      <c r="Q75" s="2"/>
      <c r="R75" s="89"/>
      <c r="S75" s="89"/>
      <c r="T75" s="89"/>
      <c r="U75" s="2"/>
      <c r="V75" s="89"/>
      <c r="W75" s="89"/>
      <c r="X75" s="89"/>
      <c r="Y75" s="2"/>
      <c r="Z75" s="89"/>
      <c r="AA75" s="89"/>
      <c r="AB75" s="89"/>
      <c r="AC75" s="2"/>
      <c r="AD75" s="89"/>
      <c r="AE75" s="89"/>
      <c r="AF75" s="89"/>
      <c r="AG75" s="2"/>
      <c r="AH75" s="2"/>
      <c r="AI75" s="2"/>
      <c r="AJ75" s="2"/>
      <c r="AK75" s="2"/>
      <c r="AL75" s="2"/>
    </row>
    <row r="76" spans="1:38" ht="12.75">
      <c r="A76" s="2"/>
      <c r="B76" s="2"/>
      <c r="C76" s="2"/>
      <c r="D76" s="89"/>
      <c r="E76" s="89"/>
      <c r="F76" s="89"/>
      <c r="G76" s="89"/>
      <c r="H76" s="89"/>
      <c r="I76" s="89"/>
      <c r="J76" s="89"/>
      <c r="K76" s="89"/>
      <c r="L76" s="89"/>
      <c r="M76" s="2"/>
      <c r="N76" s="89"/>
      <c r="O76" s="89"/>
      <c r="P76" s="89"/>
      <c r="Q76" s="2"/>
      <c r="R76" s="89"/>
      <c r="S76" s="89"/>
      <c r="T76" s="89"/>
      <c r="U76" s="2"/>
      <c r="V76" s="89"/>
      <c r="W76" s="89"/>
      <c r="X76" s="89"/>
      <c r="Y76" s="2"/>
      <c r="Z76" s="89"/>
      <c r="AA76" s="89"/>
      <c r="AB76" s="89"/>
      <c r="AC76" s="2"/>
      <c r="AD76" s="89"/>
      <c r="AE76" s="89"/>
      <c r="AF76" s="89"/>
      <c r="AG76" s="2"/>
      <c r="AH76" s="2"/>
      <c r="AI76" s="2"/>
      <c r="AJ76" s="2"/>
      <c r="AK76" s="2"/>
      <c r="AL76" s="2"/>
    </row>
    <row r="77" spans="1:38" ht="12.75">
      <c r="A77" s="2"/>
      <c r="B77" s="2"/>
      <c r="C77" s="2"/>
      <c r="D77" s="89"/>
      <c r="E77" s="89"/>
      <c r="F77" s="89"/>
      <c r="G77" s="89"/>
      <c r="H77" s="89"/>
      <c r="I77" s="89"/>
      <c r="J77" s="89"/>
      <c r="K77" s="89"/>
      <c r="L77" s="89"/>
      <c r="M77" s="2"/>
      <c r="N77" s="89"/>
      <c r="O77" s="89"/>
      <c r="P77" s="89"/>
      <c r="Q77" s="2"/>
      <c r="R77" s="89"/>
      <c r="S77" s="89"/>
      <c r="T77" s="89"/>
      <c r="U77" s="2"/>
      <c r="V77" s="89"/>
      <c r="W77" s="89"/>
      <c r="X77" s="89"/>
      <c r="Y77" s="2"/>
      <c r="Z77" s="89"/>
      <c r="AA77" s="89"/>
      <c r="AB77" s="89"/>
      <c r="AC77" s="2"/>
      <c r="AD77" s="89"/>
      <c r="AE77" s="89"/>
      <c r="AF77" s="89"/>
      <c r="AG77" s="2"/>
      <c r="AH77" s="2"/>
      <c r="AI77" s="2"/>
      <c r="AJ77" s="2"/>
      <c r="AK77" s="2"/>
      <c r="AL77" s="2"/>
    </row>
    <row r="78" spans="1:38" ht="12.75">
      <c r="A78" s="2"/>
      <c r="B78" s="2"/>
      <c r="C78" s="2"/>
      <c r="D78" s="89"/>
      <c r="E78" s="89"/>
      <c r="F78" s="89"/>
      <c r="G78" s="89"/>
      <c r="H78" s="89"/>
      <c r="I78" s="89"/>
      <c r="J78" s="89"/>
      <c r="K78" s="89"/>
      <c r="L78" s="89"/>
      <c r="M78" s="2"/>
      <c r="N78" s="89"/>
      <c r="O78" s="89"/>
      <c r="P78" s="89"/>
      <c r="Q78" s="2"/>
      <c r="R78" s="89"/>
      <c r="S78" s="89"/>
      <c r="T78" s="89"/>
      <c r="U78" s="2"/>
      <c r="V78" s="89"/>
      <c r="W78" s="89"/>
      <c r="X78" s="89"/>
      <c r="Y78" s="2"/>
      <c r="Z78" s="89"/>
      <c r="AA78" s="89"/>
      <c r="AB78" s="89"/>
      <c r="AC78" s="2"/>
      <c r="AD78" s="89"/>
      <c r="AE78" s="89"/>
      <c r="AF78" s="89"/>
      <c r="AG78" s="2"/>
      <c r="AH78" s="2"/>
      <c r="AI78" s="2"/>
      <c r="AJ78" s="2"/>
      <c r="AK78" s="2"/>
      <c r="AL78" s="2"/>
    </row>
    <row r="79" spans="1:38" ht="12.75">
      <c r="A79" s="2"/>
      <c r="B79" s="2"/>
      <c r="C79" s="2"/>
      <c r="D79" s="89"/>
      <c r="E79" s="89"/>
      <c r="F79" s="89"/>
      <c r="G79" s="89"/>
      <c r="H79" s="89"/>
      <c r="I79" s="89"/>
      <c r="J79" s="89"/>
      <c r="K79" s="89"/>
      <c r="L79" s="89"/>
      <c r="M79" s="2"/>
      <c r="N79" s="89"/>
      <c r="O79" s="89"/>
      <c r="P79" s="89"/>
      <c r="Q79" s="2"/>
      <c r="R79" s="89"/>
      <c r="S79" s="89"/>
      <c r="T79" s="89"/>
      <c r="U79" s="2"/>
      <c r="V79" s="89"/>
      <c r="W79" s="89"/>
      <c r="X79" s="89"/>
      <c r="Y79" s="2"/>
      <c r="Z79" s="89"/>
      <c r="AA79" s="89"/>
      <c r="AB79" s="89"/>
      <c r="AC79" s="2"/>
      <c r="AD79" s="89"/>
      <c r="AE79" s="89"/>
      <c r="AF79" s="89"/>
      <c r="AG79" s="2"/>
      <c r="AH79" s="2"/>
      <c r="AI79" s="2"/>
      <c r="AJ79" s="2"/>
      <c r="AK79" s="2"/>
      <c r="AL79" s="2"/>
    </row>
    <row r="80" spans="1:38" ht="12.75">
      <c r="A80" s="2"/>
      <c r="B80" s="2"/>
      <c r="C80" s="2"/>
      <c r="D80" s="89"/>
      <c r="E80" s="89"/>
      <c r="F80" s="89"/>
      <c r="G80" s="89"/>
      <c r="H80" s="89"/>
      <c r="I80" s="89"/>
      <c r="J80" s="89"/>
      <c r="K80" s="89"/>
      <c r="L80" s="89"/>
      <c r="M80" s="2"/>
      <c r="N80" s="89"/>
      <c r="O80" s="89"/>
      <c r="P80" s="89"/>
      <c r="Q80" s="2"/>
      <c r="R80" s="89"/>
      <c r="S80" s="89"/>
      <c r="T80" s="89"/>
      <c r="U80" s="2"/>
      <c r="V80" s="89"/>
      <c r="W80" s="89"/>
      <c r="X80" s="89"/>
      <c r="Y80" s="2"/>
      <c r="Z80" s="89"/>
      <c r="AA80" s="89"/>
      <c r="AB80" s="89"/>
      <c r="AC80" s="2"/>
      <c r="AD80" s="89"/>
      <c r="AE80" s="89"/>
      <c r="AF80" s="89"/>
      <c r="AG80" s="2"/>
      <c r="AH80" s="2"/>
      <c r="AI80" s="2"/>
      <c r="AJ80" s="2"/>
      <c r="AK80" s="2"/>
      <c r="AL80" s="2"/>
    </row>
    <row r="81" spans="1:38" ht="12.75">
      <c r="A81" s="2"/>
      <c r="B81" s="2"/>
      <c r="C81" s="2"/>
      <c r="D81" s="89"/>
      <c r="E81" s="89"/>
      <c r="F81" s="89"/>
      <c r="G81" s="89"/>
      <c r="H81" s="89"/>
      <c r="I81" s="89"/>
      <c r="J81" s="89"/>
      <c r="K81" s="89"/>
      <c r="L81" s="89"/>
      <c r="M81" s="2"/>
      <c r="N81" s="89"/>
      <c r="O81" s="89"/>
      <c r="P81" s="89"/>
      <c r="Q81" s="2"/>
      <c r="R81" s="89"/>
      <c r="S81" s="89"/>
      <c r="T81" s="89"/>
      <c r="U81" s="2"/>
      <c r="V81" s="89"/>
      <c r="W81" s="89"/>
      <c r="X81" s="89"/>
      <c r="Y81" s="2"/>
      <c r="Z81" s="89"/>
      <c r="AA81" s="89"/>
      <c r="AB81" s="89"/>
      <c r="AC81" s="2"/>
      <c r="AD81" s="89"/>
      <c r="AE81" s="89"/>
      <c r="AF81" s="89"/>
      <c r="AG81" s="2"/>
      <c r="AH81" s="2"/>
      <c r="AI81" s="2"/>
      <c r="AJ81" s="2"/>
      <c r="AK81" s="2"/>
      <c r="AL81" s="2"/>
    </row>
    <row r="82" spans="1:38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</row>
    <row r="83" spans="1:38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</row>
    <row r="84" spans="1:38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</row>
  </sheetData>
  <sheetProtection password="F954" sheet="1" objects="1" scenarios="1"/>
  <mergeCells count="10">
    <mergeCell ref="B2:AH2"/>
    <mergeCell ref="D4:F4"/>
    <mergeCell ref="G4:I4"/>
    <mergeCell ref="J4:M4"/>
    <mergeCell ref="N4:Q4"/>
    <mergeCell ref="R4:U4"/>
    <mergeCell ref="V4:Y4"/>
    <mergeCell ref="Z4:AC4"/>
    <mergeCell ref="AD4:AG4"/>
    <mergeCell ref="B3:AH3"/>
  </mergeCells>
  <printOptions horizontalCentered="1"/>
  <pageMargins left="0.05" right="0.05" top="0.590551181102362" bottom="0.590551181102362" header="0.31496062992126" footer="0.31496062992126"/>
  <pageSetup horizontalDpi="600" verticalDpi="600" orientation="landscape" paperSize="9" scale="4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L84"/>
  <sheetViews>
    <sheetView showGridLines="0" zoomScalePageLayoutView="0" workbookViewId="0" topLeftCell="A16">
      <selection activeCell="B48" sqref="B48"/>
    </sheetView>
  </sheetViews>
  <sheetFormatPr defaultColWidth="9.140625" defaultRowHeight="12.75"/>
  <cols>
    <col min="1" max="1" width="4.00390625" style="3" customWidth="1"/>
    <col min="2" max="2" width="20.7109375" style="3" customWidth="1"/>
    <col min="3" max="3" width="6.7109375" style="3" customWidth="1"/>
    <col min="4" max="6" width="10.7109375" style="3" customWidth="1"/>
    <col min="7" max="9" width="10.7109375" style="3" hidden="1" customWidth="1"/>
    <col min="10" max="12" width="10.7109375" style="3" customWidth="1"/>
    <col min="13" max="13" width="11.7109375" style="3" customWidth="1"/>
    <col min="14" max="16" width="10.7109375" style="3" hidden="1" customWidth="1"/>
    <col min="17" max="17" width="11.7109375" style="3" hidden="1" customWidth="1"/>
    <col min="18" max="25" width="10.7109375" style="3" hidden="1" customWidth="1"/>
    <col min="26" max="28" width="10.7109375" style="3" customWidth="1"/>
    <col min="29" max="29" width="11.7109375" style="3" customWidth="1"/>
    <col min="30" max="32" width="10.7109375" style="3" customWidth="1"/>
    <col min="33" max="33" width="11.7109375" style="3" customWidth="1"/>
    <col min="34" max="34" width="10.7109375" style="3" customWidth="1"/>
    <col min="35" max="35" width="10.7109375" style="3" hidden="1" customWidth="1"/>
    <col min="36" max="37" width="0" style="3" hidden="1" customWidth="1"/>
    <col min="38" max="16384" width="9.140625" style="3" customWidth="1"/>
  </cols>
  <sheetData>
    <row r="1" spans="1:38" ht="16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1:38" ht="15.75" customHeight="1">
      <c r="A2" s="4"/>
      <c r="B2" s="118" t="s">
        <v>655</v>
      </c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19"/>
      <c r="AB2" s="119"/>
      <c r="AC2" s="119"/>
      <c r="AD2" s="119"/>
      <c r="AE2" s="119"/>
      <c r="AF2" s="119"/>
      <c r="AG2" s="119"/>
      <c r="AH2" s="119"/>
      <c r="AI2" s="2"/>
      <c r="AJ2" s="2"/>
      <c r="AK2" s="2"/>
      <c r="AL2" s="2"/>
    </row>
    <row r="3" spans="1:38" ht="16.5">
      <c r="A3" s="6"/>
      <c r="B3" s="128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/>
      <c r="AE3" s="129"/>
      <c r="AF3" s="129"/>
      <c r="AG3" s="129"/>
      <c r="AH3" s="129"/>
      <c r="AI3" s="2"/>
      <c r="AJ3" s="2"/>
      <c r="AK3" s="2"/>
      <c r="AL3" s="2"/>
    </row>
    <row r="4" spans="1:38" s="14" customFormat="1" ht="16.5" customHeight="1">
      <c r="A4" s="9"/>
      <c r="B4" s="10"/>
      <c r="C4" s="11"/>
      <c r="D4" s="120" t="s">
        <v>0</v>
      </c>
      <c r="E4" s="120"/>
      <c r="F4" s="120"/>
      <c r="G4" s="120" t="s">
        <v>1</v>
      </c>
      <c r="H4" s="120"/>
      <c r="I4" s="120"/>
      <c r="J4" s="121" t="s">
        <v>2</v>
      </c>
      <c r="K4" s="122"/>
      <c r="L4" s="122"/>
      <c r="M4" s="123"/>
      <c r="N4" s="121" t="s">
        <v>3</v>
      </c>
      <c r="O4" s="124"/>
      <c r="P4" s="124"/>
      <c r="Q4" s="125"/>
      <c r="R4" s="121" t="s">
        <v>4</v>
      </c>
      <c r="S4" s="124"/>
      <c r="T4" s="124"/>
      <c r="U4" s="125"/>
      <c r="V4" s="121" t="s">
        <v>5</v>
      </c>
      <c r="W4" s="126"/>
      <c r="X4" s="126"/>
      <c r="Y4" s="127"/>
      <c r="Z4" s="121" t="s">
        <v>6</v>
      </c>
      <c r="AA4" s="122"/>
      <c r="AB4" s="122"/>
      <c r="AC4" s="123"/>
      <c r="AD4" s="121" t="s">
        <v>7</v>
      </c>
      <c r="AE4" s="122"/>
      <c r="AF4" s="122"/>
      <c r="AG4" s="123"/>
      <c r="AH4" s="12"/>
      <c r="AI4" s="13"/>
      <c r="AJ4" s="13"/>
      <c r="AK4" s="13"/>
      <c r="AL4" s="13"/>
    </row>
    <row r="5" spans="1:38" s="14" customFormat="1" ht="81.75" customHeight="1">
      <c r="A5" s="15"/>
      <c r="B5" s="16" t="s">
        <v>8</v>
      </c>
      <c r="C5" s="17" t="s">
        <v>9</v>
      </c>
      <c r="D5" s="18" t="s">
        <v>10</v>
      </c>
      <c r="E5" s="19" t="s">
        <v>11</v>
      </c>
      <c r="F5" s="20" t="s">
        <v>12</v>
      </c>
      <c r="G5" s="18" t="s">
        <v>10</v>
      </c>
      <c r="H5" s="19" t="s">
        <v>11</v>
      </c>
      <c r="I5" s="20" t="s">
        <v>12</v>
      </c>
      <c r="J5" s="18" t="s">
        <v>10</v>
      </c>
      <c r="K5" s="19" t="s">
        <v>11</v>
      </c>
      <c r="L5" s="19" t="s">
        <v>12</v>
      </c>
      <c r="M5" s="20" t="s">
        <v>13</v>
      </c>
      <c r="N5" s="18" t="s">
        <v>10</v>
      </c>
      <c r="O5" s="19" t="s">
        <v>11</v>
      </c>
      <c r="P5" s="21" t="s">
        <v>12</v>
      </c>
      <c r="Q5" s="22" t="s">
        <v>14</v>
      </c>
      <c r="R5" s="19" t="s">
        <v>10</v>
      </c>
      <c r="S5" s="19" t="s">
        <v>11</v>
      </c>
      <c r="T5" s="21" t="s">
        <v>12</v>
      </c>
      <c r="U5" s="22" t="s">
        <v>15</v>
      </c>
      <c r="V5" s="19" t="s">
        <v>10</v>
      </c>
      <c r="W5" s="19" t="s">
        <v>11</v>
      </c>
      <c r="X5" s="21" t="s">
        <v>12</v>
      </c>
      <c r="Y5" s="22" t="s">
        <v>16</v>
      </c>
      <c r="Z5" s="18" t="s">
        <v>10</v>
      </c>
      <c r="AA5" s="19" t="s">
        <v>11</v>
      </c>
      <c r="AB5" s="19" t="s">
        <v>12</v>
      </c>
      <c r="AC5" s="20" t="s">
        <v>17</v>
      </c>
      <c r="AD5" s="18" t="s">
        <v>10</v>
      </c>
      <c r="AE5" s="19" t="s">
        <v>11</v>
      </c>
      <c r="AF5" s="19" t="s">
        <v>12</v>
      </c>
      <c r="AG5" s="23" t="s">
        <v>17</v>
      </c>
      <c r="AH5" s="24" t="s">
        <v>18</v>
      </c>
      <c r="AI5" s="13"/>
      <c r="AJ5" s="13"/>
      <c r="AK5" s="13"/>
      <c r="AL5" s="13"/>
    </row>
    <row r="6" spans="1:38" s="14" customFormat="1" ht="12.75">
      <c r="A6" s="9"/>
      <c r="B6" s="12"/>
      <c r="C6" s="26"/>
      <c r="D6" s="27"/>
      <c r="E6" s="28"/>
      <c r="F6" s="29"/>
      <c r="G6" s="30"/>
      <c r="H6" s="28"/>
      <c r="I6" s="31"/>
      <c r="J6" s="30"/>
      <c r="K6" s="28"/>
      <c r="L6" s="28"/>
      <c r="M6" s="29"/>
      <c r="N6" s="27"/>
      <c r="O6" s="32"/>
      <c r="P6" s="28"/>
      <c r="Q6" s="29"/>
      <c r="R6" s="27"/>
      <c r="S6" s="28"/>
      <c r="T6" s="28"/>
      <c r="U6" s="29"/>
      <c r="V6" s="27"/>
      <c r="W6" s="28"/>
      <c r="X6" s="28"/>
      <c r="Y6" s="29"/>
      <c r="Z6" s="30"/>
      <c r="AA6" s="28"/>
      <c r="AB6" s="28"/>
      <c r="AC6" s="29"/>
      <c r="AD6" s="30"/>
      <c r="AE6" s="28"/>
      <c r="AF6" s="28"/>
      <c r="AG6" s="29"/>
      <c r="AH6" s="29"/>
      <c r="AI6" s="13"/>
      <c r="AJ6" s="13"/>
      <c r="AK6" s="13"/>
      <c r="AL6" s="13"/>
    </row>
    <row r="7" spans="1:38" s="14" customFormat="1" ht="12.75">
      <c r="A7" s="33"/>
      <c r="B7" s="60" t="s">
        <v>34</v>
      </c>
      <c r="C7" s="26"/>
      <c r="D7" s="35"/>
      <c r="E7" s="36"/>
      <c r="F7" s="37"/>
      <c r="G7" s="30"/>
      <c r="H7" s="36"/>
      <c r="I7" s="31"/>
      <c r="J7" s="30"/>
      <c r="K7" s="36"/>
      <c r="L7" s="36"/>
      <c r="M7" s="37"/>
      <c r="N7" s="35"/>
      <c r="O7" s="38"/>
      <c r="P7" s="36"/>
      <c r="Q7" s="37"/>
      <c r="R7" s="35"/>
      <c r="S7" s="36"/>
      <c r="T7" s="36"/>
      <c r="U7" s="37"/>
      <c r="V7" s="35"/>
      <c r="W7" s="36"/>
      <c r="X7" s="36"/>
      <c r="Y7" s="37"/>
      <c r="Z7" s="30"/>
      <c r="AA7" s="36"/>
      <c r="AB7" s="36"/>
      <c r="AC7" s="37"/>
      <c r="AD7" s="30"/>
      <c r="AE7" s="36"/>
      <c r="AF7" s="36"/>
      <c r="AG7" s="37"/>
      <c r="AH7" s="37"/>
      <c r="AI7" s="13"/>
      <c r="AJ7" s="13"/>
      <c r="AK7" s="13"/>
      <c r="AL7" s="13"/>
    </row>
    <row r="8" spans="1:38" s="14" customFormat="1" ht="12.75">
      <c r="A8" s="33"/>
      <c r="B8" s="26"/>
      <c r="C8" s="26"/>
      <c r="D8" s="35"/>
      <c r="E8" s="36"/>
      <c r="F8" s="37"/>
      <c r="G8" s="30"/>
      <c r="H8" s="36"/>
      <c r="I8" s="31"/>
      <c r="J8" s="30"/>
      <c r="K8" s="36"/>
      <c r="L8" s="36"/>
      <c r="M8" s="37"/>
      <c r="N8" s="35"/>
      <c r="O8" s="38"/>
      <c r="P8" s="36"/>
      <c r="Q8" s="37"/>
      <c r="R8" s="35"/>
      <c r="S8" s="36"/>
      <c r="T8" s="36"/>
      <c r="U8" s="37"/>
      <c r="V8" s="35"/>
      <c r="W8" s="36"/>
      <c r="X8" s="36"/>
      <c r="Y8" s="37"/>
      <c r="Z8" s="30"/>
      <c r="AA8" s="36"/>
      <c r="AB8" s="36"/>
      <c r="AC8" s="37"/>
      <c r="AD8" s="30"/>
      <c r="AE8" s="36"/>
      <c r="AF8" s="36"/>
      <c r="AG8" s="37"/>
      <c r="AH8" s="37"/>
      <c r="AI8" s="13"/>
      <c r="AJ8" s="13"/>
      <c r="AK8" s="13"/>
      <c r="AL8" s="13"/>
    </row>
    <row r="9" spans="1:38" s="14" customFormat="1" ht="12.75">
      <c r="A9" s="30" t="s">
        <v>96</v>
      </c>
      <c r="B9" s="61" t="s">
        <v>484</v>
      </c>
      <c r="C9" s="40" t="s">
        <v>485</v>
      </c>
      <c r="D9" s="77">
        <v>99698579</v>
      </c>
      <c r="E9" s="78">
        <v>81858824</v>
      </c>
      <c r="F9" s="79">
        <f>$D9+$E9</f>
        <v>181557403</v>
      </c>
      <c r="G9" s="77">
        <v>99698579</v>
      </c>
      <c r="H9" s="78">
        <v>81858824</v>
      </c>
      <c r="I9" s="80">
        <f>$G9+$H9</f>
        <v>181557403</v>
      </c>
      <c r="J9" s="77">
        <v>31128368</v>
      </c>
      <c r="K9" s="78">
        <v>30148476</v>
      </c>
      <c r="L9" s="78">
        <f>$J9+$K9</f>
        <v>61276844</v>
      </c>
      <c r="M9" s="41">
        <f>IF($F9=0,0,$L9/$F9)</f>
        <v>0.3375067223229669</v>
      </c>
      <c r="N9" s="105">
        <v>0</v>
      </c>
      <c r="O9" s="106">
        <v>0</v>
      </c>
      <c r="P9" s="107">
        <f>$N9+$O9</f>
        <v>0</v>
      </c>
      <c r="Q9" s="41">
        <f>IF($F9=0,0,$P9/$F9)</f>
        <v>0</v>
      </c>
      <c r="R9" s="105">
        <v>0</v>
      </c>
      <c r="S9" s="107">
        <v>0</v>
      </c>
      <c r="T9" s="107">
        <f>$R9+$S9</f>
        <v>0</v>
      </c>
      <c r="U9" s="41">
        <f>IF($I9=0,0,$T9/$I9)</f>
        <v>0</v>
      </c>
      <c r="V9" s="105">
        <v>0</v>
      </c>
      <c r="W9" s="107">
        <v>0</v>
      </c>
      <c r="X9" s="107">
        <f>$V9+$W9</f>
        <v>0</v>
      </c>
      <c r="Y9" s="41">
        <f>IF($I9=0,0,$X9/$I9)</f>
        <v>0</v>
      </c>
      <c r="Z9" s="77">
        <v>31128368</v>
      </c>
      <c r="AA9" s="78">
        <v>30148476</v>
      </c>
      <c r="AB9" s="78">
        <f>$Z9+$AA9</f>
        <v>61276844</v>
      </c>
      <c r="AC9" s="41">
        <f>IF($F9=0,0,$AB9/$F9)</f>
        <v>0.3375067223229669</v>
      </c>
      <c r="AD9" s="77">
        <v>25955587</v>
      </c>
      <c r="AE9" s="78">
        <v>47666081</v>
      </c>
      <c r="AF9" s="78">
        <f>$AD9+$AE9</f>
        <v>73621668</v>
      </c>
      <c r="AG9" s="41">
        <f>IF($AI9=0,0,$AK9/$AI9)</f>
        <v>0.46467069227396507</v>
      </c>
      <c r="AH9" s="41">
        <f>IF($AF9=0,0,(($L9/$AF9)-1))</f>
        <v>-0.16767922182909523</v>
      </c>
      <c r="AI9" s="13">
        <v>158438372</v>
      </c>
      <c r="AJ9" s="13">
        <v>203614745</v>
      </c>
      <c r="AK9" s="13">
        <v>73621668</v>
      </c>
      <c r="AL9" s="13"/>
    </row>
    <row r="10" spans="1:38" s="14" customFormat="1" ht="12.75">
      <c r="A10" s="30" t="s">
        <v>96</v>
      </c>
      <c r="B10" s="61" t="s">
        <v>486</v>
      </c>
      <c r="C10" s="40" t="s">
        <v>487</v>
      </c>
      <c r="D10" s="77">
        <v>271046601</v>
      </c>
      <c r="E10" s="78">
        <v>142802687</v>
      </c>
      <c r="F10" s="80">
        <f aca="true" t="shared" si="0" ref="F10:F46">$D10+$E10</f>
        <v>413849288</v>
      </c>
      <c r="G10" s="77">
        <v>271046601</v>
      </c>
      <c r="H10" s="78">
        <v>142802687</v>
      </c>
      <c r="I10" s="80">
        <f aca="true" t="shared" si="1" ref="I10:I46">$G10+$H10</f>
        <v>413849288</v>
      </c>
      <c r="J10" s="77">
        <v>61042428</v>
      </c>
      <c r="K10" s="78">
        <v>11568469</v>
      </c>
      <c r="L10" s="78">
        <f aca="true" t="shared" si="2" ref="L10:L46">$J10+$K10</f>
        <v>72610897</v>
      </c>
      <c r="M10" s="41">
        <f aca="true" t="shared" si="3" ref="M10:M46">IF($F10=0,0,$L10/$F10)</f>
        <v>0.1754525115916111</v>
      </c>
      <c r="N10" s="105">
        <v>0</v>
      </c>
      <c r="O10" s="106">
        <v>0</v>
      </c>
      <c r="P10" s="107">
        <f aca="true" t="shared" si="4" ref="P10:P46">$N10+$O10</f>
        <v>0</v>
      </c>
      <c r="Q10" s="41">
        <f aca="true" t="shared" si="5" ref="Q10:Q46">IF($F10=0,0,$P10/$F10)</f>
        <v>0</v>
      </c>
      <c r="R10" s="105">
        <v>0</v>
      </c>
      <c r="S10" s="107">
        <v>0</v>
      </c>
      <c r="T10" s="107">
        <f aca="true" t="shared" si="6" ref="T10:T46">$R10+$S10</f>
        <v>0</v>
      </c>
      <c r="U10" s="41">
        <f aca="true" t="shared" si="7" ref="U10:U46">IF($I10=0,0,$T10/$I10)</f>
        <v>0</v>
      </c>
      <c r="V10" s="105">
        <v>0</v>
      </c>
      <c r="W10" s="107">
        <v>0</v>
      </c>
      <c r="X10" s="107">
        <f aca="true" t="shared" si="8" ref="X10:X46">$V10+$W10</f>
        <v>0</v>
      </c>
      <c r="Y10" s="41">
        <f aca="true" t="shared" si="9" ref="Y10:Y46">IF($I10=0,0,$X10/$I10)</f>
        <v>0</v>
      </c>
      <c r="Z10" s="77">
        <v>61042428</v>
      </c>
      <c r="AA10" s="78">
        <v>11568469</v>
      </c>
      <c r="AB10" s="78">
        <f aca="true" t="shared" si="10" ref="AB10:AB46">$Z10+$AA10</f>
        <v>72610897</v>
      </c>
      <c r="AC10" s="41">
        <f aca="true" t="shared" si="11" ref="AC10:AC46">IF($F10=0,0,$AB10/$F10)</f>
        <v>0.1754525115916111</v>
      </c>
      <c r="AD10" s="77">
        <v>50393053</v>
      </c>
      <c r="AE10" s="78">
        <v>3787733</v>
      </c>
      <c r="AF10" s="78">
        <f aca="true" t="shared" si="12" ref="AF10:AF46">$AD10+$AE10</f>
        <v>54180786</v>
      </c>
      <c r="AG10" s="41">
        <f aca="true" t="shared" si="13" ref="AG10:AG46">IF($AI10=0,0,$AK10/$AI10)</f>
        <v>0.17400263341361222</v>
      </c>
      <c r="AH10" s="41">
        <f aca="true" t="shared" si="14" ref="AH10:AH46">IF($AF10=0,0,(($L10/$AF10)-1))</f>
        <v>0.3401595355224267</v>
      </c>
      <c r="AI10" s="13">
        <v>311379115</v>
      </c>
      <c r="AJ10" s="13">
        <v>377419129</v>
      </c>
      <c r="AK10" s="13">
        <v>54180786</v>
      </c>
      <c r="AL10" s="13"/>
    </row>
    <row r="11" spans="1:38" s="14" customFormat="1" ht="12.75">
      <c r="A11" s="30" t="s">
        <v>96</v>
      </c>
      <c r="B11" s="61" t="s">
        <v>488</v>
      </c>
      <c r="C11" s="40" t="s">
        <v>489</v>
      </c>
      <c r="D11" s="77">
        <v>214694892</v>
      </c>
      <c r="E11" s="78">
        <v>180030143</v>
      </c>
      <c r="F11" s="79">
        <f t="shared" si="0"/>
        <v>394725035</v>
      </c>
      <c r="G11" s="77">
        <v>214694892</v>
      </c>
      <c r="H11" s="78">
        <v>180030143</v>
      </c>
      <c r="I11" s="80">
        <f t="shared" si="1"/>
        <v>394725035</v>
      </c>
      <c r="J11" s="77">
        <v>49458637</v>
      </c>
      <c r="K11" s="78">
        <v>11395360</v>
      </c>
      <c r="L11" s="78">
        <f t="shared" si="2"/>
        <v>60853997</v>
      </c>
      <c r="M11" s="41">
        <f t="shared" si="3"/>
        <v>0.15416807043921094</v>
      </c>
      <c r="N11" s="105">
        <v>0</v>
      </c>
      <c r="O11" s="106">
        <v>0</v>
      </c>
      <c r="P11" s="107">
        <f t="shared" si="4"/>
        <v>0</v>
      </c>
      <c r="Q11" s="41">
        <f t="shared" si="5"/>
        <v>0</v>
      </c>
      <c r="R11" s="105">
        <v>0</v>
      </c>
      <c r="S11" s="107">
        <v>0</v>
      </c>
      <c r="T11" s="107">
        <f t="shared" si="6"/>
        <v>0</v>
      </c>
      <c r="U11" s="41">
        <f t="shared" si="7"/>
        <v>0</v>
      </c>
      <c r="V11" s="105">
        <v>0</v>
      </c>
      <c r="W11" s="107">
        <v>0</v>
      </c>
      <c r="X11" s="107">
        <f t="shared" si="8"/>
        <v>0</v>
      </c>
      <c r="Y11" s="41">
        <f t="shared" si="9"/>
        <v>0</v>
      </c>
      <c r="Z11" s="77">
        <v>49458637</v>
      </c>
      <c r="AA11" s="78">
        <v>11395360</v>
      </c>
      <c r="AB11" s="78">
        <f t="shared" si="10"/>
        <v>60853997</v>
      </c>
      <c r="AC11" s="41">
        <f t="shared" si="11"/>
        <v>0.15416807043921094</v>
      </c>
      <c r="AD11" s="77">
        <v>43016141</v>
      </c>
      <c r="AE11" s="78">
        <v>12572307</v>
      </c>
      <c r="AF11" s="78">
        <f t="shared" si="12"/>
        <v>55588448</v>
      </c>
      <c r="AG11" s="41">
        <f t="shared" si="13"/>
        <v>0.16952696900954692</v>
      </c>
      <c r="AH11" s="41">
        <f t="shared" si="14"/>
        <v>0.09472379944840337</v>
      </c>
      <c r="AI11" s="13">
        <v>327903273</v>
      </c>
      <c r="AJ11" s="13">
        <v>367943428</v>
      </c>
      <c r="AK11" s="13">
        <v>55588448</v>
      </c>
      <c r="AL11" s="13"/>
    </row>
    <row r="12" spans="1:38" s="14" customFormat="1" ht="12.75">
      <c r="A12" s="30" t="s">
        <v>115</v>
      </c>
      <c r="B12" s="61" t="s">
        <v>490</v>
      </c>
      <c r="C12" s="40" t="s">
        <v>491</v>
      </c>
      <c r="D12" s="77">
        <v>79601651</v>
      </c>
      <c r="E12" s="78">
        <v>3107000</v>
      </c>
      <c r="F12" s="79">
        <f t="shared" si="0"/>
        <v>82708651</v>
      </c>
      <c r="G12" s="77">
        <v>79601651</v>
      </c>
      <c r="H12" s="78">
        <v>3107000</v>
      </c>
      <c r="I12" s="80">
        <f t="shared" si="1"/>
        <v>82708651</v>
      </c>
      <c r="J12" s="77">
        <v>16051385</v>
      </c>
      <c r="K12" s="78">
        <v>0</v>
      </c>
      <c r="L12" s="78">
        <f t="shared" si="2"/>
        <v>16051385</v>
      </c>
      <c r="M12" s="41">
        <f t="shared" si="3"/>
        <v>0.1940714158184009</v>
      </c>
      <c r="N12" s="105">
        <v>0</v>
      </c>
      <c r="O12" s="106">
        <v>0</v>
      </c>
      <c r="P12" s="107">
        <f t="shared" si="4"/>
        <v>0</v>
      </c>
      <c r="Q12" s="41">
        <f t="shared" si="5"/>
        <v>0</v>
      </c>
      <c r="R12" s="105">
        <v>0</v>
      </c>
      <c r="S12" s="107">
        <v>0</v>
      </c>
      <c r="T12" s="107">
        <f t="shared" si="6"/>
        <v>0</v>
      </c>
      <c r="U12" s="41">
        <f t="shared" si="7"/>
        <v>0</v>
      </c>
      <c r="V12" s="105">
        <v>0</v>
      </c>
      <c r="W12" s="107">
        <v>0</v>
      </c>
      <c r="X12" s="107">
        <f t="shared" si="8"/>
        <v>0</v>
      </c>
      <c r="Y12" s="41">
        <f t="shared" si="9"/>
        <v>0</v>
      </c>
      <c r="Z12" s="77">
        <v>16051385</v>
      </c>
      <c r="AA12" s="78">
        <v>0</v>
      </c>
      <c r="AB12" s="78">
        <f t="shared" si="10"/>
        <v>16051385</v>
      </c>
      <c r="AC12" s="41">
        <f t="shared" si="11"/>
        <v>0.1940714158184009</v>
      </c>
      <c r="AD12" s="77">
        <v>13087783</v>
      </c>
      <c r="AE12" s="78">
        <v>79500</v>
      </c>
      <c r="AF12" s="78">
        <f t="shared" si="12"/>
        <v>13167283</v>
      </c>
      <c r="AG12" s="41">
        <f t="shared" si="13"/>
        <v>0.19960984519419647</v>
      </c>
      <c r="AH12" s="41">
        <f t="shared" si="14"/>
        <v>0.21903546844098365</v>
      </c>
      <c r="AI12" s="13">
        <v>65965098</v>
      </c>
      <c r="AJ12" s="13">
        <v>65965098</v>
      </c>
      <c r="AK12" s="13">
        <v>13167283</v>
      </c>
      <c r="AL12" s="13"/>
    </row>
    <row r="13" spans="1:38" s="58" customFormat="1" ht="12.75">
      <c r="A13" s="62"/>
      <c r="B13" s="63" t="s">
        <v>492</v>
      </c>
      <c r="C13" s="33"/>
      <c r="D13" s="81">
        <f>SUM(D9:D12)</f>
        <v>665041723</v>
      </c>
      <c r="E13" s="82">
        <f>SUM(E9:E12)</f>
        <v>407798654</v>
      </c>
      <c r="F13" s="90">
        <f t="shared" si="0"/>
        <v>1072840377</v>
      </c>
      <c r="G13" s="81">
        <f>SUM(G9:G12)</f>
        <v>665041723</v>
      </c>
      <c r="H13" s="82">
        <f>SUM(H9:H12)</f>
        <v>407798654</v>
      </c>
      <c r="I13" s="83">
        <f t="shared" si="1"/>
        <v>1072840377</v>
      </c>
      <c r="J13" s="81">
        <f>SUM(J9:J12)</f>
        <v>157680818</v>
      </c>
      <c r="K13" s="82">
        <f>SUM(K9:K12)</f>
        <v>53112305</v>
      </c>
      <c r="L13" s="82">
        <f t="shared" si="2"/>
        <v>210793123</v>
      </c>
      <c r="M13" s="45">
        <f t="shared" si="3"/>
        <v>0.19648134756956487</v>
      </c>
      <c r="N13" s="111">
        <f>SUM(N9:N12)</f>
        <v>0</v>
      </c>
      <c r="O13" s="112">
        <f>SUM(O9:O12)</f>
        <v>0</v>
      </c>
      <c r="P13" s="113">
        <f t="shared" si="4"/>
        <v>0</v>
      </c>
      <c r="Q13" s="45">
        <f t="shared" si="5"/>
        <v>0</v>
      </c>
      <c r="R13" s="111">
        <f>SUM(R9:R12)</f>
        <v>0</v>
      </c>
      <c r="S13" s="113">
        <f>SUM(S9:S12)</f>
        <v>0</v>
      </c>
      <c r="T13" s="113">
        <f t="shared" si="6"/>
        <v>0</v>
      </c>
      <c r="U13" s="45">
        <f t="shared" si="7"/>
        <v>0</v>
      </c>
      <c r="V13" s="111">
        <f>SUM(V9:V12)</f>
        <v>0</v>
      </c>
      <c r="W13" s="113">
        <f>SUM(W9:W12)</f>
        <v>0</v>
      </c>
      <c r="X13" s="113">
        <f t="shared" si="8"/>
        <v>0</v>
      </c>
      <c r="Y13" s="45">
        <f t="shared" si="9"/>
        <v>0</v>
      </c>
      <c r="Z13" s="81">
        <v>157680818</v>
      </c>
      <c r="AA13" s="82">
        <v>53112305</v>
      </c>
      <c r="AB13" s="82">
        <f t="shared" si="10"/>
        <v>210793123</v>
      </c>
      <c r="AC13" s="45">
        <f t="shared" si="11"/>
        <v>0.19648134756956487</v>
      </c>
      <c r="AD13" s="81">
        <f>SUM(AD9:AD12)</f>
        <v>132452564</v>
      </c>
      <c r="AE13" s="82">
        <f>SUM(AE9:AE12)</f>
        <v>64105621</v>
      </c>
      <c r="AF13" s="82">
        <f t="shared" si="12"/>
        <v>196558185</v>
      </c>
      <c r="AG13" s="45">
        <f t="shared" si="13"/>
        <v>0.22758064541563908</v>
      </c>
      <c r="AH13" s="45">
        <f t="shared" si="14"/>
        <v>0.0724209882178144</v>
      </c>
      <c r="AI13" s="64">
        <f>SUM(AI9:AI12)</f>
        <v>863685858</v>
      </c>
      <c r="AJ13" s="64">
        <f>SUM(AJ9:AJ12)</f>
        <v>1014942400</v>
      </c>
      <c r="AK13" s="64">
        <f>SUM(AK9:AK12)</f>
        <v>196558185</v>
      </c>
      <c r="AL13" s="64"/>
    </row>
    <row r="14" spans="1:38" s="14" customFormat="1" ht="12.75">
      <c r="A14" s="30" t="s">
        <v>96</v>
      </c>
      <c r="B14" s="61" t="s">
        <v>493</v>
      </c>
      <c r="C14" s="40" t="s">
        <v>494</v>
      </c>
      <c r="D14" s="77">
        <v>67451853</v>
      </c>
      <c r="E14" s="78">
        <v>19917000</v>
      </c>
      <c r="F14" s="79">
        <f t="shared" si="0"/>
        <v>87368853</v>
      </c>
      <c r="G14" s="77">
        <v>67451853</v>
      </c>
      <c r="H14" s="78">
        <v>19917000</v>
      </c>
      <c r="I14" s="80">
        <f t="shared" si="1"/>
        <v>87368853</v>
      </c>
      <c r="J14" s="77">
        <v>6485098</v>
      </c>
      <c r="K14" s="78">
        <v>17824</v>
      </c>
      <c r="L14" s="78">
        <f t="shared" si="2"/>
        <v>6502922</v>
      </c>
      <c r="M14" s="41">
        <f t="shared" si="3"/>
        <v>0.07443066695633511</v>
      </c>
      <c r="N14" s="105">
        <v>0</v>
      </c>
      <c r="O14" s="106">
        <v>0</v>
      </c>
      <c r="P14" s="107">
        <f t="shared" si="4"/>
        <v>0</v>
      </c>
      <c r="Q14" s="41">
        <f t="shared" si="5"/>
        <v>0</v>
      </c>
      <c r="R14" s="105">
        <v>0</v>
      </c>
      <c r="S14" s="107">
        <v>0</v>
      </c>
      <c r="T14" s="107">
        <f t="shared" si="6"/>
        <v>0</v>
      </c>
      <c r="U14" s="41">
        <f t="shared" si="7"/>
        <v>0</v>
      </c>
      <c r="V14" s="105">
        <v>0</v>
      </c>
      <c r="W14" s="107">
        <v>0</v>
      </c>
      <c r="X14" s="107">
        <f t="shared" si="8"/>
        <v>0</v>
      </c>
      <c r="Y14" s="41">
        <f t="shared" si="9"/>
        <v>0</v>
      </c>
      <c r="Z14" s="77">
        <v>6485098</v>
      </c>
      <c r="AA14" s="78">
        <v>17824</v>
      </c>
      <c r="AB14" s="78">
        <f t="shared" si="10"/>
        <v>6502922</v>
      </c>
      <c r="AC14" s="41">
        <f t="shared" si="11"/>
        <v>0.07443066695633511</v>
      </c>
      <c r="AD14" s="77">
        <v>8797557</v>
      </c>
      <c r="AE14" s="78">
        <v>531819</v>
      </c>
      <c r="AF14" s="78">
        <f t="shared" si="12"/>
        <v>9329376</v>
      </c>
      <c r="AG14" s="41">
        <f t="shared" si="13"/>
        <v>0.11955642445584765</v>
      </c>
      <c r="AH14" s="41">
        <f t="shared" si="14"/>
        <v>-0.3029628133757285</v>
      </c>
      <c r="AI14" s="13">
        <v>78033247</v>
      </c>
      <c r="AJ14" s="13">
        <v>75109174</v>
      </c>
      <c r="AK14" s="13">
        <v>9329376</v>
      </c>
      <c r="AL14" s="13"/>
    </row>
    <row r="15" spans="1:38" s="14" customFormat="1" ht="12.75">
      <c r="A15" s="30" t="s">
        <v>96</v>
      </c>
      <c r="B15" s="61" t="s">
        <v>495</v>
      </c>
      <c r="C15" s="40" t="s">
        <v>496</v>
      </c>
      <c r="D15" s="77">
        <v>205312545</v>
      </c>
      <c r="E15" s="78">
        <v>36014150</v>
      </c>
      <c r="F15" s="79">
        <f t="shared" si="0"/>
        <v>241326695</v>
      </c>
      <c r="G15" s="77">
        <v>205312545</v>
      </c>
      <c r="H15" s="78">
        <v>36014150</v>
      </c>
      <c r="I15" s="80">
        <f t="shared" si="1"/>
        <v>241326695</v>
      </c>
      <c r="J15" s="77">
        <v>53210634</v>
      </c>
      <c r="K15" s="78">
        <v>10005943</v>
      </c>
      <c r="L15" s="78">
        <f t="shared" si="2"/>
        <v>63216577</v>
      </c>
      <c r="M15" s="41">
        <f t="shared" si="3"/>
        <v>0.26195434781883536</v>
      </c>
      <c r="N15" s="105">
        <v>0</v>
      </c>
      <c r="O15" s="106">
        <v>0</v>
      </c>
      <c r="P15" s="107">
        <f t="shared" si="4"/>
        <v>0</v>
      </c>
      <c r="Q15" s="41">
        <f t="shared" si="5"/>
        <v>0</v>
      </c>
      <c r="R15" s="105">
        <v>0</v>
      </c>
      <c r="S15" s="107">
        <v>0</v>
      </c>
      <c r="T15" s="107">
        <f t="shared" si="6"/>
        <v>0</v>
      </c>
      <c r="U15" s="41">
        <f t="shared" si="7"/>
        <v>0</v>
      </c>
      <c r="V15" s="105">
        <v>0</v>
      </c>
      <c r="W15" s="107">
        <v>0</v>
      </c>
      <c r="X15" s="107">
        <f t="shared" si="8"/>
        <v>0</v>
      </c>
      <c r="Y15" s="41">
        <f t="shared" si="9"/>
        <v>0</v>
      </c>
      <c r="Z15" s="77">
        <v>53210634</v>
      </c>
      <c r="AA15" s="78">
        <v>10005943</v>
      </c>
      <c r="AB15" s="78">
        <f t="shared" si="10"/>
        <v>63216577</v>
      </c>
      <c r="AC15" s="41">
        <f t="shared" si="11"/>
        <v>0.26195434781883536</v>
      </c>
      <c r="AD15" s="77">
        <v>33115768</v>
      </c>
      <c r="AE15" s="78">
        <v>3016040</v>
      </c>
      <c r="AF15" s="78">
        <f t="shared" si="12"/>
        <v>36131808</v>
      </c>
      <c r="AG15" s="41">
        <f t="shared" si="13"/>
        <v>0.14648551303403862</v>
      </c>
      <c r="AH15" s="41">
        <f t="shared" si="14"/>
        <v>0.7496101219180618</v>
      </c>
      <c r="AI15" s="13">
        <v>246657893</v>
      </c>
      <c r="AJ15" s="13">
        <v>242766440</v>
      </c>
      <c r="AK15" s="13">
        <v>36131808</v>
      </c>
      <c r="AL15" s="13"/>
    </row>
    <row r="16" spans="1:38" s="14" customFormat="1" ht="12.75">
      <c r="A16" s="30" t="s">
        <v>96</v>
      </c>
      <c r="B16" s="61" t="s">
        <v>497</v>
      </c>
      <c r="C16" s="40" t="s">
        <v>498</v>
      </c>
      <c r="D16" s="77">
        <v>36190000</v>
      </c>
      <c r="E16" s="78">
        <v>11095000</v>
      </c>
      <c r="F16" s="79">
        <f t="shared" si="0"/>
        <v>47285000</v>
      </c>
      <c r="G16" s="77">
        <v>36190000</v>
      </c>
      <c r="H16" s="78">
        <v>11095000</v>
      </c>
      <c r="I16" s="80">
        <f t="shared" si="1"/>
        <v>47285000</v>
      </c>
      <c r="J16" s="77">
        <v>5607940</v>
      </c>
      <c r="K16" s="78">
        <v>459159</v>
      </c>
      <c r="L16" s="78">
        <f t="shared" si="2"/>
        <v>6067099</v>
      </c>
      <c r="M16" s="41">
        <f t="shared" si="3"/>
        <v>0.1283091678122026</v>
      </c>
      <c r="N16" s="105">
        <v>0</v>
      </c>
      <c r="O16" s="106">
        <v>0</v>
      </c>
      <c r="P16" s="107">
        <f t="shared" si="4"/>
        <v>0</v>
      </c>
      <c r="Q16" s="41">
        <f t="shared" si="5"/>
        <v>0</v>
      </c>
      <c r="R16" s="105">
        <v>0</v>
      </c>
      <c r="S16" s="107">
        <v>0</v>
      </c>
      <c r="T16" s="107">
        <f t="shared" si="6"/>
        <v>0</v>
      </c>
      <c r="U16" s="41">
        <f t="shared" si="7"/>
        <v>0</v>
      </c>
      <c r="V16" s="105">
        <v>0</v>
      </c>
      <c r="W16" s="107">
        <v>0</v>
      </c>
      <c r="X16" s="107">
        <f t="shared" si="8"/>
        <v>0</v>
      </c>
      <c r="Y16" s="41">
        <f t="shared" si="9"/>
        <v>0</v>
      </c>
      <c r="Z16" s="77">
        <v>5607940</v>
      </c>
      <c r="AA16" s="78">
        <v>459159</v>
      </c>
      <c r="AB16" s="78">
        <f t="shared" si="10"/>
        <v>6067099</v>
      </c>
      <c r="AC16" s="41">
        <f t="shared" si="11"/>
        <v>0.1283091678122026</v>
      </c>
      <c r="AD16" s="77">
        <v>6221779</v>
      </c>
      <c r="AE16" s="78">
        <v>4861315</v>
      </c>
      <c r="AF16" s="78">
        <f t="shared" si="12"/>
        <v>11083094</v>
      </c>
      <c r="AG16" s="41">
        <f t="shared" si="13"/>
        <v>0.2292330013216309</v>
      </c>
      <c r="AH16" s="41">
        <f t="shared" si="14"/>
        <v>-0.4525807504655288</v>
      </c>
      <c r="AI16" s="13">
        <v>48348597</v>
      </c>
      <c r="AJ16" s="13">
        <v>47668516</v>
      </c>
      <c r="AK16" s="13">
        <v>11083094</v>
      </c>
      <c r="AL16" s="13"/>
    </row>
    <row r="17" spans="1:38" s="14" customFormat="1" ht="12.75">
      <c r="A17" s="30" t="s">
        <v>96</v>
      </c>
      <c r="B17" s="61" t="s">
        <v>499</v>
      </c>
      <c r="C17" s="40" t="s">
        <v>500</v>
      </c>
      <c r="D17" s="77">
        <v>72230320</v>
      </c>
      <c r="E17" s="78">
        <v>23544070</v>
      </c>
      <c r="F17" s="79">
        <f t="shared" si="0"/>
        <v>95774390</v>
      </c>
      <c r="G17" s="77">
        <v>72230320</v>
      </c>
      <c r="H17" s="78">
        <v>23544070</v>
      </c>
      <c r="I17" s="80">
        <f t="shared" si="1"/>
        <v>95774390</v>
      </c>
      <c r="J17" s="77">
        <v>13081634</v>
      </c>
      <c r="K17" s="78">
        <v>1278928</v>
      </c>
      <c r="L17" s="78">
        <f t="shared" si="2"/>
        <v>14360562</v>
      </c>
      <c r="M17" s="41">
        <f t="shared" si="3"/>
        <v>0.14994156579853968</v>
      </c>
      <c r="N17" s="105">
        <v>0</v>
      </c>
      <c r="O17" s="106">
        <v>0</v>
      </c>
      <c r="P17" s="107">
        <f t="shared" si="4"/>
        <v>0</v>
      </c>
      <c r="Q17" s="41">
        <f t="shared" si="5"/>
        <v>0</v>
      </c>
      <c r="R17" s="105">
        <v>0</v>
      </c>
      <c r="S17" s="107">
        <v>0</v>
      </c>
      <c r="T17" s="107">
        <f t="shared" si="6"/>
        <v>0</v>
      </c>
      <c r="U17" s="41">
        <f t="shared" si="7"/>
        <v>0</v>
      </c>
      <c r="V17" s="105">
        <v>0</v>
      </c>
      <c r="W17" s="107">
        <v>0</v>
      </c>
      <c r="X17" s="107">
        <f t="shared" si="8"/>
        <v>0</v>
      </c>
      <c r="Y17" s="41">
        <f t="shared" si="9"/>
        <v>0</v>
      </c>
      <c r="Z17" s="77">
        <v>13081634</v>
      </c>
      <c r="AA17" s="78">
        <v>1278928</v>
      </c>
      <c r="AB17" s="78">
        <f t="shared" si="10"/>
        <v>14360562</v>
      </c>
      <c r="AC17" s="41">
        <f t="shared" si="11"/>
        <v>0.14994156579853968</v>
      </c>
      <c r="AD17" s="77">
        <v>12760038</v>
      </c>
      <c r="AE17" s="78">
        <v>4524558</v>
      </c>
      <c r="AF17" s="78">
        <f t="shared" si="12"/>
        <v>17284596</v>
      </c>
      <c r="AG17" s="41">
        <f t="shared" si="13"/>
        <v>0.24355478525532634</v>
      </c>
      <c r="AH17" s="41">
        <f t="shared" si="14"/>
        <v>-0.1691699360517307</v>
      </c>
      <c r="AI17" s="13">
        <v>70968000</v>
      </c>
      <c r="AJ17" s="13">
        <v>84165647</v>
      </c>
      <c r="AK17" s="13">
        <v>17284596</v>
      </c>
      <c r="AL17" s="13"/>
    </row>
    <row r="18" spans="1:38" s="14" customFormat="1" ht="12.75">
      <c r="A18" s="30" t="s">
        <v>96</v>
      </c>
      <c r="B18" s="61" t="s">
        <v>501</v>
      </c>
      <c r="C18" s="40" t="s">
        <v>502</v>
      </c>
      <c r="D18" s="77">
        <v>54511963</v>
      </c>
      <c r="E18" s="78">
        <v>11805000</v>
      </c>
      <c r="F18" s="79">
        <f t="shared" si="0"/>
        <v>66316963</v>
      </c>
      <c r="G18" s="77">
        <v>54511963</v>
      </c>
      <c r="H18" s="78">
        <v>11805000</v>
      </c>
      <c r="I18" s="80">
        <f t="shared" si="1"/>
        <v>66316963</v>
      </c>
      <c r="J18" s="77">
        <v>7402666</v>
      </c>
      <c r="K18" s="78">
        <v>216492</v>
      </c>
      <c r="L18" s="78">
        <f t="shared" si="2"/>
        <v>7619158</v>
      </c>
      <c r="M18" s="41">
        <f t="shared" si="3"/>
        <v>0.11489003198171183</v>
      </c>
      <c r="N18" s="105">
        <v>0</v>
      </c>
      <c r="O18" s="106">
        <v>0</v>
      </c>
      <c r="P18" s="107">
        <f t="shared" si="4"/>
        <v>0</v>
      </c>
      <c r="Q18" s="41">
        <f t="shared" si="5"/>
        <v>0</v>
      </c>
      <c r="R18" s="105">
        <v>0</v>
      </c>
      <c r="S18" s="107">
        <v>0</v>
      </c>
      <c r="T18" s="107">
        <f t="shared" si="6"/>
        <v>0</v>
      </c>
      <c r="U18" s="41">
        <f t="shared" si="7"/>
        <v>0</v>
      </c>
      <c r="V18" s="105">
        <v>0</v>
      </c>
      <c r="W18" s="107">
        <v>0</v>
      </c>
      <c r="X18" s="107">
        <f t="shared" si="8"/>
        <v>0</v>
      </c>
      <c r="Y18" s="41">
        <f t="shared" si="9"/>
        <v>0</v>
      </c>
      <c r="Z18" s="77">
        <v>7402666</v>
      </c>
      <c r="AA18" s="78">
        <v>216492</v>
      </c>
      <c r="AB18" s="78">
        <f t="shared" si="10"/>
        <v>7619158</v>
      </c>
      <c r="AC18" s="41">
        <f t="shared" si="11"/>
        <v>0.11489003198171183</v>
      </c>
      <c r="AD18" s="77">
        <v>7486533</v>
      </c>
      <c r="AE18" s="78">
        <v>4690950</v>
      </c>
      <c r="AF18" s="78">
        <f t="shared" si="12"/>
        <v>12177483</v>
      </c>
      <c r="AG18" s="41">
        <f t="shared" si="13"/>
        <v>0.1585135050700962</v>
      </c>
      <c r="AH18" s="41">
        <f t="shared" si="14"/>
        <v>-0.37432407008903235</v>
      </c>
      <c r="AI18" s="13">
        <v>76823000</v>
      </c>
      <c r="AJ18" s="13">
        <v>76823000</v>
      </c>
      <c r="AK18" s="13">
        <v>12177483</v>
      </c>
      <c r="AL18" s="13"/>
    </row>
    <row r="19" spans="1:38" s="14" customFormat="1" ht="12.75">
      <c r="A19" s="30" t="s">
        <v>96</v>
      </c>
      <c r="B19" s="61" t="s">
        <v>503</v>
      </c>
      <c r="C19" s="40" t="s">
        <v>504</v>
      </c>
      <c r="D19" s="77">
        <v>50289190</v>
      </c>
      <c r="E19" s="78">
        <v>15803360</v>
      </c>
      <c r="F19" s="79">
        <f t="shared" si="0"/>
        <v>66092550</v>
      </c>
      <c r="G19" s="77">
        <v>50289190</v>
      </c>
      <c r="H19" s="78">
        <v>15803360</v>
      </c>
      <c r="I19" s="80">
        <f t="shared" si="1"/>
        <v>66092550</v>
      </c>
      <c r="J19" s="77">
        <v>6876515</v>
      </c>
      <c r="K19" s="78">
        <v>1215496</v>
      </c>
      <c r="L19" s="78">
        <f t="shared" si="2"/>
        <v>8092011</v>
      </c>
      <c r="M19" s="41">
        <f t="shared" si="3"/>
        <v>0.12243454065548992</v>
      </c>
      <c r="N19" s="105">
        <v>0</v>
      </c>
      <c r="O19" s="106">
        <v>0</v>
      </c>
      <c r="P19" s="107">
        <f t="shared" si="4"/>
        <v>0</v>
      </c>
      <c r="Q19" s="41">
        <f t="shared" si="5"/>
        <v>0</v>
      </c>
      <c r="R19" s="105">
        <v>0</v>
      </c>
      <c r="S19" s="107">
        <v>0</v>
      </c>
      <c r="T19" s="107">
        <f t="shared" si="6"/>
        <v>0</v>
      </c>
      <c r="U19" s="41">
        <f t="shared" si="7"/>
        <v>0</v>
      </c>
      <c r="V19" s="105">
        <v>0</v>
      </c>
      <c r="W19" s="107">
        <v>0</v>
      </c>
      <c r="X19" s="107">
        <f t="shared" si="8"/>
        <v>0</v>
      </c>
      <c r="Y19" s="41">
        <f t="shared" si="9"/>
        <v>0</v>
      </c>
      <c r="Z19" s="77">
        <v>6876515</v>
      </c>
      <c r="AA19" s="78">
        <v>1215496</v>
      </c>
      <c r="AB19" s="78">
        <f t="shared" si="10"/>
        <v>8092011</v>
      </c>
      <c r="AC19" s="41">
        <f t="shared" si="11"/>
        <v>0.12243454065548992</v>
      </c>
      <c r="AD19" s="77">
        <v>6419541</v>
      </c>
      <c r="AE19" s="78">
        <v>176265</v>
      </c>
      <c r="AF19" s="78">
        <f t="shared" si="12"/>
        <v>6595806</v>
      </c>
      <c r="AG19" s="41">
        <f t="shared" si="13"/>
        <v>0.11804107613819659</v>
      </c>
      <c r="AH19" s="41">
        <f t="shared" si="14"/>
        <v>0.22684187497327857</v>
      </c>
      <c r="AI19" s="13">
        <v>55877210</v>
      </c>
      <c r="AJ19" s="13">
        <v>59306370</v>
      </c>
      <c r="AK19" s="13">
        <v>6595806</v>
      </c>
      <c r="AL19" s="13"/>
    </row>
    <row r="20" spans="1:38" s="14" customFormat="1" ht="12.75">
      <c r="A20" s="30" t="s">
        <v>115</v>
      </c>
      <c r="B20" s="61" t="s">
        <v>505</v>
      </c>
      <c r="C20" s="40" t="s">
        <v>506</v>
      </c>
      <c r="D20" s="77">
        <v>89963346</v>
      </c>
      <c r="E20" s="78">
        <v>3400000</v>
      </c>
      <c r="F20" s="79">
        <f t="shared" si="0"/>
        <v>93363346</v>
      </c>
      <c r="G20" s="77">
        <v>89963346</v>
      </c>
      <c r="H20" s="78">
        <v>3400000</v>
      </c>
      <c r="I20" s="80">
        <f t="shared" si="1"/>
        <v>93363346</v>
      </c>
      <c r="J20" s="77">
        <v>12124505</v>
      </c>
      <c r="K20" s="78">
        <v>102989</v>
      </c>
      <c r="L20" s="78">
        <f t="shared" si="2"/>
        <v>12227494</v>
      </c>
      <c r="M20" s="41">
        <f t="shared" si="3"/>
        <v>0.1309667500562801</v>
      </c>
      <c r="N20" s="105">
        <v>0</v>
      </c>
      <c r="O20" s="106">
        <v>0</v>
      </c>
      <c r="P20" s="107">
        <f t="shared" si="4"/>
        <v>0</v>
      </c>
      <c r="Q20" s="41">
        <f t="shared" si="5"/>
        <v>0</v>
      </c>
      <c r="R20" s="105">
        <v>0</v>
      </c>
      <c r="S20" s="107">
        <v>0</v>
      </c>
      <c r="T20" s="107">
        <f t="shared" si="6"/>
        <v>0</v>
      </c>
      <c r="U20" s="41">
        <f t="shared" si="7"/>
        <v>0</v>
      </c>
      <c r="V20" s="105">
        <v>0</v>
      </c>
      <c r="W20" s="107">
        <v>0</v>
      </c>
      <c r="X20" s="107">
        <f t="shared" si="8"/>
        <v>0</v>
      </c>
      <c r="Y20" s="41">
        <f t="shared" si="9"/>
        <v>0</v>
      </c>
      <c r="Z20" s="77">
        <v>12124505</v>
      </c>
      <c r="AA20" s="78">
        <v>102989</v>
      </c>
      <c r="AB20" s="78">
        <f t="shared" si="10"/>
        <v>12227494</v>
      </c>
      <c r="AC20" s="41">
        <f t="shared" si="11"/>
        <v>0.1309667500562801</v>
      </c>
      <c r="AD20" s="77">
        <v>17903529</v>
      </c>
      <c r="AE20" s="78">
        <v>10566</v>
      </c>
      <c r="AF20" s="78">
        <f t="shared" si="12"/>
        <v>17914095</v>
      </c>
      <c r="AG20" s="41">
        <f t="shared" si="13"/>
        <v>0.2100018101042502</v>
      </c>
      <c r="AH20" s="41">
        <f t="shared" si="14"/>
        <v>-0.3174372470392727</v>
      </c>
      <c r="AI20" s="13">
        <v>85304479</v>
      </c>
      <c r="AJ20" s="13">
        <v>93691136</v>
      </c>
      <c r="AK20" s="13">
        <v>17914095</v>
      </c>
      <c r="AL20" s="13"/>
    </row>
    <row r="21" spans="1:38" s="58" customFormat="1" ht="12.75">
      <c r="A21" s="62"/>
      <c r="B21" s="63" t="s">
        <v>507</v>
      </c>
      <c r="C21" s="33"/>
      <c r="D21" s="81">
        <f>SUM(D14:D20)</f>
        <v>575949217</v>
      </c>
      <c r="E21" s="82">
        <f>SUM(E14:E20)</f>
        <v>121578580</v>
      </c>
      <c r="F21" s="83">
        <f t="shared" si="0"/>
        <v>697527797</v>
      </c>
      <c r="G21" s="81">
        <f>SUM(G14:G20)</f>
        <v>575949217</v>
      </c>
      <c r="H21" s="82">
        <f>SUM(H14:H20)</f>
        <v>121578580</v>
      </c>
      <c r="I21" s="83">
        <f t="shared" si="1"/>
        <v>697527797</v>
      </c>
      <c r="J21" s="81">
        <f>SUM(J14:J20)</f>
        <v>104788992</v>
      </c>
      <c r="K21" s="82">
        <f>SUM(K14:K20)</f>
        <v>13296831</v>
      </c>
      <c r="L21" s="82">
        <f t="shared" si="2"/>
        <v>118085823</v>
      </c>
      <c r="M21" s="45">
        <f t="shared" si="3"/>
        <v>0.16929192429015127</v>
      </c>
      <c r="N21" s="111">
        <f>SUM(N14:N20)</f>
        <v>0</v>
      </c>
      <c r="O21" s="112">
        <f>SUM(O14:O20)</f>
        <v>0</v>
      </c>
      <c r="P21" s="113">
        <f t="shared" si="4"/>
        <v>0</v>
      </c>
      <c r="Q21" s="45">
        <f t="shared" si="5"/>
        <v>0</v>
      </c>
      <c r="R21" s="111">
        <f>SUM(R14:R20)</f>
        <v>0</v>
      </c>
      <c r="S21" s="113">
        <f>SUM(S14:S20)</f>
        <v>0</v>
      </c>
      <c r="T21" s="113">
        <f t="shared" si="6"/>
        <v>0</v>
      </c>
      <c r="U21" s="45">
        <f t="shared" si="7"/>
        <v>0</v>
      </c>
      <c r="V21" s="111">
        <f>SUM(V14:V20)</f>
        <v>0</v>
      </c>
      <c r="W21" s="113">
        <f>SUM(W14:W20)</f>
        <v>0</v>
      </c>
      <c r="X21" s="113">
        <f t="shared" si="8"/>
        <v>0</v>
      </c>
      <c r="Y21" s="45">
        <f t="shared" si="9"/>
        <v>0</v>
      </c>
      <c r="Z21" s="81">
        <v>104788992</v>
      </c>
      <c r="AA21" s="82">
        <v>13296831</v>
      </c>
      <c r="AB21" s="82">
        <f t="shared" si="10"/>
        <v>118085823</v>
      </c>
      <c r="AC21" s="45">
        <f t="shared" si="11"/>
        <v>0.16929192429015127</v>
      </c>
      <c r="AD21" s="81">
        <f>SUM(AD14:AD20)</f>
        <v>92704745</v>
      </c>
      <c r="AE21" s="82">
        <f>SUM(AE14:AE20)</f>
        <v>17811513</v>
      </c>
      <c r="AF21" s="82">
        <f t="shared" si="12"/>
        <v>110516258</v>
      </c>
      <c r="AG21" s="45">
        <f t="shared" si="13"/>
        <v>0.16693985438877548</v>
      </c>
      <c r="AH21" s="45">
        <f t="shared" si="14"/>
        <v>0.06849277325332537</v>
      </c>
      <c r="AI21" s="64">
        <f>SUM(AI14:AI20)</f>
        <v>662012426</v>
      </c>
      <c r="AJ21" s="64">
        <f>SUM(AJ14:AJ20)</f>
        <v>679530283</v>
      </c>
      <c r="AK21" s="64">
        <f>SUM(AK14:AK20)</f>
        <v>110516258</v>
      </c>
      <c r="AL21" s="64"/>
    </row>
    <row r="22" spans="1:38" s="14" customFormat="1" ht="12.75">
      <c r="A22" s="30" t="s">
        <v>96</v>
      </c>
      <c r="B22" s="61" t="s">
        <v>508</v>
      </c>
      <c r="C22" s="40" t="s">
        <v>509</v>
      </c>
      <c r="D22" s="77">
        <v>90183770</v>
      </c>
      <c r="E22" s="78">
        <v>10927000</v>
      </c>
      <c r="F22" s="79">
        <f t="shared" si="0"/>
        <v>101110770</v>
      </c>
      <c r="G22" s="77">
        <v>90183770</v>
      </c>
      <c r="H22" s="78">
        <v>10927000</v>
      </c>
      <c r="I22" s="80">
        <f t="shared" si="1"/>
        <v>101110770</v>
      </c>
      <c r="J22" s="77">
        <v>14706996</v>
      </c>
      <c r="K22" s="78">
        <v>136</v>
      </c>
      <c r="L22" s="78">
        <f t="shared" si="2"/>
        <v>14707132</v>
      </c>
      <c r="M22" s="41">
        <f t="shared" si="3"/>
        <v>0.14545564236134292</v>
      </c>
      <c r="N22" s="105">
        <v>0</v>
      </c>
      <c r="O22" s="106">
        <v>0</v>
      </c>
      <c r="P22" s="107">
        <f t="shared" si="4"/>
        <v>0</v>
      </c>
      <c r="Q22" s="41">
        <f t="shared" si="5"/>
        <v>0</v>
      </c>
      <c r="R22" s="105">
        <v>0</v>
      </c>
      <c r="S22" s="107">
        <v>0</v>
      </c>
      <c r="T22" s="107">
        <f t="shared" si="6"/>
        <v>0</v>
      </c>
      <c r="U22" s="41">
        <f t="shared" si="7"/>
        <v>0</v>
      </c>
      <c r="V22" s="105">
        <v>0</v>
      </c>
      <c r="W22" s="107">
        <v>0</v>
      </c>
      <c r="X22" s="107">
        <f t="shared" si="8"/>
        <v>0</v>
      </c>
      <c r="Y22" s="41">
        <f t="shared" si="9"/>
        <v>0</v>
      </c>
      <c r="Z22" s="77">
        <v>14706996</v>
      </c>
      <c r="AA22" s="78">
        <v>136</v>
      </c>
      <c r="AB22" s="78">
        <f t="shared" si="10"/>
        <v>14707132</v>
      </c>
      <c r="AC22" s="41">
        <f t="shared" si="11"/>
        <v>0.14545564236134292</v>
      </c>
      <c r="AD22" s="77">
        <v>15196043</v>
      </c>
      <c r="AE22" s="78">
        <v>79439</v>
      </c>
      <c r="AF22" s="78">
        <f t="shared" si="12"/>
        <v>15275482</v>
      </c>
      <c r="AG22" s="41">
        <f t="shared" si="13"/>
        <v>0.17700897163245813</v>
      </c>
      <c r="AH22" s="41">
        <f t="shared" si="14"/>
        <v>-0.0372066819233593</v>
      </c>
      <c r="AI22" s="13">
        <v>86297784</v>
      </c>
      <c r="AJ22" s="13">
        <v>86297784</v>
      </c>
      <c r="AK22" s="13">
        <v>15275482</v>
      </c>
      <c r="AL22" s="13"/>
    </row>
    <row r="23" spans="1:38" s="14" customFormat="1" ht="12.75">
      <c r="A23" s="30" t="s">
        <v>96</v>
      </c>
      <c r="B23" s="61" t="s">
        <v>510</v>
      </c>
      <c r="C23" s="40" t="s">
        <v>511</v>
      </c>
      <c r="D23" s="77">
        <v>116698274</v>
      </c>
      <c r="E23" s="78">
        <v>71016939</v>
      </c>
      <c r="F23" s="79">
        <f t="shared" si="0"/>
        <v>187715213</v>
      </c>
      <c r="G23" s="77">
        <v>116698274</v>
      </c>
      <c r="H23" s="78">
        <v>71016939</v>
      </c>
      <c r="I23" s="80">
        <f t="shared" si="1"/>
        <v>187715213</v>
      </c>
      <c r="J23" s="77">
        <v>27397686</v>
      </c>
      <c r="K23" s="78">
        <v>8294662</v>
      </c>
      <c r="L23" s="78">
        <f t="shared" si="2"/>
        <v>35692348</v>
      </c>
      <c r="M23" s="41">
        <f t="shared" si="3"/>
        <v>0.19014094504956291</v>
      </c>
      <c r="N23" s="105">
        <v>0</v>
      </c>
      <c r="O23" s="106">
        <v>0</v>
      </c>
      <c r="P23" s="107">
        <f t="shared" si="4"/>
        <v>0</v>
      </c>
      <c r="Q23" s="41">
        <f t="shared" si="5"/>
        <v>0</v>
      </c>
      <c r="R23" s="105">
        <v>0</v>
      </c>
      <c r="S23" s="107">
        <v>0</v>
      </c>
      <c r="T23" s="107">
        <f t="shared" si="6"/>
        <v>0</v>
      </c>
      <c r="U23" s="41">
        <f t="shared" si="7"/>
        <v>0</v>
      </c>
      <c r="V23" s="105">
        <v>0</v>
      </c>
      <c r="W23" s="107">
        <v>0</v>
      </c>
      <c r="X23" s="107">
        <f t="shared" si="8"/>
        <v>0</v>
      </c>
      <c r="Y23" s="41">
        <f t="shared" si="9"/>
        <v>0</v>
      </c>
      <c r="Z23" s="77">
        <v>27397686</v>
      </c>
      <c r="AA23" s="78">
        <v>8294662</v>
      </c>
      <c r="AB23" s="78">
        <f t="shared" si="10"/>
        <v>35692348</v>
      </c>
      <c r="AC23" s="41">
        <f t="shared" si="11"/>
        <v>0.19014094504956291</v>
      </c>
      <c r="AD23" s="77">
        <v>18654069</v>
      </c>
      <c r="AE23" s="78">
        <v>5800546</v>
      </c>
      <c r="AF23" s="78">
        <f t="shared" si="12"/>
        <v>24454615</v>
      </c>
      <c r="AG23" s="41">
        <f t="shared" si="13"/>
        <v>0.1729626804385274</v>
      </c>
      <c r="AH23" s="41">
        <f t="shared" si="14"/>
        <v>0.45953424333198467</v>
      </c>
      <c r="AI23" s="13">
        <v>141386656</v>
      </c>
      <c r="AJ23" s="13">
        <v>169000508</v>
      </c>
      <c r="AK23" s="13">
        <v>24454615</v>
      </c>
      <c r="AL23" s="13"/>
    </row>
    <row r="24" spans="1:38" s="14" customFormat="1" ht="12.75">
      <c r="A24" s="30" t="s">
        <v>96</v>
      </c>
      <c r="B24" s="61" t="s">
        <v>512</v>
      </c>
      <c r="C24" s="40" t="s">
        <v>513</v>
      </c>
      <c r="D24" s="77">
        <v>186008600</v>
      </c>
      <c r="E24" s="78">
        <v>44038631</v>
      </c>
      <c r="F24" s="79">
        <f t="shared" si="0"/>
        <v>230047231</v>
      </c>
      <c r="G24" s="77">
        <v>186008600</v>
      </c>
      <c r="H24" s="78">
        <v>44038631</v>
      </c>
      <c r="I24" s="80">
        <f t="shared" si="1"/>
        <v>230047231</v>
      </c>
      <c r="J24" s="77">
        <v>42138929</v>
      </c>
      <c r="K24" s="78">
        <v>2039798</v>
      </c>
      <c r="L24" s="78">
        <f t="shared" si="2"/>
        <v>44178727</v>
      </c>
      <c r="M24" s="41">
        <f t="shared" si="3"/>
        <v>0.19204198549992546</v>
      </c>
      <c r="N24" s="105">
        <v>0</v>
      </c>
      <c r="O24" s="106">
        <v>0</v>
      </c>
      <c r="P24" s="107">
        <f t="shared" si="4"/>
        <v>0</v>
      </c>
      <c r="Q24" s="41">
        <f t="shared" si="5"/>
        <v>0</v>
      </c>
      <c r="R24" s="105">
        <v>0</v>
      </c>
      <c r="S24" s="107">
        <v>0</v>
      </c>
      <c r="T24" s="107">
        <f t="shared" si="6"/>
        <v>0</v>
      </c>
      <c r="U24" s="41">
        <f t="shared" si="7"/>
        <v>0</v>
      </c>
      <c r="V24" s="105">
        <v>0</v>
      </c>
      <c r="W24" s="107">
        <v>0</v>
      </c>
      <c r="X24" s="107">
        <f t="shared" si="8"/>
        <v>0</v>
      </c>
      <c r="Y24" s="41">
        <f t="shared" si="9"/>
        <v>0</v>
      </c>
      <c r="Z24" s="77">
        <v>42138929</v>
      </c>
      <c r="AA24" s="78">
        <v>2039798</v>
      </c>
      <c r="AB24" s="78">
        <f t="shared" si="10"/>
        <v>44178727</v>
      </c>
      <c r="AC24" s="41">
        <f t="shared" si="11"/>
        <v>0.19204198549992546</v>
      </c>
      <c r="AD24" s="77">
        <v>39052081</v>
      </c>
      <c r="AE24" s="78">
        <v>1924231</v>
      </c>
      <c r="AF24" s="78">
        <f t="shared" si="12"/>
        <v>40976312</v>
      </c>
      <c r="AG24" s="41">
        <f t="shared" si="13"/>
        <v>0.21375235208087057</v>
      </c>
      <c r="AH24" s="41">
        <f t="shared" si="14"/>
        <v>0.0781528362044881</v>
      </c>
      <c r="AI24" s="13">
        <v>191699935</v>
      </c>
      <c r="AJ24" s="13">
        <v>188054717</v>
      </c>
      <c r="AK24" s="13">
        <v>40976312</v>
      </c>
      <c r="AL24" s="13"/>
    </row>
    <row r="25" spans="1:38" s="14" customFormat="1" ht="12.75">
      <c r="A25" s="30" t="s">
        <v>96</v>
      </c>
      <c r="B25" s="61" t="s">
        <v>514</v>
      </c>
      <c r="C25" s="40" t="s">
        <v>515</v>
      </c>
      <c r="D25" s="77">
        <v>44985632</v>
      </c>
      <c r="E25" s="78">
        <v>9089000</v>
      </c>
      <c r="F25" s="79">
        <f t="shared" si="0"/>
        <v>54074632</v>
      </c>
      <c r="G25" s="77">
        <v>44985632</v>
      </c>
      <c r="H25" s="78">
        <v>9089000</v>
      </c>
      <c r="I25" s="80">
        <f t="shared" si="1"/>
        <v>54074632</v>
      </c>
      <c r="J25" s="77">
        <v>12236256</v>
      </c>
      <c r="K25" s="78">
        <v>39670</v>
      </c>
      <c r="L25" s="78">
        <f t="shared" si="2"/>
        <v>12275926</v>
      </c>
      <c r="M25" s="41">
        <f t="shared" si="3"/>
        <v>0.22701820698474656</v>
      </c>
      <c r="N25" s="105">
        <v>0</v>
      </c>
      <c r="O25" s="106">
        <v>0</v>
      </c>
      <c r="P25" s="107">
        <f t="shared" si="4"/>
        <v>0</v>
      </c>
      <c r="Q25" s="41">
        <f t="shared" si="5"/>
        <v>0</v>
      </c>
      <c r="R25" s="105">
        <v>0</v>
      </c>
      <c r="S25" s="107">
        <v>0</v>
      </c>
      <c r="T25" s="107">
        <f t="shared" si="6"/>
        <v>0</v>
      </c>
      <c r="U25" s="41">
        <f t="shared" si="7"/>
        <v>0</v>
      </c>
      <c r="V25" s="105">
        <v>0</v>
      </c>
      <c r="W25" s="107">
        <v>0</v>
      </c>
      <c r="X25" s="107">
        <f t="shared" si="8"/>
        <v>0</v>
      </c>
      <c r="Y25" s="41">
        <f t="shared" si="9"/>
        <v>0</v>
      </c>
      <c r="Z25" s="77">
        <v>12236256</v>
      </c>
      <c r="AA25" s="78">
        <v>39670</v>
      </c>
      <c r="AB25" s="78">
        <f t="shared" si="10"/>
        <v>12275926</v>
      </c>
      <c r="AC25" s="41">
        <f t="shared" si="11"/>
        <v>0.22701820698474656</v>
      </c>
      <c r="AD25" s="77">
        <v>11395669</v>
      </c>
      <c r="AE25" s="78">
        <v>166865</v>
      </c>
      <c r="AF25" s="78">
        <f t="shared" si="12"/>
        <v>11562534</v>
      </c>
      <c r="AG25" s="41">
        <f t="shared" si="13"/>
        <v>0.2286121121573557</v>
      </c>
      <c r="AH25" s="41">
        <f t="shared" si="14"/>
        <v>0.06169858614037382</v>
      </c>
      <c r="AI25" s="13">
        <v>50577084</v>
      </c>
      <c r="AJ25" s="13">
        <v>63477084</v>
      </c>
      <c r="AK25" s="13">
        <v>11562534</v>
      </c>
      <c r="AL25" s="13"/>
    </row>
    <row r="26" spans="1:38" s="14" customFormat="1" ht="12.75">
      <c r="A26" s="30" t="s">
        <v>96</v>
      </c>
      <c r="B26" s="61" t="s">
        <v>516</v>
      </c>
      <c r="C26" s="40" t="s">
        <v>517</v>
      </c>
      <c r="D26" s="77">
        <v>60024600</v>
      </c>
      <c r="E26" s="78">
        <v>12639000</v>
      </c>
      <c r="F26" s="79">
        <f t="shared" si="0"/>
        <v>72663600</v>
      </c>
      <c r="G26" s="77">
        <v>60024600</v>
      </c>
      <c r="H26" s="78">
        <v>12639000</v>
      </c>
      <c r="I26" s="80">
        <f t="shared" si="1"/>
        <v>72663600</v>
      </c>
      <c r="J26" s="77">
        <v>11236019</v>
      </c>
      <c r="K26" s="78">
        <v>2975790</v>
      </c>
      <c r="L26" s="78">
        <f t="shared" si="2"/>
        <v>14211809</v>
      </c>
      <c r="M26" s="41">
        <f t="shared" si="3"/>
        <v>0.19558360719810194</v>
      </c>
      <c r="N26" s="105">
        <v>0</v>
      </c>
      <c r="O26" s="106">
        <v>0</v>
      </c>
      <c r="P26" s="107">
        <f t="shared" si="4"/>
        <v>0</v>
      </c>
      <c r="Q26" s="41">
        <f t="shared" si="5"/>
        <v>0</v>
      </c>
      <c r="R26" s="105">
        <v>0</v>
      </c>
      <c r="S26" s="107">
        <v>0</v>
      </c>
      <c r="T26" s="107">
        <f t="shared" si="6"/>
        <v>0</v>
      </c>
      <c r="U26" s="41">
        <f t="shared" si="7"/>
        <v>0</v>
      </c>
      <c r="V26" s="105">
        <v>0</v>
      </c>
      <c r="W26" s="107">
        <v>0</v>
      </c>
      <c r="X26" s="107">
        <f t="shared" si="8"/>
        <v>0</v>
      </c>
      <c r="Y26" s="41">
        <f t="shared" si="9"/>
        <v>0</v>
      </c>
      <c r="Z26" s="77">
        <v>11236019</v>
      </c>
      <c r="AA26" s="78">
        <v>2975790</v>
      </c>
      <c r="AB26" s="78">
        <f t="shared" si="10"/>
        <v>14211809</v>
      </c>
      <c r="AC26" s="41">
        <f t="shared" si="11"/>
        <v>0.19558360719810194</v>
      </c>
      <c r="AD26" s="77">
        <v>5579455</v>
      </c>
      <c r="AE26" s="78">
        <v>808090</v>
      </c>
      <c r="AF26" s="78">
        <f t="shared" si="12"/>
        <v>6387545</v>
      </c>
      <c r="AG26" s="41">
        <f t="shared" si="13"/>
        <v>0.1074455480732302</v>
      </c>
      <c r="AH26" s="41">
        <f t="shared" si="14"/>
        <v>1.2249250690210403</v>
      </c>
      <c r="AI26" s="13">
        <v>59449136</v>
      </c>
      <c r="AJ26" s="13">
        <v>59449136</v>
      </c>
      <c r="AK26" s="13">
        <v>6387545</v>
      </c>
      <c r="AL26" s="13"/>
    </row>
    <row r="27" spans="1:38" s="14" customFormat="1" ht="12.75">
      <c r="A27" s="30" t="s">
        <v>96</v>
      </c>
      <c r="B27" s="61" t="s">
        <v>518</v>
      </c>
      <c r="C27" s="40" t="s">
        <v>519</v>
      </c>
      <c r="D27" s="77">
        <v>56710801</v>
      </c>
      <c r="E27" s="78">
        <v>31372900</v>
      </c>
      <c r="F27" s="79">
        <f t="shared" si="0"/>
        <v>88083701</v>
      </c>
      <c r="G27" s="77">
        <v>56710801</v>
      </c>
      <c r="H27" s="78">
        <v>31372900</v>
      </c>
      <c r="I27" s="80">
        <f t="shared" si="1"/>
        <v>88083701</v>
      </c>
      <c r="J27" s="77">
        <v>7952610</v>
      </c>
      <c r="K27" s="78">
        <v>2207817</v>
      </c>
      <c r="L27" s="78">
        <f t="shared" si="2"/>
        <v>10160427</v>
      </c>
      <c r="M27" s="41">
        <f t="shared" si="3"/>
        <v>0.11534968313831409</v>
      </c>
      <c r="N27" s="105">
        <v>0</v>
      </c>
      <c r="O27" s="106">
        <v>0</v>
      </c>
      <c r="P27" s="107">
        <f t="shared" si="4"/>
        <v>0</v>
      </c>
      <c r="Q27" s="41">
        <f t="shared" si="5"/>
        <v>0</v>
      </c>
      <c r="R27" s="105">
        <v>0</v>
      </c>
      <c r="S27" s="107">
        <v>0</v>
      </c>
      <c r="T27" s="107">
        <f t="shared" si="6"/>
        <v>0</v>
      </c>
      <c r="U27" s="41">
        <f t="shared" si="7"/>
        <v>0</v>
      </c>
      <c r="V27" s="105">
        <v>0</v>
      </c>
      <c r="W27" s="107">
        <v>0</v>
      </c>
      <c r="X27" s="107">
        <f t="shared" si="8"/>
        <v>0</v>
      </c>
      <c r="Y27" s="41">
        <f t="shared" si="9"/>
        <v>0</v>
      </c>
      <c r="Z27" s="77">
        <v>7952610</v>
      </c>
      <c r="AA27" s="78">
        <v>2207817</v>
      </c>
      <c r="AB27" s="78">
        <f t="shared" si="10"/>
        <v>10160427</v>
      </c>
      <c r="AC27" s="41">
        <f t="shared" si="11"/>
        <v>0.11534968313831409</v>
      </c>
      <c r="AD27" s="77">
        <v>7886780</v>
      </c>
      <c r="AE27" s="78">
        <v>5844795</v>
      </c>
      <c r="AF27" s="78">
        <f t="shared" si="12"/>
        <v>13731575</v>
      </c>
      <c r="AG27" s="41">
        <f t="shared" si="13"/>
        <v>0.12658270264259894</v>
      </c>
      <c r="AH27" s="41">
        <f t="shared" si="14"/>
        <v>-0.26006834612926777</v>
      </c>
      <c r="AI27" s="13">
        <v>108479079</v>
      </c>
      <c r="AJ27" s="13">
        <v>88240887</v>
      </c>
      <c r="AK27" s="13">
        <v>13731575</v>
      </c>
      <c r="AL27" s="13"/>
    </row>
    <row r="28" spans="1:38" s="14" customFormat="1" ht="12.75">
      <c r="A28" s="30" t="s">
        <v>96</v>
      </c>
      <c r="B28" s="61" t="s">
        <v>520</v>
      </c>
      <c r="C28" s="40" t="s">
        <v>521</v>
      </c>
      <c r="D28" s="77">
        <v>96307000</v>
      </c>
      <c r="E28" s="78">
        <v>23035000</v>
      </c>
      <c r="F28" s="79">
        <f t="shared" si="0"/>
        <v>119342000</v>
      </c>
      <c r="G28" s="77">
        <v>96307000</v>
      </c>
      <c r="H28" s="78">
        <v>23035000</v>
      </c>
      <c r="I28" s="80">
        <f t="shared" si="1"/>
        <v>119342000</v>
      </c>
      <c r="J28" s="77">
        <v>16185215</v>
      </c>
      <c r="K28" s="78">
        <v>1543516</v>
      </c>
      <c r="L28" s="78">
        <f t="shared" si="2"/>
        <v>17728731</v>
      </c>
      <c r="M28" s="41">
        <f t="shared" si="3"/>
        <v>0.1485539960784971</v>
      </c>
      <c r="N28" s="105">
        <v>0</v>
      </c>
      <c r="O28" s="106">
        <v>0</v>
      </c>
      <c r="P28" s="107">
        <f t="shared" si="4"/>
        <v>0</v>
      </c>
      <c r="Q28" s="41">
        <f t="shared" si="5"/>
        <v>0</v>
      </c>
      <c r="R28" s="105">
        <v>0</v>
      </c>
      <c r="S28" s="107">
        <v>0</v>
      </c>
      <c r="T28" s="107">
        <f t="shared" si="6"/>
        <v>0</v>
      </c>
      <c r="U28" s="41">
        <f t="shared" si="7"/>
        <v>0</v>
      </c>
      <c r="V28" s="105">
        <v>0</v>
      </c>
      <c r="W28" s="107">
        <v>0</v>
      </c>
      <c r="X28" s="107">
        <f t="shared" si="8"/>
        <v>0</v>
      </c>
      <c r="Y28" s="41">
        <f t="shared" si="9"/>
        <v>0</v>
      </c>
      <c r="Z28" s="77">
        <v>16185215</v>
      </c>
      <c r="AA28" s="78">
        <v>1543516</v>
      </c>
      <c r="AB28" s="78">
        <f t="shared" si="10"/>
        <v>17728731</v>
      </c>
      <c r="AC28" s="41">
        <f t="shared" si="11"/>
        <v>0.1485539960784971</v>
      </c>
      <c r="AD28" s="77">
        <v>16875506</v>
      </c>
      <c r="AE28" s="78">
        <v>2577695</v>
      </c>
      <c r="AF28" s="78">
        <f t="shared" si="12"/>
        <v>19453201</v>
      </c>
      <c r="AG28" s="41">
        <f t="shared" si="13"/>
        <v>0.19520716325519258</v>
      </c>
      <c r="AH28" s="41">
        <f t="shared" si="14"/>
        <v>-0.08864710748632065</v>
      </c>
      <c r="AI28" s="13">
        <v>99654135</v>
      </c>
      <c r="AJ28" s="13">
        <v>99654135</v>
      </c>
      <c r="AK28" s="13">
        <v>19453201</v>
      </c>
      <c r="AL28" s="13"/>
    </row>
    <row r="29" spans="1:38" s="14" customFormat="1" ht="12.75">
      <c r="A29" s="30" t="s">
        <v>96</v>
      </c>
      <c r="B29" s="61" t="s">
        <v>522</v>
      </c>
      <c r="C29" s="40" t="s">
        <v>523</v>
      </c>
      <c r="D29" s="77">
        <v>129327000</v>
      </c>
      <c r="E29" s="78">
        <v>26515000</v>
      </c>
      <c r="F29" s="79">
        <f t="shared" si="0"/>
        <v>155842000</v>
      </c>
      <c r="G29" s="77">
        <v>129327000</v>
      </c>
      <c r="H29" s="78">
        <v>26515000</v>
      </c>
      <c r="I29" s="80">
        <f t="shared" si="1"/>
        <v>155842000</v>
      </c>
      <c r="J29" s="77">
        <v>32957359</v>
      </c>
      <c r="K29" s="78">
        <v>5423135</v>
      </c>
      <c r="L29" s="78">
        <f t="shared" si="2"/>
        <v>38380494</v>
      </c>
      <c r="M29" s="41">
        <f t="shared" si="3"/>
        <v>0.246278243349033</v>
      </c>
      <c r="N29" s="105">
        <v>0</v>
      </c>
      <c r="O29" s="106">
        <v>0</v>
      </c>
      <c r="P29" s="107">
        <f t="shared" si="4"/>
        <v>0</v>
      </c>
      <c r="Q29" s="41">
        <f t="shared" si="5"/>
        <v>0</v>
      </c>
      <c r="R29" s="105">
        <v>0</v>
      </c>
      <c r="S29" s="107">
        <v>0</v>
      </c>
      <c r="T29" s="107">
        <f t="shared" si="6"/>
        <v>0</v>
      </c>
      <c r="U29" s="41">
        <f t="shared" si="7"/>
        <v>0</v>
      </c>
      <c r="V29" s="105">
        <v>0</v>
      </c>
      <c r="W29" s="107">
        <v>0</v>
      </c>
      <c r="X29" s="107">
        <f t="shared" si="8"/>
        <v>0</v>
      </c>
      <c r="Y29" s="41">
        <f t="shared" si="9"/>
        <v>0</v>
      </c>
      <c r="Z29" s="77">
        <v>32957359</v>
      </c>
      <c r="AA29" s="78">
        <v>5423135</v>
      </c>
      <c r="AB29" s="78">
        <f t="shared" si="10"/>
        <v>38380494</v>
      </c>
      <c r="AC29" s="41">
        <f t="shared" si="11"/>
        <v>0.246278243349033</v>
      </c>
      <c r="AD29" s="77">
        <v>22487792</v>
      </c>
      <c r="AE29" s="78">
        <v>0</v>
      </c>
      <c r="AF29" s="78">
        <f t="shared" si="12"/>
        <v>22487792</v>
      </c>
      <c r="AG29" s="41">
        <f t="shared" si="13"/>
        <v>0.8236571705554195</v>
      </c>
      <c r="AH29" s="41">
        <f t="shared" si="14"/>
        <v>0.7067257648060778</v>
      </c>
      <c r="AI29" s="13">
        <v>27302369</v>
      </c>
      <c r="AJ29" s="13">
        <v>27302369</v>
      </c>
      <c r="AK29" s="13">
        <v>22487792</v>
      </c>
      <c r="AL29" s="13"/>
    </row>
    <row r="30" spans="1:38" s="14" customFormat="1" ht="12.75">
      <c r="A30" s="30" t="s">
        <v>115</v>
      </c>
      <c r="B30" s="61" t="s">
        <v>524</v>
      </c>
      <c r="C30" s="40" t="s">
        <v>525</v>
      </c>
      <c r="D30" s="77">
        <v>39284351</v>
      </c>
      <c r="E30" s="78">
        <v>350000</v>
      </c>
      <c r="F30" s="79">
        <f t="shared" si="0"/>
        <v>39634351</v>
      </c>
      <c r="G30" s="77">
        <v>39284351</v>
      </c>
      <c r="H30" s="78">
        <v>350000</v>
      </c>
      <c r="I30" s="80">
        <f t="shared" si="1"/>
        <v>39634351</v>
      </c>
      <c r="J30" s="77">
        <v>9964367</v>
      </c>
      <c r="K30" s="78">
        <v>412</v>
      </c>
      <c r="L30" s="78">
        <f t="shared" si="2"/>
        <v>9964779</v>
      </c>
      <c r="M30" s="41">
        <f t="shared" si="3"/>
        <v>0.25141774114075943</v>
      </c>
      <c r="N30" s="105">
        <v>0</v>
      </c>
      <c r="O30" s="106">
        <v>0</v>
      </c>
      <c r="P30" s="107">
        <f t="shared" si="4"/>
        <v>0</v>
      </c>
      <c r="Q30" s="41">
        <f t="shared" si="5"/>
        <v>0</v>
      </c>
      <c r="R30" s="105">
        <v>0</v>
      </c>
      <c r="S30" s="107">
        <v>0</v>
      </c>
      <c r="T30" s="107">
        <f t="shared" si="6"/>
        <v>0</v>
      </c>
      <c r="U30" s="41">
        <f t="shared" si="7"/>
        <v>0</v>
      </c>
      <c r="V30" s="105">
        <v>0</v>
      </c>
      <c r="W30" s="107">
        <v>0</v>
      </c>
      <c r="X30" s="107">
        <f t="shared" si="8"/>
        <v>0</v>
      </c>
      <c r="Y30" s="41">
        <f t="shared" si="9"/>
        <v>0</v>
      </c>
      <c r="Z30" s="77">
        <v>9964367</v>
      </c>
      <c r="AA30" s="78">
        <v>412</v>
      </c>
      <c r="AB30" s="78">
        <f t="shared" si="10"/>
        <v>9964779</v>
      </c>
      <c r="AC30" s="41">
        <f t="shared" si="11"/>
        <v>0.25141774114075943</v>
      </c>
      <c r="AD30" s="77">
        <v>10908644</v>
      </c>
      <c r="AE30" s="78">
        <v>0</v>
      </c>
      <c r="AF30" s="78">
        <f t="shared" si="12"/>
        <v>10908644</v>
      </c>
      <c r="AG30" s="41">
        <f t="shared" si="13"/>
        <v>0.2012487459593047</v>
      </c>
      <c r="AH30" s="41">
        <f t="shared" si="14"/>
        <v>-0.08652450295380432</v>
      </c>
      <c r="AI30" s="13">
        <v>54204780</v>
      </c>
      <c r="AJ30" s="13">
        <v>54204780</v>
      </c>
      <c r="AK30" s="13">
        <v>10908644</v>
      </c>
      <c r="AL30" s="13"/>
    </row>
    <row r="31" spans="1:38" s="58" customFormat="1" ht="12.75">
      <c r="A31" s="62"/>
      <c r="B31" s="63" t="s">
        <v>526</v>
      </c>
      <c r="C31" s="33"/>
      <c r="D31" s="81">
        <f>SUM(D22:D30)</f>
        <v>819530028</v>
      </c>
      <c r="E31" s="82">
        <f>SUM(E22:E30)</f>
        <v>228983470</v>
      </c>
      <c r="F31" s="83">
        <f t="shared" si="0"/>
        <v>1048513498</v>
      </c>
      <c r="G31" s="81">
        <f>SUM(G22:G30)</f>
        <v>819530028</v>
      </c>
      <c r="H31" s="82">
        <f>SUM(H22:H30)</f>
        <v>228983470</v>
      </c>
      <c r="I31" s="83">
        <f t="shared" si="1"/>
        <v>1048513498</v>
      </c>
      <c r="J31" s="81">
        <f>SUM(J22:J30)</f>
        <v>174775437</v>
      </c>
      <c r="K31" s="82">
        <f>SUM(K22:K30)</f>
        <v>22524936</v>
      </c>
      <c r="L31" s="82">
        <f t="shared" si="2"/>
        <v>197300373</v>
      </c>
      <c r="M31" s="45">
        <f t="shared" si="3"/>
        <v>0.18817151460266657</v>
      </c>
      <c r="N31" s="111">
        <f>SUM(N22:N30)</f>
        <v>0</v>
      </c>
      <c r="O31" s="112">
        <f>SUM(O22:O30)</f>
        <v>0</v>
      </c>
      <c r="P31" s="113">
        <f t="shared" si="4"/>
        <v>0</v>
      </c>
      <c r="Q31" s="45">
        <f t="shared" si="5"/>
        <v>0</v>
      </c>
      <c r="R31" s="111">
        <f>SUM(R22:R30)</f>
        <v>0</v>
      </c>
      <c r="S31" s="113">
        <f>SUM(S22:S30)</f>
        <v>0</v>
      </c>
      <c r="T31" s="113">
        <f t="shared" si="6"/>
        <v>0</v>
      </c>
      <c r="U31" s="45">
        <f t="shared" si="7"/>
        <v>0</v>
      </c>
      <c r="V31" s="111">
        <f>SUM(V22:V30)</f>
        <v>0</v>
      </c>
      <c r="W31" s="113">
        <f>SUM(W22:W30)</f>
        <v>0</v>
      </c>
      <c r="X31" s="113">
        <f t="shared" si="8"/>
        <v>0</v>
      </c>
      <c r="Y31" s="45">
        <f t="shared" si="9"/>
        <v>0</v>
      </c>
      <c r="Z31" s="81">
        <v>174775437</v>
      </c>
      <c r="AA31" s="82">
        <v>22524936</v>
      </c>
      <c r="AB31" s="82">
        <f t="shared" si="10"/>
        <v>197300373</v>
      </c>
      <c r="AC31" s="45">
        <f t="shared" si="11"/>
        <v>0.18817151460266657</v>
      </c>
      <c r="AD31" s="81">
        <f>SUM(AD22:AD30)</f>
        <v>148036039</v>
      </c>
      <c r="AE31" s="82">
        <f>SUM(AE22:AE30)</f>
        <v>17201661</v>
      </c>
      <c r="AF31" s="82">
        <f t="shared" si="12"/>
        <v>165237700</v>
      </c>
      <c r="AG31" s="45">
        <f t="shared" si="13"/>
        <v>0.20174288105771315</v>
      </c>
      <c r="AH31" s="45">
        <f t="shared" si="14"/>
        <v>0.1940396955416348</v>
      </c>
      <c r="AI31" s="64">
        <f>SUM(AI22:AI30)</f>
        <v>819050958</v>
      </c>
      <c r="AJ31" s="64">
        <f>SUM(AJ22:AJ30)</f>
        <v>835681400</v>
      </c>
      <c r="AK31" s="64">
        <f>SUM(AK22:AK30)</f>
        <v>165237700</v>
      </c>
      <c r="AL31" s="64"/>
    </row>
    <row r="32" spans="1:38" s="14" customFormat="1" ht="12.75">
      <c r="A32" s="30" t="s">
        <v>96</v>
      </c>
      <c r="B32" s="61" t="s">
        <v>527</v>
      </c>
      <c r="C32" s="40" t="s">
        <v>528</v>
      </c>
      <c r="D32" s="77">
        <v>20364950</v>
      </c>
      <c r="E32" s="78">
        <v>13116000</v>
      </c>
      <c r="F32" s="79">
        <f t="shared" si="0"/>
        <v>33480950</v>
      </c>
      <c r="G32" s="77">
        <v>20364950</v>
      </c>
      <c r="H32" s="78">
        <v>13116000</v>
      </c>
      <c r="I32" s="80">
        <f t="shared" si="1"/>
        <v>33480950</v>
      </c>
      <c r="J32" s="77">
        <v>2997526</v>
      </c>
      <c r="K32" s="78">
        <v>3855739</v>
      </c>
      <c r="L32" s="78">
        <f t="shared" si="2"/>
        <v>6853265</v>
      </c>
      <c r="M32" s="41">
        <f t="shared" si="3"/>
        <v>0.2046914738082402</v>
      </c>
      <c r="N32" s="105">
        <v>0</v>
      </c>
      <c r="O32" s="106">
        <v>0</v>
      </c>
      <c r="P32" s="107">
        <f t="shared" si="4"/>
        <v>0</v>
      </c>
      <c r="Q32" s="41">
        <f t="shared" si="5"/>
        <v>0</v>
      </c>
      <c r="R32" s="105">
        <v>0</v>
      </c>
      <c r="S32" s="107">
        <v>0</v>
      </c>
      <c r="T32" s="107">
        <f t="shared" si="6"/>
        <v>0</v>
      </c>
      <c r="U32" s="41">
        <f t="shared" si="7"/>
        <v>0</v>
      </c>
      <c r="V32" s="105">
        <v>0</v>
      </c>
      <c r="W32" s="107">
        <v>0</v>
      </c>
      <c r="X32" s="107">
        <f t="shared" si="8"/>
        <v>0</v>
      </c>
      <c r="Y32" s="41">
        <f t="shared" si="9"/>
        <v>0</v>
      </c>
      <c r="Z32" s="77">
        <v>2997526</v>
      </c>
      <c r="AA32" s="78">
        <v>3855739</v>
      </c>
      <c r="AB32" s="78">
        <f t="shared" si="10"/>
        <v>6853265</v>
      </c>
      <c r="AC32" s="41">
        <f t="shared" si="11"/>
        <v>0.2046914738082402</v>
      </c>
      <c r="AD32" s="77">
        <v>5044138</v>
      </c>
      <c r="AE32" s="78">
        <v>1825005</v>
      </c>
      <c r="AF32" s="78">
        <f t="shared" si="12"/>
        <v>6869143</v>
      </c>
      <c r="AG32" s="41">
        <f t="shared" si="13"/>
        <v>0.21779424018675697</v>
      </c>
      <c r="AH32" s="41">
        <f t="shared" si="14"/>
        <v>-0.0023114964996361342</v>
      </c>
      <c r="AI32" s="13">
        <v>31539599</v>
      </c>
      <c r="AJ32" s="13">
        <v>38206477</v>
      </c>
      <c r="AK32" s="13">
        <v>6869143</v>
      </c>
      <c r="AL32" s="13"/>
    </row>
    <row r="33" spans="1:38" s="14" customFormat="1" ht="12.75">
      <c r="A33" s="30" t="s">
        <v>96</v>
      </c>
      <c r="B33" s="61" t="s">
        <v>529</v>
      </c>
      <c r="C33" s="40" t="s">
        <v>530</v>
      </c>
      <c r="D33" s="77">
        <v>152666678</v>
      </c>
      <c r="E33" s="78">
        <v>33953500</v>
      </c>
      <c r="F33" s="79">
        <f t="shared" si="0"/>
        <v>186620178</v>
      </c>
      <c r="G33" s="77">
        <v>152666678</v>
      </c>
      <c r="H33" s="78">
        <v>33953500</v>
      </c>
      <c r="I33" s="80">
        <f t="shared" si="1"/>
        <v>186620178</v>
      </c>
      <c r="J33" s="77">
        <v>36302396</v>
      </c>
      <c r="K33" s="78">
        <v>1732639</v>
      </c>
      <c r="L33" s="78">
        <f t="shared" si="2"/>
        <v>38035035</v>
      </c>
      <c r="M33" s="41">
        <f t="shared" si="3"/>
        <v>0.20380987419270385</v>
      </c>
      <c r="N33" s="105">
        <v>0</v>
      </c>
      <c r="O33" s="106">
        <v>0</v>
      </c>
      <c r="P33" s="107">
        <f t="shared" si="4"/>
        <v>0</v>
      </c>
      <c r="Q33" s="41">
        <f t="shared" si="5"/>
        <v>0</v>
      </c>
      <c r="R33" s="105">
        <v>0</v>
      </c>
      <c r="S33" s="107">
        <v>0</v>
      </c>
      <c r="T33" s="107">
        <f t="shared" si="6"/>
        <v>0</v>
      </c>
      <c r="U33" s="41">
        <f t="shared" si="7"/>
        <v>0</v>
      </c>
      <c r="V33" s="105">
        <v>0</v>
      </c>
      <c r="W33" s="107">
        <v>0</v>
      </c>
      <c r="X33" s="107">
        <f t="shared" si="8"/>
        <v>0</v>
      </c>
      <c r="Y33" s="41">
        <f t="shared" si="9"/>
        <v>0</v>
      </c>
      <c r="Z33" s="77">
        <v>36302396</v>
      </c>
      <c r="AA33" s="78">
        <v>1732639</v>
      </c>
      <c r="AB33" s="78">
        <f t="shared" si="10"/>
        <v>38035035</v>
      </c>
      <c r="AC33" s="41">
        <f t="shared" si="11"/>
        <v>0.20380987419270385</v>
      </c>
      <c r="AD33" s="77">
        <v>29863372</v>
      </c>
      <c r="AE33" s="78">
        <v>6411719</v>
      </c>
      <c r="AF33" s="78">
        <f t="shared" si="12"/>
        <v>36275091</v>
      </c>
      <c r="AG33" s="41">
        <f t="shared" si="13"/>
        <v>0.20856010510644007</v>
      </c>
      <c r="AH33" s="41">
        <f t="shared" si="14"/>
        <v>0.04851659779433781</v>
      </c>
      <c r="AI33" s="13">
        <v>173931112</v>
      </c>
      <c r="AJ33" s="13">
        <v>181297095</v>
      </c>
      <c r="AK33" s="13">
        <v>36275091</v>
      </c>
      <c r="AL33" s="13"/>
    </row>
    <row r="34" spans="1:38" s="14" customFormat="1" ht="12.75">
      <c r="A34" s="30" t="s">
        <v>96</v>
      </c>
      <c r="B34" s="61" t="s">
        <v>531</v>
      </c>
      <c r="C34" s="40" t="s">
        <v>532</v>
      </c>
      <c r="D34" s="77">
        <v>585008343</v>
      </c>
      <c r="E34" s="78">
        <v>65814924</v>
      </c>
      <c r="F34" s="79">
        <f t="shared" si="0"/>
        <v>650823267</v>
      </c>
      <c r="G34" s="77">
        <v>585008343</v>
      </c>
      <c r="H34" s="78">
        <v>65814924</v>
      </c>
      <c r="I34" s="80">
        <f t="shared" si="1"/>
        <v>650823267</v>
      </c>
      <c r="J34" s="77">
        <v>96702323</v>
      </c>
      <c r="K34" s="78">
        <v>19204824</v>
      </c>
      <c r="L34" s="78">
        <f t="shared" si="2"/>
        <v>115907147</v>
      </c>
      <c r="M34" s="41">
        <f t="shared" si="3"/>
        <v>0.17809312124669324</v>
      </c>
      <c r="N34" s="105">
        <v>0</v>
      </c>
      <c r="O34" s="106">
        <v>0</v>
      </c>
      <c r="P34" s="107">
        <f t="shared" si="4"/>
        <v>0</v>
      </c>
      <c r="Q34" s="41">
        <f t="shared" si="5"/>
        <v>0</v>
      </c>
      <c r="R34" s="105">
        <v>0</v>
      </c>
      <c r="S34" s="107">
        <v>0</v>
      </c>
      <c r="T34" s="107">
        <f t="shared" si="6"/>
        <v>0</v>
      </c>
      <c r="U34" s="41">
        <f t="shared" si="7"/>
        <v>0</v>
      </c>
      <c r="V34" s="105">
        <v>0</v>
      </c>
      <c r="W34" s="107">
        <v>0</v>
      </c>
      <c r="X34" s="107">
        <f t="shared" si="8"/>
        <v>0</v>
      </c>
      <c r="Y34" s="41">
        <f t="shared" si="9"/>
        <v>0</v>
      </c>
      <c r="Z34" s="77">
        <v>96702323</v>
      </c>
      <c r="AA34" s="78">
        <v>19204824</v>
      </c>
      <c r="AB34" s="78">
        <f t="shared" si="10"/>
        <v>115907147</v>
      </c>
      <c r="AC34" s="41">
        <f t="shared" si="11"/>
        <v>0.17809312124669324</v>
      </c>
      <c r="AD34" s="77">
        <v>105002905</v>
      </c>
      <c r="AE34" s="78">
        <v>11416586</v>
      </c>
      <c r="AF34" s="78">
        <f t="shared" si="12"/>
        <v>116419491</v>
      </c>
      <c r="AG34" s="41">
        <f t="shared" si="13"/>
        <v>0.2329673936273674</v>
      </c>
      <c r="AH34" s="41">
        <f t="shared" si="14"/>
        <v>-0.004400843841517954</v>
      </c>
      <c r="AI34" s="13">
        <v>499724400</v>
      </c>
      <c r="AJ34" s="13">
        <v>694922923</v>
      </c>
      <c r="AK34" s="13">
        <v>116419491</v>
      </c>
      <c r="AL34" s="13"/>
    </row>
    <row r="35" spans="1:38" s="14" customFormat="1" ht="12.75">
      <c r="A35" s="30" t="s">
        <v>96</v>
      </c>
      <c r="B35" s="61" t="s">
        <v>533</v>
      </c>
      <c r="C35" s="40" t="s">
        <v>534</v>
      </c>
      <c r="D35" s="77">
        <v>45569469</v>
      </c>
      <c r="E35" s="78">
        <v>14533000</v>
      </c>
      <c r="F35" s="79">
        <f t="shared" si="0"/>
        <v>60102469</v>
      </c>
      <c r="G35" s="77">
        <v>45569469</v>
      </c>
      <c r="H35" s="78">
        <v>14533000</v>
      </c>
      <c r="I35" s="80">
        <f t="shared" si="1"/>
        <v>60102469</v>
      </c>
      <c r="J35" s="77">
        <v>8652301</v>
      </c>
      <c r="K35" s="78">
        <v>7795902</v>
      </c>
      <c r="L35" s="78">
        <f t="shared" si="2"/>
        <v>16448203</v>
      </c>
      <c r="M35" s="41">
        <f t="shared" si="3"/>
        <v>0.2736693396073296</v>
      </c>
      <c r="N35" s="105">
        <v>0</v>
      </c>
      <c r="O35" s="106">
        <v>0</v>
      </c>
      <c r="P35" s="107">
        <f t="shared" si="4"/>
        <v>0</v>
      </c>
      <c r="Q35" s="41">
        <f t="shared" si="5"/>
        <v>0</v>
      </c>
      <c r="R35" s="105">
        <v>0</v>
      </c>
      <c r="S35" s="107">
        <v>0</v>
      </c>
      <c r="T35" s="107">
        <f t="shared" si="6"/>
        <v>0</v>
      </c>
      <c r="U35" s="41">
        <f t="shared" si="7"/>
        <v>0</v>
      </c>
      <c r="V35" s="105">
        <v>0</v>
      </c>
      <c r="W35" s="107">
        <v>0</v>
      </c>
      <c r="X35" s="107">
        <f t="shared" si="8"/>
        <v>0</v>
      </c>
      <c r="Y35" s="41">
        <f t="shared" si="9"/>
        <v>0</v>
      </c>
      <c r="Z35" s="77">
        <v>8652301</v>
      </c>
      <c r="AA35" s="78">
        <v>7795902</v>
      </c>
      <c r="AB35" s="78">
        <f t="shared" si="10"/>
        <v>16448203</v>
      </c>
      <c r="AC35" s="41">
        <f t="shared" si="11"/>
        <v>0.2736693396073296</v>
      </c>
      <c r="AD35" s="77">
        <v>6277911</v>
      </c>
      <c r="AE35" s="78">
        <v>5630313</v>
      </c>
      <c r="AF35" s="78">
        <f t="shared" si="12"/>
        <v>11908224</v>
      </c>
      <c r="AG35" s="41">
        <f t="shared" si="13"/>
        <v>0.24272043479486483</v>
      </c>
      <c r="AH35" s="41">
        <f t="shared" si="14"/>
        <v>0.38124736316683316</v>
      </c>
      <c r="AI35" s="13">
        <v>49061481</v>
      </c>
      <c r="AJ35" s="13">
        <v>49061481</v>
      </c>
      <c r="AK35" s="13">
        <v>11908224</v>
      </c>
      <c r="AL35" s="13"/>
    </row>
    <row r="36" spans="1:38" s="14" customFormat="1" ht="12.75">
      <c r="A36" s="30" t="s">
        <v>96</v>
      </c>
      <c r="B36" s="61" t="s">
        <v>535</v>
      </c>
      <c r="C36" s="40" t="s">
        <v>536</v>
      </c>
      <c r="D36" s="77">
        <v>168258000</v>
      </c>
      <c r="E36" s="78">
        <v>34700100</v>
      </c>
      <c r="F36" s="79">
        <f t="shared" si="0"/>
        <v>202958100</v>
      </c>
      <c r="G36" s="77">
        <v>168258000</v>
      </c>
      <c r="H36" s="78">
        <v>34700100</v>
      </c>
      <c r="I36" s="80">
        <f t="shared" si="1"/>
        <v>202958100</v>
      </c>
      <c r="J36" s="77">
        <v>28692524</v>
      </c>
      <c r="K36" s="78">
        <v>0</v>
      </c>
      <c r="L36" s="78">
        <f t="shared" si="2"/>
        <v>28692524</v>
      </c>
      <c r="M36" s="41">
        <f t="shared" si="3"/>
        <v>0.1413716624268753</v>
      </c>
      <c r="N36" s="105">
        <v>0</v>
      </c>
      <c r="O36" s="106">
        <v>0</v>
      </c>
      <c r="P36" s="107">
        <f t="shared" si="4"/>
        <v>0</v>
      </c>
      <c r="Q36" s="41">
        <f t="shared" si="5"/>
        <v>0</v>
      </c>
      <c r="R36" s="105">
        <v>0</v>
      </c>
      <c r="S36" s="107">
        <v>0</v>
      </c>
      <c r="T36" s="107">
        <f t="shared" si="6"/>
        <v>0</v>
      </c>
      <c r="U36" s="41">
        <f t="shared" si="7"/>
        <v>0</v>
      </c>
      <c r="V36" s="105">
        <v>0</v>
      </c>
      <c r="W36" s="107">
        <v>0</v>
      </c>
      <c r="X36" s="107">
        <f t="shared" si="8"/>
        <v>0</v>
      </c>
      <c r="Y36" s="41">
        <f t="shared" si="9"/>
        <v>0</v>
      </c>
      <c r="Z36" s="77">
        <v>28692524</v>
      </c>
      <c r="AA36" s="78">
        <v>0</v>
      </c>
      <c r="AB36" s="78">
        <f t="shared" si="10"/>
        <v>28692524</v>
      </c>
      <c r="AC36" s="41">
        <f t="shared" si="11"/>
        <v>0.1413716624268753</v>
      </c>
      <c r="AD36" s="77">
        <v>38899432</v>
      </c>
      <c r="AE36" s="78">
        <v>3396358</v>
      </c>
      <c r="AF36" s="78">
        <f t="shared" si="12"/>
        <v>42295790</v>
      </c>
      <c r="AG36" s="41">
        <f t="shared" si="13"/>
        <v>0.1974444227322138</v>
      </c>
      <c r="AH36" s="41">
        <f t="shared" si="14"/>
        <v>-0.3216222229210046</v>
      </c>
      <c r="AI36" s="13">
        <v>214216180</v>
      </c>
      <c r="AJ36" s="13">
        <v>227682180</v>
      </c>
      <c r="AK36" s="13">
        <v>42295790</v>
      </c>
      <c r="AL36" s="13"/>
    </row>
    <row r="37" spans="1:38" s="14" customFormat="1" ht="12.75">
      <c r="A37" s="30" t="s">
        <v>96</v>
      </c>
      <c r="B37" s="61" t="s">
        <v>537</v>
      </c>
      <c r="C37" s="40" t="s">
        <v>538</v>
      </c>
      <c r="D37" s="77">
        <v>66676000</v>
      </c>
      <c r="E37" s="78">
        <v>22798000</v>
      </c>
      <c r="F37" s="79">
        <f t="shared" si="0"/>
        <v>89474000</v>
      </c>
      <c r="G37" s="77">
        <v>66676000</v>
      </c>
      <c r="H37" s="78">
        <v>22798000</v>
      </c>
      <c r="I37" s="80">
        <f t="shared" si="1"/>
        <v>89474000</v>
      </c>
      <c r="J37" s="77">
        <v>12321097</v>
      </c>
      <c r="K37" s="78">
        <v>1083174</v>
      </c>
      <c r="L37" s="78">
        <f t="shared" si="2"/>
        <v>13404271</v>
      </c>
      <c r="M37" s="41">
        <f t="shared" si="3"/>
        <v>0.14981191184031115</v>
      </c>
      <c r="N37" s="105">
        <v>0</v>
      </c>
      <c r="O37" s="106">
        <v>0</v>
      </c>
      <c r="P37" s="107">
        <f t="shared" si="4"/>
        <v>0</v>
      </c>
      <c r="Q37" s="41">
        <f t="shared" si="5"/>
        <v>0</v>
      </c>
      <c r="R37" s="105">
        <v>0</v>
      </c>
      <c r="S37" s="107">
        <v>0</v>
      </c>
      <c r="T37" s="107">
        <f t="shared" si="6"/>
        <v>0</v>
      </c>
      <c r="U37" s="41">
        <f t="shared" si="7"/>
        <v>0</v>
      </c>
      <c r="V37" s="105">
        <v>0</v>
      </c>
      <c r="W37" s="107">
        <v>0</v>
      </c>
      <c r="X37" s="107">
        <f t="shared" si="8"/>
        <v>0</v>
      </c>
      <c r="Y37" s="41">
        <f t="shared" si="9"/>
        <v>0</v>
      </c>
      <c r="Z37" s="77">
        <v>12321097</v>
      </c>
      <c r="AA37" s="78">
        <v>1083174</v>
      </c>
      <c r="AB37" s="78">
        <f t="shared" si="10"/>
        <v>13404271</v>
      </c>
      <c r="AC37" s="41">
        <f t="shared" si="11"/>
        <v>0.14981191184031115</v>
      </c>
      <c r="AD37" s="77">
        <v>15734581</v>
      </c>
      <c r="AE37" s="78">
        <v>1524000</v>
      </c>
      <c r="AF37" s="78">
        <f t="shared" si="12"/>
        <v>17258581</v>
      </c>
      <c r="AG37" s="41">
        <f t="shared" si="13"/>
        <v>0.26430448566949905</v>
      </c>
      <c r="AH37" s="41">
        <f t="shared" si="14"/>
        <v>-0.2233271669322061</v>
      </c>
      <c r="AI37" s="13">
        <v>65298101</v>
      </c>
      <c r="AJ37" s="13">
        <v>105915000</v>
      </c>
      <c r="AK37" s="13">
        <v>17258581</v>
      </c>
      <c r="AL37" s="13"/>
    </row>
    <row r="38" spans="1:38" s="14" customFormat="1" ht="12.75">
      <c r="A38" s="30" t="s">
        <v>115</v>
      </c>
      <c r="B38" s="61" t="s">
        <v>539</v>
      </c>
      <c r="C38" s="40" t="s">
        <v>540</v>
      </c>
      <c r="D38" s="77">
        <v>54747870</v>
      </c>
      <c r="E38" s="78">
        <v>2470000</v>
      </c>
      <c r="F38" s="79">
        <f t="shared" si="0"/>
        <v>57217870</v>
      </c>
      <c r="G38" s="77">
        <v>54747870</v>
      </c>
      <c r="H38" s="78">
        <v>2470000</v>
      </c>
      <c r="I38" s="80">
        <f t="shared" si="1"/>
        <v>57217870</v>
      </c>
      <c r="J38" s="77">
        <v>12600263</v>
      </c>
      <c r="K38" s="78">
        <v>189727</v>
      </c>
      <c r="L38" s="78">
        <f t="shared" si="2"/>
        <v>12789990</v>
      </c>
      <c r="M38" s="41">
        <f t="shared" si="3"/>
        <v>0.22353138975638207</v>
      </c>
      <c r="N38" s="105">
        <v>0</v>
      </c>
      <c r="O38" s="106">
        <v>0</v>
      </c>
      <c r="P38" s="107">
        <f t="shared" si="4"/>
        <v>0</v>
      </c>
      <c r="Q38" s="41">
        <f t="shared" si="5"/>
        <v>0</v>
      </c>
      <c r="R38" s="105">
        <v>0</v>
      </c>
      <c r="S38" s="107">
        <v>0</v>
      </c>
      <c r="T38" s="107">
        <f t="shared" si="6"/>
        <v>0</v>
      </c>
      <c r="U38" s="41">
        <f t="shared" si="7"/>
        <v>0</v>
      </c>
      <c r="V38" s="105">
        <v>0</v>
      </c>
      <c r="W38" s="107">
        <v>0</v>
      </c>
      <c r="X38" s="107">
        <f t="shared" si="8"/>
        <v>0</v>
      </c>
      <c r="Y38" s="41">
        <f t="shared" si="9"/>
        <v>0</v>
      </c>
      <c r="Z38" s="77">
        <v>12600263</v>
      </c>
      <c r="AA38" s="78">
        <v>189727</v>
      </c>
      <c r="AB38" s="78">
        <f t="shared" si="10"/>
        <v>12789990</v>
      </c>
      <c r="AC38" s="41">
        <f t="shared" si="11"/>
        <v>0.22353138975638207</v>
      </c>
      <c r="AD38" s="77">
        <v>10729039</v>
      </c>
      <c r="AE38" s="78">
        <v>4487818</v>
      </c>
      <c r="AF38" s="78">
        <f t="shared" si="12"/>
        <v>15216857</v>
      </c>
      <c r="AG38" s="41">
        <f t="shared" si="13"/>
        <v>0.21755120761355462</v>
      </c>
      <c r="AH38" s="41">
        <f t="shared" si="14"/>
        <v>-0.1594854311898969</v>
      </c>
      <c r="AI38" s="13">
        <v>69946093</v>
      </c>
      <c r="AJ38" s="13">
        <v>73517065</v>
      </c>
      <c r="AK38" s="13">
        <v>15216857</v>
      </c>
      <c r="AL38" s="13"/>
    </row>
    <row r="39" spans="1:38" s="58" customFormat="1" ht="12.75">
      <c r="A39" s="62"/>
      <c r="B39" s="63" t="s">
        <v>541</v>
      </c>
      <c r="C39" s="33"/>
      <c r="D39" s="81">
        <f>SUM(D32:D38)</f>
        <v>1093291310</v>
      </c>
      <c r="E39" s="82">
        <f>SUM(E32:E38)</f>
        <v>187385524</v>
      </c>
      <c r="F39" s="90">
        <f t="shared" si="0"/>
        <v>1280676834</v>
      </c>
      <c r="G39" s="81">
        <f>SUM(G32:G38)</f>
        <v>1093291310</v>
      </c>
      <c r="H39" s="82">
        <f>SUM(H32:H38)</f>
        <v>187385524</v>
      </c>
      <c r="I39" s="83">
        <f t="shared" si="1"/>
        <v>1280676834</v>
      </c>
      <c r="J39" s="81">
        <f>SUM(J32:J38)</f>
        <v>198268430</v>
      </c>
      <c r="K39" s="82">
        <f>SUM(K32:K38)</f>
        <v>33862005</v>
      </c>
      <c r="L39" s="82">
        <f t="shared" si="2"/>
        <v>232130435</v>
      </c>
      <c r="M39" s="45">
        <f t="shared" si="3"/>
        <v>0.18125605838826314</v>
      </c>
      <c r="N39" s="111">
        <f>SUM(N32:N38)</f>
        <v>0</v>
      </c>
      <c r="O39" s="112">
        <f>SUM(O32:O38)</f>
        <v>0</v>
      </c>
      <c r="P39" s="113">
        <f t="shared" si="4"/>
        <v>0</v>
      </c>
      <c r="Q39" s="45">
        <f t="shared" si="5"/>
        <v>0</v>
      </c>
      <c r="R39" s="111">
        <f>SUM(R32:R38)</f>
        <v>0</v>
      </c>
      <c r="S39" s="113">
        <f>SUM(S32:S38)</f>
        <v>0</v>
      </c>
      <c r="T39" s="113">
        <f t="shared" si="6"/>
        <v>0</v>
      </c>
      <c r="U39" s="45">
        <f t="shared" si="7"/>
        <v>0</v>
      </c>
      <c r="V39" s="111">
        <f>SUM(V32:V38)</f>
        <v>0</v>
      </c>
      <c r="W39" s="113">
        <f>SUM(W32:W38)</f>
        <v>0</v>
      </c>
      <c r="X39" s="113">
        <f t="shared" si="8"/>
        <v>0</v>
      </c>
      <c r="Y39" s="45">
        <f t="shared" si="9"/>
        <v>0</v>
      </c>
      <c r="Z39" s="81">
        <v>198268430</v>
      </c>
      <c r="AA39" s="82">
        <v>33862005</v>
      </c>
      <c r="AB39" s="82">
        <f t="shared" si="10"/>
        <v>232130435</v>
      </c>
      <c r="AC39" s="45">
        <f t="shared" si="11"/>
        <v>0.18125605838826314</v>
      </c>
      <c r="AD39" s="81">
        <f>SUM(AD32:AD38)</f>
        <v>211551378</v>
      </c>
      <c r="AE39" s="82">
        <f>SUM(AE32:AE38)</f>
        <v>34691799</v>
      </c>
      <c r="AF39" s="82">
        <f t="shared" si="12"/>
        <v>246243177</v>
      </c>
      <c r="AG39" s="45">
        <f t="shared" si="13"/>
        <v>0.22310355334340307</v>
      </c>
      <c r="AH39" s="45">
        <f t="shared" si="14"/>
        <v>-0.05731221539592146</v>
      </c>
      <c r="AI39" s="64">
        <f>SUM(AI32:AI38)</f>
        <v>1103716966</v>
      </c>
      <c r="AJ39" s="64">
        <f>SUM(AJ32:AJ38)</f>
        <v>1370602221</v>
      </c>
      <c r="AK39" s="64">
        <f>SUM(AK32:AK38)</f>
        <v>246243177</v>
      </c>
      <c r="AL39" s="64"/>
    </row>
    <row r="40" spans="1:38" s="14" customFormat="1" ht="12.75">
      <c r="A40" s="30" t="s">
        <v>96</v>
      </c>
      <c r="B40" s="61" t="s">
        <v>84</v>
      </c>
      <c r="C40" s="40" t="s">
        <v>85</v>
      </c>
      <c r="D40" s="77">
        <v>1495603395</v>
      </c>
      <c r="E40" s="78">
        <v>238867113</v>
      </c>
      <c r="F40" s="79">
        <f t="shared" si="0"/>
        <v>1734470508</v>
      </c>
      <c r="G40" s="77">
        <v>1495603395</v>
      </c>
      <c r="H40" s="78">
        <v>238867113</v>
      </c>
      <c r="I40" s="80">
        <f t="shared" si="1"/>
        <v>1734470508</v>
      </c>
      <c r="J40" s="77">
        <v>419517498</v>
      </c>
      <c r="K40" s="78">
        <v>26658389</v>
      </c>
      <c r="L40" s="78">
        <f t="shared" si="2"/>
        <v>446175887</v>
      </c>
      <c r="M40" s="41">
        <f t="shared" si="3"/>
        <v>0.25724039984656805</v>
      </c>
      <c r="N40" s="105">
        <v>0</v>
      </c>
      <c r="O40" s="106">
        <v>0</v>
      </c>
      <c r="P40" s="107">
        <f t="shared" si="4"/>
        <v>0</v>
      </c>
      <c r="Q40" s="41">
        <f t="shared" si="5"/>
        <v>0</v>
      </c>
      <c r="R40" s="105">
        <v>0</v>
      </c>
      <c r="S40" s="107">
        <v>0</v>
      </c>
      <c r="T40" s="107">
        <f t="shared" si="6"/>
        <v>0</v>
      </c>
      <c r="U40" s="41">
        <f t="shared" si="7"/>
        <v>0</v>
      </c>
      <c r="V40" s="105">
        <v>0</v>
      </c>
      <c r="W40" s="107">
        <v>0</v>
      </c>
      <c r="X40" s="107">
        <f t="shared" si="8"/>
        <v>0</v>
      </c>
      <c r="Y40" s="41">
        <f t="shared" si="9"/>
        <v>0</v>
      </c>
      <c r="Z40" s="77">
        <v>419517498</v>
      </c>
      <c r="AA40" s="78">
        <v>26658389</v>
      </c>
      <c r="AB40" s="78">
        <f t="shared" si="10"/>
        <v>446175887</v>
      </c>
      <c r="AC40" s="41">
        <f t="shared" si="11"/>
        <v>0.25724039984656805</v>
      </c>
      <c r="AD40" s="77">
        <v>385964830</v>
      </c>
      <c r="AE40" s="78">
        <v>19639204</v>
      </c>
      <c r="AF40" s="78">
        <f t="shared" si="12"/>
        <v>405604034</v>
      </c>
      <c r="AG40" s="41">
        <f t="shared" si="13"/>
        <v>0.24480321441868289</v>
      </c>
      <c r="AH40" s="41">
        <f t="shared" si="14"/>
        <v>0.10002822851609006</v>
      </c>
      <c r="AI40" s="13">
        <v>1656857468</v>
      </c>
      <c r="AJ40" s="13">
        <v>1683084527</v>
      </c>
      <c r="AK40" s="13">
        <v>405604034</v>
      </c>
      <c r="AL40" s="13"/>
    </row>
    <row r="41" spans="1:38" s="14" customFormat="1" ht="12.75">
      <c r="A41" s="30" t="s">
        <v>96</v>
      </c>
      <c r="B41" s="61" t="s">
        <v>542</v>
      </c>
      <c r="C41" s="40" t="s">
        <v>543</v>
      </c>
      <c r="D41" s="77">
        <v>107595000</v>
      </c>
      <c r="E41" s="78">
        <v>1</v>
      </c>
      <c r="F41" s="79">
        <f t="shared" si="0"/>
        <v>107595001</v>
      </c>
      <c r="G41" s="77">
        <v>107595000</v>
      </c>
      <c r="H41" s="78">
        <v>1</v>
      </c>
      <c r="I41" s="80">
        <f t="shared" si="1"/>
        <v>107595001</v>
      </c>
      <c r="J41" s="77">
        <v>19413213</v>
      </c>
      <c r="K41" s="78">
        <v>2720857</v>
      </c>
      <c r="L41" s="78">
        <f t="shared" si="2"/>
        <v>22134070</v>
      </c>
      <c r="M41" s="41">
        <f t="shared" si="3"/>
        <v>0.20571652766655954</v>
      </c>
      <c r="N41" s="105">
        <v>0</v>
      </c>
      <c r="O41" s="106">
        <v>0</v>
      </c>
      <c r="P41" s="107">
        <f t="shared" si="4"/>
        <v>0</v>
      </c>
      <c r="Q41" s="41">
        <f t="shared" si="5"/>
        <v>0</v>
      </c>
      <c r="R41" s="105">
        <v>0</v>
      </c>
      <c r="S41" s="107">
        <v>0</v>
      </c>
      <c r="T41" s="107">
        <f t="shared" si="6"/>
        <v>0</v>
      </c>
      <c r="U41" s="41">
        <f t="shared" si="7"/>
        <v>0</v>
      </c>
      <c r="V41" s="105">
        <v>0</v>
      </c>
      <c r="W41" s="107">
        <v>0</v>
      </c>
      <c r="X41" s="107">
        <f t="shared" si="8"/>
        <v>0</v>
      </c>
      <c r="Y41" s="41">
        <f t="shared" si="9"/>
        <v>0</v>
      </c>
      <c r="Z41" s="77">
        <v>19413213</v>
      </c>
      <c r="AA41" s="78">
        <v>2720857</v>
      </c>
      <c r="AB41" s="78">
        <f t="shared" si="10"/>
        <v>22134070</v>
      </c>
      <c r="AC41" s="41">
        <f t="shared" si="11"/>
        <v>0.20571652766655954</v>
      </c>
      <c r="AD41" s="77">
        <v>26026262</v>
      </c>
      <c r="AE41" s="78">
        <v>5340277</v>
      </c>
      <c r="AF41" s="78">
        <f t="shared" si="12"/>
        <v>31366539</v>
      </c>
      <c r="AG41" s="41">
        <f t="shared" si="13"/>
        <v>0.3702141414650724</v>
      </c>
      <c r="AH41" s="41">
        <f t="shared" si="14"/>
        <v>-0.29434133616080504</v>
      </c>
      <c r="AI41" s="13">
        <v>84725394</v>
      </c>
      <c r="AJ41" s="13">
        <v>82024001</v>
      </c>
      <c r="AK41" s="13">
        <v>31366539</v>
      </c>
      <c r="AL41" s="13"/>
    </row>
    <row r="42" spans="1:38" s="14" customFormat="1" ht="12.75">
      <c r="A42" s="30" t="s">
        <v>96</v>
      </c>
      <c r="B42" s="61" t="s">
        <v>544</v>
      </c>
      <c r="C42" s="40" t="s">
        <v>545</v>
      </c>
      <c r="D42" s="77">
        <v>105531988</v>
      </c>
      <c r="E42" s="78">
        <v>20235000</v>
      </c>
      <c r="F42" s="79">
        <f t="shared" si="0"/>
        <v>125766988</v>
      </c>
      <c r="G42" s="77">
        <v>105531988</v>
      </c>
      <c r="H42" s="78">
        <v>20235000</v>
      </c>
      <c r="I42" s="80">
        <f t="shared" si="1"/>
        <v>125766988</v>
      </c>
      <c r="J42" s="77">
        <v>22483436</v>
      </c>
      <c r="K42" s="78">
        <v>353905</v>
      </c>
      <c r="L42" s="78">
        <f t="shared" si="2"/>
        <v>22837341</v>
      </c>
      <c r="M42" s="41">
        <f t="shared" si="3"/>
        <v>0.1815845426782424</v>
      </c>
      <c r="N42" s="105">
        <v>0</v>
      </c>
      <c r="O42" s="106">
        <v>0</v>
      </c>
      <c r="P42" s="107">
        <f t="shared" si="4"/>
        <v>0</v>
      </c>
      <c r="Q42" s="41">
        <f t="shared" si="5"/>
        <v>0</v>
      </c>
      <c r="R42" s="105">
        <v>0</v>
      </c>
      <c r="S42" s="107">
        <v>0</v>
      </c>
      <c r="T42" s="107">
        <f t="shared" si="6"/>
        <v>0</v>
      </c>
      <c r="U42" s="41">
        <f t="shared" si="7"/>
        <v>0</v>
      </c>
      <c r="V42" s="105">
        <v>0</v>
      </c>
      <c r="W42" s="107">
        <v>0</v>
      </c>
      <c r="X42" s="107">
        <f t="shared" si="8"/>
        <v>0</v>
      </c>
      <c r="Y42" s="41">
        <f t="shared" si="9"/>
        <v>0</v>
      </c>
      <c r="Z42" s="77">
        <v>22483436</v>
      </c>
      <c r="AA42" s="78">
        <v>353905</v>
      </c>
      <c r="AB42" s="78">
        <f t="shared" si="10"/>
        <v>22837341</v>
      </c>
      <c r="AC42" s="41">
        <f t="shared" si="11"/>
        <v>0.1815845426782424</v>
      </c>
      <c r="AD42" s="77">
        <v>13722917</v>
      </c>
      <c r="AE42" s="78">
        <v>5467930</v>
      </c>
      <c r="AF42" s="78">
        <f t="shared" si="12"/>
        <v>19190847</v>
      </c>
      <c r="AG42" s="41">
        <f t="shared" si="13"/>
        <v>0.127078165216639</v>
      </c>
      <c r="AH42" s="41">
        <f t="shared" si="14"/>
        <v>0.19001214485217877</v>
      </c>
      <c r="AI42" s="13">
        <v>151016085</v>
      </c>
      <c r="AJ42" s="13">
        <v>164115087</v>
      </c>
      <c r="AK42" s="13">
        <v>19190847</v>
      </c>
      <c r="AL42" s="13"/>
    </row>
    <row r="43" spans="1:38" s="14" customFormat="1" ht="12.75">
      <c r="A43" s="30" t="s">
        <v>96</v>
      </c>
      <c r="B43" s="61" t="s">
        <v>546</v>
      </c>
      <c r="C43" s="40" t="s">
        <v>547</v>
      </c>
      <c r="D43" s="77">
        <v>187545286</v>
      </c>
      <c r="E43" s="78">
        <v>45594000</v>
      </c>
      <c r="F43" s="80">
        <f t="shared" si="0"/>
        <v>233139286</v>
      </c>
      <c r="G43" s="77">
        <v>187545286</v>
      </c>
      <c r="H43" s="78">
        <v>45594000</v>
      </c>
      <c r="I43" s="79">
        <f t="shared" si="1"/>
        <v>233139286</v>
      </c>
      <c r="J43" s="77">
        <v>38613809</v>
      </c>
      <c r="K43" s="91">
        <v>11575021</v>
      </c>
      <c r="L43" s="78">
        <f t="shared" si="2"/>
        <v>50188830</v>
      </c>
      <c r="M43" s="41">
        <f t="shared" si="3"/>
        <v>0.21527401435037422</v>
      </c>
      <c r="N43" s="105">
        <v>0</v>
      </c>
      <c r="O43" s="106">
        <v>0</v>
      </c>
      <c r="P43" s="107">
        <f t="shared" si="4"/>
        <v>0</v>
      </c>
      <c r="Q43" s="41">
        <f t="shared" si="5"/>
        <v>0</v>
      </c>
      <c r="R43" s="105">
        <v>0</v>
      </c>
      <c r="S43" s="107">
        <v>0</v>
      </c>
      <c r="T43" s="107">
        <f t="shared" si="6"/>
        <v>0</v>
      </c>
      <c r="U43" s="41">
        <f t="shared" si="7"/>
        <v>0</v>
      </c>
      <c r="V43" s="105">
        <v>0</v>
      </c>
      <c r="W43" s="107">
        <v>0</v>
      </c>
      <c r="X43" s="107">
        <f t="shared" si="8"/>
        <v>0</v>
      </c>
      <c r="Y43" s="41">
        <f t="shared" si="9"/>
        <v>0</v>
      </c>
      <c r="Z43" s="77">
        <v>38613809</v>
      </c>
      <c r="AA43" s="78">
        <v>11575021</v>
      </c>
      <c r="AB43" s="78">
        <f t="shared" si="10"/>
        <v>50188830</v>
      </c>
      <c r="AC43" s="41">
        <f t="shared" si="11"/>
        <v>0.21527401435037422</v>
      </c>
      <c r="AD43" s="77">
        <v>33943106</v>
      </c>
      <c r="AE43" s="78">
        <v>5784398</v>
      </c>
      <c r="AF43" s="78">
        <f t="shared" si="12"/>
        <v>39727504</v>
      </c>
      <c r="AG43" s="41">
        <f t="shared" si="13"/>
        <v>0.1648616200606064</v>
      </c>
      <c r="AH43" s="41">
        <f t="shared" si="14"/>
        <v>0.26332703912131006</v>
      </c>
      <c r="AI43" s="13">
        <v>240974849</v>
      </c>
      <c r="AJ43" s="13">
        <v>234189443</v>
      </c>
      <c r="AK43" s="13">
        <v>39727504</v>
      </c>
      <c r="AL43" s="13"/>
    </row>
    <row r="44" spans="1:38" s="14" customFormat="1" ht="12.75">
      <c r="A44" s="30" t="s">
        <v>115</v>
      </c>
      <c r="B44" s="61" t="s">
        <v>548</v>
      </c>
      <c r="C44" s="40" t="s">
        <v>549</v>
      </c>
      <c r="D44" s="77">
        <v>121160790</v>
      </c>
      <c r="E44" s="78">
        <v>4289690</v>
      </c>
      <c r="F44" s="80">
        <f t="shared" si="0"/>
        <v>125450480</v>
      </c>
      <c r="G44" s="77">
        <v>121160790</v>
      </c>
      <c r="H44" s="78">
        <v>4289690</v>
      </c>
      <c r="I44" s="79">
        <f t="shared" si="1"/>
        <v>125450480</v>
      </c>
      <c r="J44" s="77">
        <v>17524174</v>
      </c>
      <c r="K44" s="91">
        <v>351795</v>
      </c>
      <c r="L44" s="78">
        <f t="shared" si="2"/>
        <v>17875969</v>
      </c>
      <c r="M44" s="41">
        <f t="shared" si="3"/>
        <v>0.14249422560997774</v>
      </c>
      <c r="N44" s="105">
        <v>0</v>
      </c>
      <c r="O44" s="106">
        <v>0</v>
      </c>
      <c r="P44" s="107">
        <f t="shared" si="4"/>
        <v>0</v>
      </c>
      <c r="Q44" s="41">
        <f t="shared" si="5"/>
        <v>0</v>
      </c>
      <c r="R44" s="105">
        <v>0</v>
      </c>
      <c r="S44" s="107">
        <v>0</v>
      </c>
      <c r="T44" s="107">
        <f t="shared" si="6"/>
        <v>0</v>
      </c>
      <c r="U44" s="41">
        <f t="shared" si="7"/>
        <v>0</v>
      </c>
      <c r="V44" s="105">
        <v>0</v>
      </c>
      <c r="W44" s="107">
        <v>0</v>
      </c>
      <c r="X44" s="107">
        <f t="shared" si="8"/>
        <v>0</v>
      </c>
      <c r="Y44" s="41">
        <f t="shared" si="9"/>
        <v>0</v>
      </c>
      <c r="Z44" s="77">
        <v>17524174</v>
      </c>
      <c r="AA44" s="78">
        <v>351795</v>
      </c>
      <c r="AB44" s="78">
        <f t="shared" si="10"/>
        <v>17875969</v>
      </c>
      <c r="AC44" s="41">
        <f t="shared" si="11"/>
        <v>0.14249422560997774</v>
      </c>
      <c r="AD44" s="77">
        <v>15747514</v>
      </c>
      <c r="AE44" s="78">
        <v>540897</v>
      </c>
      <c r="AF44" s="78">
        <f t="shared" si="12"/>
        <v>16288411</v>
      </c>
      <c r="AG44" s="41">
        <f t="shared" si="13"/>
        <v>0.126180421054556</v>
      </c>
      <c r="AH44" s="41">
        <f t="shared" si="14"/>
        <v>0.09746549249033554</v>
      </c>
      <c r="AI44" s="13">
        <v>129088260</v>
      </c>
      <c r="AJ44" s="13">
        <v>128472540</v>
      </c>
      <c r="AK44" s="13">
        <v>16288411</v>
      </c>
      <c r="AL44" s="13"/>
    </row>
    <row r="45" spans="1:38" s="58" customFormat="1" ht="12.75">
      <c r="A45" s="62"/>
      <c r="B45" s="63" t="s">
        <v>550</v>
      </c>
      <c r="C45" s="33"/>
      <c r="D45" s="81">
        <f>SUM(D40:D44)</f>
        <v>2017436459</v>
      </c>
      <c r="E45" s="82">
        <f>SUM(E40:E44)</f>
        <v>308985804</v>
      </c>
      <c r="F45" s="90">
        <f t="shared" si="0"/>
        <v>2326422263</v>
      </c>
      <c r="G45" s="81">
        <f>SUM(G40:G44)</f>
        <v>2017436459</v>
      </c>
      <c r="H45" s="82">
        <f>SUM(H40:H44)</f>
        <v>308985804</v>
      </c>
      <c r="I45" s="83">
        <f t="shared" si="1"/>
        <v>2326422263</v>
      </c>
      <c r="J45" s="81">
        <f>SUM(J40:J44)</f>
        <v>517552130</v>
      </c>
      <c r="K45" s="82">
        <f>SUM(K40:K44)</f>
        <v>41659967</v>
      </c>
      <c r="L45" s="82">
        <f t="shared" si="2"/>
        <v>559212097</v>
      </c>
      <c r="M45" s="45">
        <f t="shared" si="3"/>
        <v>0.24037428883562914</v>
      </c>
      <c r="N45" s="111">
        <f>SUM(N40:N44)</f>
        <v>0</v>
      </c>
      <c r="O45" s="112">
        <f>SUM(O40:O44)</f>
        <v>0</v>
      </c>
      <c r="P45" s="113">
        <f t="shared" si="4"/>
        <v>0</v>
      </c>
      <c r="Q45" s="45">
        <f t="shared" si="5"/>
        <v>0</v>
      </c>
      <c r="R45" s="111">
        <f>SUM(R40:R44)</f>
        <v>0</v>
      </c>
      <c r="S45" s="113">
        <f>SUM(S40:S44)</f>
        <v>0</v>
      </c>
      <c r="T45" s="113">
        <f t="shared" si="6"/>
        <v>0</v>
      </c>
      <c r="U45" s="45">
        <f t="shared" si="7"/>
        <v>0</v>
      </c>
      <c r="V45" s="111">
        <f>SUM(V40:V44)</f>
        <v>0</v>
      </c>
      <c r="W45" s="113">
        <f>SUM(W40:W44)</f>
        <v>0</v>
      </c>
      <c r="X45" s="113">
        <f t="shared" si="8"/>
        <v>0</v>
      </c>
      <c r="Y45" s="45">
        <f t="shared" si="9"/>
        <v>0</v>
      </c>
      <c r="Z45" s="81">
        <v>517552130</v>
      </c>
      <c r="AA45" s="82">
        <v>41659967</v>
      </c>
      <c r="AB45" s="82">
        <f t="shared" si="10"/>
        <v>559212097</v>
      </c>
      <c r="AC45" s="45">
        <f t="shared" si="11"/>
        <v>0.24037428883562914</v>
      </c>
      <c r="AD45" s="81">
        <f>SUM(AD40:AD44)</f>
        <v>475404629</v>
      </c>
      <c r="AE45" s="82">
        <f>SUM(AE40:AE44)</f>
        <v>36772706</v>
      </c>
      <c r="AF45" s="82">
        <f t="shared" si="12"/>
        <v>512177335</v>
      </c>
      <c r="AG45" s="45">
        <f t="shared" si="13"/>
        <v>0.22636050913650005</v>
      </c>
      <c r="AH45" s="45">
        <f t="shared" si="14"/>
        <v>0.09183296250311423</v>
      </c>
      <c r="AI45" s="64">
        <f>SUM(AI40:AI44)</f>
        <v>2262662056</v>
      </c>
      <c r="AJ45" s="64">
        <f>SUM(AJ40:AJ44)</f>
        <v>2291885598</v>
      </c>
      <c r="AK45" s="64">
        <f>SUM(AK40:AK44)</f>
        <v>512177335</v>
      </c>
      <c r="AL45" s="64"/>
    </row>
    <row r="46" spans="1:38" s="58" customFormat="1" ht="12.75">
      <c r="A46" s="62"/>
      <c r="B46" s="63" t="s">
        <v>551</v>
      </c>
      <c r="C46" s="33"/>
      <c r="D46" s="81">
        <f>SUM(D9:D12,D14:D20,D22:D30,D32:D38,D40:D44)</f>
        <v>5171248737</v>
      </c>
      <c r="E46" s="82">
        <f>SUM(E9:E12,E14:E20,E22:E30,E32:E38,E40:E44)</f>
        <v>1254732032</v>
      </c>
      <c r="F46" s="90">
        <f t="shared" si="0"/>
        <v>6425980769</v>
      </c>
      <c r="G46" s="81">
        <f>SUM(G9:G12,G14:G20,G22:G30,G32:G38,G40:G44)</f>
        <v>5171248737</v>
      </c>
      <c r="H46" s="82">
        <f>SUM(H9:H12,H14:H20,H22:H30,H32:H38,H40:H44)</f>
        <v>1254732032</v>
      </c>
      <c r="I46" s="83">
        <f t="shared" si="1"/>
        <v>6425980769</v>
      </c>
      <c r="J46" s="81">
        <f>SUM(J9:J12,J14:J20,J22:J30,J32:J38,J40:J44)</f>
        <v>1153065807</v>
      </c>
      <c r="K46" s="82">
        <f>SUM(K9:K12,K14:K20,K22:K30,K32:K38,K40:K44)</f>
        <v>164456044</v>
      </c>
      <c r="L46" s="82">
        <f t="shared" si="2"/>
        <v>1317521851</v>
      </c>
      <c r="M46" s="45">
        <f t="shared" si="3"/>
        <v>0.205030469022868</v>
      </c>
      <c r="N46" s="111">
        <f>SUM(N9:N12,N14:N20,N22:N30,N32:N38,N40:N44)</f>
        <v>0</v>
      </c>
      <c r="O46" s="112">
        <f>SUM(O9:O12,O14:O20,O22:O30,O32:O38,O40:O44)</f>
        <v>0</v>
      </c>
      <c r="P46" s="113">
        <f t="shared" si="4"/>
        <v>0</v>
      </c>
      <c r="Q46" s="45">
        <f t="shared" si="5"/>
        <v>0</v>
      </c>
      <c r="R46" s="111">
        <f>SUM(R9:R12,R14:R20,R22:R30,R32:R38,R40:R44)</f>
        <v>0</v>
      </c>
      <c r="S46" s="113">
        <f>SUM(S9:S12,S14:S20,S22:S30,S32:S38,S40:S44)</f>
        <v>0</v>
      </c>
      <c r="T46" s="113">
        <f t="shared" si="6"/>
        <v>0</v>
      </c>
      <c r="U46" s="45">
        <f t="shared" si="7"/>
        <v>0</v>
      </c>
      <c r="V46" s="111">
        <f>SUM(V9:V12,V14:V20,V22:V30,V32:V38,V40:V44)</f>
        <v>0</v>
      </c>
      <c r="W46" s="113">
        <f>SUM(W9:W12,W14:W20,W22:W30,W32:W38,W40:W44)</f>
        <v>0</v>
      </c>
      <c r="X46" s="113">
        <f t="shared" si="8"/>
        <v>0</v>
      </c>
      <c r="Y46" s="45">
        <f t="shared" si="9"/>
        <v>0</v>
      </c>
      <c r="Z46" s="81">
        <v>1153065807</v>
      </c>
      <c r="AA46" s="82">
        <v>164456044</v>
      </c>
      <c r="AB46" s="82">
        <f t="shared" si="10"/>
        <v>1317521851</v>
      </c>
      <c r="AC46" s="45">
        <f t="shared" si="11"/>
        <v>0.205030469022868</v>
      </c>
      <c r="AD46" s="81">
        <f>SUM(AD9:AD12,AD14:AD20,AD22:AD30,AD32:AD38,AD40:AD44)</f>
        <v>1060149355</v>
      </c>
      <c r="AE46" s="82">
        <f>SUM(AE9:AE12,AE14:AE20,AE22:AE30,AE32:AE38,AE40:AE44)</f>
        <v>170583300</v>
      </c>
      <c r="AF46" s="82">
        <f t="shared" si="12"/>
        <v>1230732655</v>
      </c>
      <c r="AG46" s="45">
        <f t="shared" si="13"/>
        <v>0.21549728847063415</v>
      </c>
      <c r="AH46" s="45">
        <f t="shared" si="14"/>
        <v>0.07051831740013426</v>
      </c>
      <c r="AI46" s="64">
        <f>SUM(AI9:AI12,AI14:AI20,AI22:AI30,AI32:AI38,AI40:AI44)</f>
        <v>5711128264</v>
      </c>
      <c r="AJ46" s="64">
        <f>SUM(AJ9:AJ12,AJ14:AJ20,AJ22:AJ30,AJ32:AJ38,AJ40:AJ44)</f>
        <v>6192641902</v>
      </c>
      <c r="AK46" s="64">
        <f>SUM(AK9:AK12,AK14:AK20,AK22:AK30,AK32:AK38,AK40:AK44)</f>
        <v>1230732655</v>
      </c>
      <c r="AL46" s="64"/>
    </row>
    <row r="47" spans="1:38" s="14" customFormat="1" ht="12.75">
      <c r="A47" s="65"/>
      <c r="B47" s="66"/>
      <c r="C47" s="67"/>
      <c r="D47" s="93"/>
      <c r="E47" s="93"/>
      <c r="F47" s="94"/>
      <c r="G47" s="95"/>
      <c r="H47" s="93"/>
      <c r="I47" s="96"/>
      <c r="J47" s="95"/>
      <c r="K47" s="97"/>
      <c r="L47" s="93"/>
      <c r="M47" s="71"/>
      <c r="N47" s="95"/>
      <c r="O47" s="97"/>
      <c r="P47" s="93"/>
      <c r="Q47" s="71"/>
      <c r="R47" s="95"/>
      <c r="S47" s="97"/>
      <c r="T47" s="93"/>
      <c r="U47" s="71"/>
      <c r="V47" s="95"/>
      <c r="W47" s="97"/>
      <c r="X47" s="93"/>
      <c r="Y47" s="71"/>
      <c r="Z47" s="95"/>
      <c r="AA47" s="97"/>
      <c r="AB47" s="93"/>
      <c r="AC47" s="71"/>
      <c r="AD47" s="95"/>
      <c r="AE47" s="93"/>
      <c r="AF47" s="93"/>
      <c r="AG47" s="71"/>
      <c r="AH47" s="71"/>
      <c r="AI47" s="13"/>
      <c r="AJ47" s="13"/>
      <c r="AK47" s="13"/>
      <c r="AL47" s="13"/>
    </row>
    <row r="48" spans="1:38" s="74" customFormat="1" ht="12" customHeight="1">
      <c r="A48" s="75"/>
      <c r="B48" s="130" t="s">
        <v>656</v>
      </c>
      <c r="C48" s="75"/>
      <c r="D48" s="98"/>
      <c r="E48" s="98"/>
      <c r="F48" s="98"/>
      <c r="G48" s="98"/>
      <c r="H48" s="98"/>
      <c r="I48" s="98"/>
      <c r="J48" s="98"/>
      <c r="K48" s="98"/>
      <c r="L48" s="98"/>
      <c r="M48" s="75"/>
      <c r="N48" s="98"/>
      <c r="O48" s="98"/>
      <c r="P48" s="98"/>
      <c r="Q48" s="75"/>
      <c r="R48" s="98"/>
      <c r="S48" s="98"/>
      <c r="T48" s="98"/>
      <c r="U48" s="75"/>
      <c r="V48" s="98"/>
      <c r="W48" s="98"/>
      <c r="X48" s="98"/>
      <c r="Y48" s="75"/>
      <c r="Z48" s="98"/>
      <c r="AA48" s="98"/>
      <c r="AB48" s="98"/>
      <c r="AC48" s="75"/>
      <c r="AD48" s="98"/>
      <c r="AE48" s="98"/>
      <c r="AF48" s="98"/>
      <c r="AG48" s="75"/>
      <c r="AH48" s="75"/>
      <c r="AI48" s="75"/>
      <c r="AJ48" s="75"/>
      <c r="AK48" s="75"/>
      <c r="AL48" s="75"/>
    </row>
    <row r="49" spans="1:38" s="74" customFormat="1" ht="12.75">
      <c r="A49" s="75"/>
      <c r="B49" s="75"/>
      <c r="C49" s="75"/>
      <c r="D49" s="98"/>
      <c r="E49" s="98"/>
      <c r="F49" s="98"/>
      <c r="G49" s="98"/>
      <c r="H49" s="98"/>
      <c r="I49" s="98"/>
      <c r="J49" s="98"/>
      <c r="K49" s="98"/>
      <c r="L49" s="98"/>
      <c r="M49" s="75"/>
      <c r="N49" s="98"/>
      <c r="O49" s="98"/>
      <c r="P49" s="98"/>
      <c r="Q49" s="75"/>
      <c r="R49" s="98"/>
      <c r="S49" s="98"/>
      <c r="T49" s="98"/>
      <c r="U49" s="75"/>
      <c r="V49" s="98"/>
      <c r="W49" s="98"/>
      <c r="X49" s="98"/>
      <c r="Y49" s="75"/>
      <c r="Z49" s="98"/>
      <c r="AA49" s="98"/>
      <c r="AB49" s="98"/>
      <c r="AC49" s="75"/>
      <c r="AD49" s="98"/>
      <c r="AE49" s="98"/>
      <c r="AF49" s="98"/>
      <c r="AG49" s="75"/>
      <c r="AH49" s="75"/>
      <c r="AI49" s="75"/>
      <c r="AJ49" s="75"/>
      <c r="AK49" s="75"/>
      <c r="AL49" s="75"/>
    </row>
    <row r="50" spans="1:38" s="74" customFormat="1" ht="12.75">
      <c r="A50" s="75"/>
      <c r="B50" s="75"/>
      <c r="C50" s="75"/>
      <c r="D50" s="98"/>
      <c r="E50" s="98"/>
      <c r="F50" s="98"/>
      <c r="G50" s="98"/>
      <c r="H50" s="98"/>
      <c r="I50" s="98"/>
      <c r="J50" s="98"/>
      <c r="K50" s="98"/>
      <c r="L50" s="98"/>
      <c r="M50" s="75"/>
      <c r="N50" s="98"/>
      <c r="O50" s="98"/>
      <c r="P50" s="98"/>
      <c r="Q50" s="75"/>
      <c r="R50" s="98"/>
      <c r="S50" s="98"/>
      <c r="T50" s="98"/>
      <c r="U50" s="75"/>
      <c r="V50" s="98"/>
      <c r="W50" s="98"/>
      <c r="X50" s="98"/>
      <c r="Y50" s="75"/>
      <c r="Z50" s="98"/>
      <c r="AA50" s="98"/>
      <c r="AB50" s="98"/>
      <c r="AC50" s="75"/>
      <c r="AD50" s="98"/>
      <c r="AE50" s="98"/>
      <c r="AF50" s="98"/>
      <c r="AG50" s="75"/>
      <c r="AH50" s="75"/>
      <c r="AI50" s="75"/>
      <c r="AJ50" s="75"/>
      <c r="AK50" s="75"/>
      <c r="AL50" s="75"/>
    </row>
    <row r="51" spans="1:38" s="5" customFormat="1" ht="12.75">
      <c r="A51" s="76"/>
      <c r="B51" s="76"/>
      <c r="C51" s="76"/>
      <c r="D51" s="99"/>
      <c r="E51" s="99"/>
      <c r="F51" s="99"/>
      <c r="G51" s="99"/>
      <c r="H51" s="99"/>
      <c r="I51" s="99"/>
      <c r="J51" s="99"/>
      <c r="K51" s="99"/>
      <c r="L51" s="99"/>
      <c r="M51" s="76"/>
      <c r="N51" s="99"/>
      <c r="O51" s="99"/>
      <c r="P51" s="99"/>
      <c r="Q51" s="76"/>
      <c r="R51" s="99"/>
      <c r="S51" s="99"/>
      <c r="T51" s="99"/>
      <c r="U51" s="76"/>
      <c r="V51" s="99"/>
      <c r="W51" s="99"/>
      <c r="X51" s="99"/>
      <c r="Y51" s="76"/>
      <c r="Z51" s="99"/>
      <c r="AA51" s="99"/>
      <c r="AB51" s="99"/>
      <c r="AC51" s="76"/>
      <c r="AD51" s="99"/>
      <c r="AE51" s="99"/>
      <c r="AF51" s="99"/>
      <c r="AG51" s="76"/>
      <c r="AH51" s="76"/>
      <c r="AI51" s="76"/>
      <c r="AJ51" s="76"/>
      <c r="AK51" s="76"/>
      <c r="AL51" s="76"/>
    </row>
    <row r="52" spans="1:38" s="5" customFormat="1" ht="12.75">
      <c r="A52" s="76"/>
      <c r="B52" s="76"/>
      <c r="C52" s="76"/>
      <c r="D52" s="99"/>
      <c r="E52" s="99"/>
      <c r="F52" s="99"/>
      <c r="G52" s="99"/>
      <c r="H52" s="99"/>
      <c r="I52" s="99"/>
      <c r="J52" s="99"/>
      <c r="K52" s="99"/>
      <c r="L52" s="99"/>
      <c r="M52" s="76"/>
      <c r="N52" s="99"/>
      <c r="O52" s="99"/>
      <c r="P52" s="99"/>
      <c r="Q52" s="76"/>
      <c r="R52" s="99"/>
      <c r="S52" s="99"/>
      <c r="T52" s="99"/>
      <c r="U52" s="76"/>
      <c r="V52" s="99"/>
      <c r="W52" s="99"/>
      <c r="X52" s="99"/>
      <c r="Y52" s="76"/>
      <c r="Z52" s="99"/>
      <c r="AA52" s="99"/>
      <c r="AB52" s="99"/>
      <c r="AC52" s="76"/>
      <c r="AD52" s="99"/>
      <c r="AE52" s="99"/>
      <c r="AF52" s="99"/>
      <c r="AG52" s="76"/>
      <c r="AH52" s="76"/>
      <c r="AI52" s="76"/>
      <c r="AJ52" s="76"/>
      <c r="AK52" s="76"/>
      <c r="AL52" s="76"/>
    </row>
    <row r="53" spans="1:38" s="5" customFormat="1" ht="12.75">
      <c r="A53" s="76"/>
      <c r="B53" s="76"/>
      <c r="C53" s="76"/>
      <c r="D53" s="99"/>
      <c r="E53" s="99"/>
      <c r="F53" s="99"/>
      <c r="G53" s="99"/>
      <c r="H53" s="99"/>
      <c r="I53" s="99"/>
      <c r="J53" s="99"/>
      <c r="K53" s="99"/>
      <c r="L53" s="99"/>
      <c r="M53" s="76"/>
      <c r="N53" s="99"/>
      <c r="O53" s="99"/>
      <c r="P53" s="99"/>
      <c r="Q53" s="76"/>
      <c r="R53" s="99"/>
      <c r="S53" s="99"/>
      <c r="T53" s="99"/>
      <c r="U53" s="76"/>
      <c r="V53" s="99"/>
      <c r="W53" s="99"/>
      <c r="X53" s="99"/>
      <c r="Y53" s="76"/>
      <c r="Z53" s="99"/>
      <c r="AA53" s="99"/>
      <c r="AB53" s="99"/>
      <c r="AC53" s="76"/>
      <c r="AD53" s="99"/>
      <c r="AE53" s="99"/>
      <c r="AF53" s="99"/>
      <c r="AG53" s="76"/>
      <c r="AH53" s="76"/>
      <c r="AI53" s="76"/>
      <c r="AJ53" s="76"/>
      <c r="AK53" s="76"/>
      <c r="AL53" s="76"/>
    </row>
    <row r="54" spans="1:38" s="5" customFormat="1" ht="12.75">
      <c r="A54" s="76"/>
      <c r="B54" s="76"/>
      <c r="C54" s="76"/>
      <c r="D54" s="99"/>
      <c r="E54" s="99"/>
      <c r="F54" s="99"/>
      <c r="G54" s="99"/>
      <c r="H54" s="99"/>
      <c r="I54" s="99"/>
      <c r="J54" s="99"/>
      <c r="K54" s="99"/>
      <c r="L54" s="99"/>
      <c r="M54" s="76"/>
      <c r="N54" s="99"/>
      <c r="O54" s="99"/>
      <c r="P54" s="99"/>
      <c r="Q54" s="76"/>
      <c r="R54" s="99"/>
      <c r="S54" s="99"/>
      <c r="T54" s="99"/>
      <c r="U54" s="76"/>
      <c r="V54" s="99"/>
      <c r="W54" s="99"/>
      <c r="X54" s="99"/>
      <c r="Y54" s="76"/>
      <c r="Z54" s="99"/>
      <c r="AA54" s="99"/>
      <c r="AB54" s="99"/>
      <c r="AC54" s="76"/>
      <c r="AD54" s="99"/>
      <c r="AE54" s="99"/>
      <c r="AF54" s="99"/>
      <c r="AG54" s="76"/>
      <c r="AH54" s="76"/>
      <c r="AI54" s="76"/>
      <c r="AJ54" s="76"/>
      <c r="AK54" s="76"/>
      <c r="AL54" s="76"/>
    </row>
    <row r="55" spans="1:38" s="5" customFormat="1" ht="12.75">
      <c r="A55" s="76"/>
      <c r="B55" s="76"/>
      <c r="C55" s="76"/>
      <c r="D55" s="99"/>
      <c r="E55" s="99"/>
      <c r="F55" s="99"/>
      <c r="G55" s="99"/>
      <c r="H55" s="99"/>
      <c r="I55" s="99"/>
      <c r="J55" s="99"/>
      <c r="K55" s="99"/>
      <c r="L55" s="99"/>
      <c r="M55" s="76"/>
      <c r="N55" s="99"/>
      <c r="O55" s="99"/>
      <c r="P55" s="99"/>
      <c r="Q55" s="76"/>
      <c r="R55" s="99"/>
      <c r="S55" s="99"/>
      <c r="T55" s="99"/>
      <c r="U55" s="76"/>
      <c r="V55" s="99"/>
      <c r="W55" s="99"/>
      <c r="X55" s="99"/>
      <c r="Y55" s="76"/>
      <c r="Z55" s="99"/>
      <c r="AA55" s="99"/>
      <c r="AB55" s="99"/>
      <c r="AC55" s="76"/>
      <c r="AD55" s="99"/>
      <c r="AE55" s="99"/>
      <c r="AF55" s="99"/>
      <c r="AG55" s="76"/>
      <c r="AH55" s="76"/>
      <c r="AI55" s="76"/>
      <c r="AJ55" s="76"/>
      <c r="AK55" s="76"/>
      <c r="AL55" s="76"/>
    </row>
    <row r="56" spans="1:38" s="5" customFormat="1" ht="12.75">
      <c r="A56" s="76"/>
      <c r="B56" s="76"/>
      <c r="C56" s="76"/>
      <c r="D56" s="99"/>
      <c r="E56" s="99"/>
      <c r="F56" s="99"/>
      <c r="G56" s="99"/>
      <c r="H56" s="99"/>
      <c r="I56" s="99"/>
      <c r="J56" s="99"/>
      <c r="K56" s="99"/>
      <c r="L56" s="99"/>
      <c r="M56" s="76"/>
      <c r="N56" s="99"/>
      <c r="O56" s="99"/>
      <c r="P56" s="99"/>
      <c r="Q56" s="76"/>
      <c r="R56" s="99"/>
      <c r="S56" s="99"/>
      <c r="T56" s="99"/>
      <c r="U56" s="76"/>
      <c r="V56" s="99"/>
      <c r="W56" s="99"/>
      <c r="X56" s="99"/>
      <c r="Y56" s="76"/>
      <c r="Z56" s="99"/>
      <c r="AA56" s="99"/>
      <c r="AB56" s="99"/>
      <c r="AC56" s="76"/>
      <c r="AD56" s="99"/>
      <c r="AE56" s="99"/>
      <c r="AF56" s="99"/>
      <c r="AG56" s="76"/>
      <c r="AH56" s="76"/>
      <c r="AI56" s="76"/>
      <c r="AJ56" s="76"/>
      <c r="AK56" s="76"/>
      <c r="AL56" s="76"/>
    </row>
    <row r="57" spans="1:38" s="5" customFormat="1" ht="12.75">
      <c r="A57" s="76"/>
      <c r="B57" s="76"/>
      <c r="C57" s="76"/>
      <c r="D57" s="99"/>
      <c r="E57" s="99"/>
      <c r="F57" s="99"/>
      <c r="G57" s="99"/>
      <c r="H57" s="99"/>
      <c r="I57" s="99"/>
      <c r="J57" s="99"/>
      <c r="K57" s="99"/>
      <c r="L57" s="99"/>
      <c r="M57" s="76"/>
      <c r="N57" s="99"/>
      <c r="O57" s="99"/>
      <c r="P57" s="99"/>
      <c r="Q57" s="76"/>
      <c r="R57" s="99"/>
      <c r="S57" s="99"/>
      <c r="T57" s="99"/>
      <c r="U57" s="76"/>
      <c r="V57" s="99"/>
      <c r="W57" s="99"/>
      <c r="X57" s="99"/>
      <c r="Y57" s="76"/>
      <c r="Z57" s="99"/>
      <c r="AA57" s="99"/>
      <c r="AB57" s="99"/>
      <c r="AC57" s="76"/>
      <c r="AD57" s="99"/>
      <c r="AE57" s="99"/>
      <c r="AF57" s="99"/>
      <c r="AG57" s="76"/>
      <c r="AH57" s="76"/>
      <c r="AI57" s="76"/>
      <c r="AJ57" s="76"/>
      <c r="AK57" s="76"/>
      <c r="AL57" s="76"/>
    </row>
    <row r="58" spans="1:38" s="5" customFormat="1" ht="12.75">
      <c r="A58" s="76"/>
      <c r="B58" s="76"/>
      <c r="C58" s="76"/>
      <c r="D58" s="99"/>
      <c r="E58" s="99"/>
      <c r="F58" s="99"/>
      <c r="G58" s="99"/>
      <c r="H58" s="99"/>
      <c r="I58" s="99"/>
      <c r="J58" s="99"/>
      <c r="K58" s="99"/>
      <c r="L58" s="99"/>
      <c r="M58" s="76"/>
      <c r="N58" s="99"/>
      <c r="O58" s="99"/>
      <c r="P58" s="99"/>
      <c r="Q58" s="76"/>
      <c r="R58" s="99"/>
      <c r="S58" s="99"/>
      <c r="T58" s="99"/>
      <c r="U58" s="76"/>
      <c r="V58" s="99"/>
      <c r="W58" s="99"/>
      <c r="X58" s="99"/>
      <c r="Y58" s="76"/>
      <c r="Z58" s="99"/>
      <c r="AA58" s="99"/>
      <c r="AB58" s="99"/>
      <c r="AC58" s="76"/>
      <c r="AD58" s="99"/>
      <c r="AE58" s="99"/>
      <c r="AF58" s="99"/>
      <c r="AG58" s="76"/>
      <c r="AH58" s="76"/>
      <c r="AI58" s="76"/>
      <c r="AJ58" s="76"/>
      <c r="AK58" s="76"/>
      <c r="AL58" s="76"/>
    </row>
    <row r="59" spans="1:38" s="5" customFormat="1" ht="12.75">
      <c r="A59" s="76"/>
      <c r="B59" s="76"/>
      <c r="C59" s="76"/>
      <c r="D59" s="99"/>
      <c r="E59" s="99"/>
      <c r="F59" s="99"/>
      <c r="G59" s="99"/>
      <c r="H59" s="99"/>
      <c r="I59" s="99"/>
      <c r="J59" s="99"/>
      <c r="K59" s="99"/>
      <c r="L59" s="99"/>
      <c r="M59" s="76"/>
      <c r="N59" s="99"/>
      <c r="O59" s="99"/>
      <c r="P59" s="99"/>
      <c r="Q59" s="76"/>
      <c r="R59" s="99"/>
      <c r="S59" s="99"/>
      <c r="T59" s="99"/>
      <c r="U59" s="76"/>
      <c r="V59" s="99"/>
      <c r="W59" s="99"/>
      <c r="X59" s="99"/>
      <c r="Y59" s="76"/>
      <c r="Z59" s="99"/>
      <c r="AA59" s="99"/>
      <c r="AB59" s="99"/>
      <c r="AC59" s="76"/>
      <c r="AD59" s="99"/>
      <c r="AE59" s="99"/>
      <c r="AF59" s="99"/>
      <c r="AG59" s="76"/>
      <c r="AH59" s="76"/>
      <c r="AI59" s="76"/>
      <c r="AJ59" s="76"/>
      <c r="AK59" s="76"/>
      <c r="AL59" s="76"/>
    </row>
    <row r="60" spans="1:38" s="5" customFormat="1" ht="12.75">
      <c r="A60" s="76"/>
      <c r="B60" s="76"/>
      <c r="C60" s="76"/>
      <c r="D60" s="99"/>
      <c r="E60" s="99"/>
      <c r="F60" s="99"/>
      <c r="G60" s="99"/>
      <c r="H60" s="99"/>
      <c r="I60" s="99"/>
      <c r="J60" s="99"/>
      <c r="K60" s="99"/>
      <c r="L60" s="99"/>
      <c r="M60" s="76"/>
      <c r="N60" s="99"/>
      <c r="O60" s="99"/>
      <c r="P60" s="99"/>
      <c r="Q60" s="76"/>
      <c r="R60" s="99"/>
      <c r="S60" s="99"/>
      <c r="T60" s="99"/>
      <c r="U60" s="76"/>
      <c r="V60" s="99"/>
      <c r="W60" s="99"/>
      <c r="X60" s="99"/>
      <c r="Y60" s="76"/>
      <c r="Z60" s="99"/>
      <c r="AA60" s="99"/>
      <c r="AB60" s="99"/>
      <c r="AC60" s="76"/>
      <c r="AD60" s="99"/>
      <c r="AE60" s="99"/>
      <c r="AF60" s="99"/>
      <c r="AG60" s="76"/>
      <c r="AH60" s="76"/>
      <c r="AI60" s="76"/>
      <c r="AJ60" s="76"/>
      <c r="AK60" s="76"/>
      <c r="AL60" s="76"/>
    </row>
    <row r="61" spans="1:38" s="5" customFormat="1" ht="12.75">
      <c r="A61" s="76"/>
      <c r="B61" s="76"/>
      <c r="C61" s="76"/>
      <c r="D61" s="99"/>
      <c r="E61" s="99"/>
      <c r="F61" s="99"/>
      <c r="G61" s="99"/>
      <c r="H61" s="99"/>
      <c r="I61" s="99"/>
      <c r="J61" s="99"/>
      <c r="K61" s="99"/>
      <c r="L61" s="99"/>
      <c r="M61" s="76"/>
      <c r="N61" s="99"/>
      <c r="O61" s="99"/>
      <c r="P61" s="99"/>
      <c r="Q61" s="76"/>
      <c r="R61" s="99"/>
      <c r="S61" s="99"/>
      <c r="T61" s="99"/>
      <c r="U61" s="76"/>
      <c r="V61" s="99"/>
      <c r="W61" s="99"/>
      <c r="X61" s="99"/>
      <c r="Y61" s="76"/>
      <c r="Z61" s="99"/>
      <c r="AA61" s="99"/>
      <c r="AB61" s="99"/>
      <c r="AC61" s="76"/>
      <c r="AD61" s="99"/>
      <c r="AE61" s="99"/>
      <c r="AF61" s="99"/>
      <c r="AG61" s="76"/>
      <c r="AH61" s="76"/>
      <c r="AI61" s="76"/>
      <c r="AJ61" s="76"/>
      <c r="AK61" s="76"/>
      <c r="AL61" s="76"/>
    </row>
    <row r="62" spans="1:38" s="5" customFormat="1" ht="12.75">
      <c r="A62" s="76"/>
      <c r="B62" s="76"/>
      <c r="C62" s="76"/>
      <c r="D62" s="99"/>
      <c r="E62" s="99"/>
      <c r="F62" s="99"/>
      <c r="G62" s="99"/>
      <c r="H62" s="99"/>
      <c r="I62" s="99"/>
      <c r="J62" s="99"/>
      <c r="K62" s="99"/>
      <c r="L62" s="99"/>
      <c r="M62" s="76"/>
      <c r="N62" s="99"/>
      <c r="O62" s="99"/>
      <c r="P62" s="99"/>
      <c r="Q62" s="76"/>
      <c r="R62" s="99"/>
      <c r="S62" s="99"/>
      <c r="T62" s="99"/>
      <c r="U62" s="76"/>
      <c r="V62" s="99"/>
      <c r="W62" s="99"/>
      <c r="X62" s="99"/>
      <c r="Y62" s="76"/>
      <c r="Z62" s="99"/>
      <c r="AA62" s="99"/>
      <c r="AB62" s="99"/>
      <c r="AC62" s="76"/>
      <c r="AD62" s="99"/>
      <c r="AE62" s="99"/>
      <c r="AF62" s="99"/>
      <c r="AG62" s="76"/>
      <c r="AH62" s="76"/>
      <c r="AI62" s="76"/>
      <c r="AJ62" s="76"/>
      <c r="AK62" s="76"/>
      <c r="AL62" s="76"/>
    </row>
    <row r="63" spans="1:38" s="5" customFormat="1" ht="12.75">
      <c r="A63" s="76"/>
      <c r="B63" s="76"/>
      <c r="C63" s="76"/>
      <c r="D63" s="99"/>
      <c r="E63" s="99"/>
      <c r="F63" s="99"/>
      <c r="G63" s="99"/>
      <c r="H63" s="99"/>
      <c r="I63" s="99"/>
      <c r="J63" s="99"/>
      <c r="K63" s="99"/>
      <c r="L63" s="99"/>
      <c r="M63" s="76"/>
      <c r="N63" s="99"/>
      <c r="O63" s="99"/>
      <c r="P63" s="99"/>
      <c r="Q63" s="76"/>
      <c r="R63" s="99"/>
      <c r="S63" s="99"/>
      <c r="T63" s="99"/>
      <c r="U63" s="76"/>
      <c r="V63" s="99"/>
      <c r="W63" s="99"/>
      <c r="X63" s="99"/>
      <c r="Y63" s="76"/>
      <c r="Z63" s="99"/>
      <c r="AA63" s="99"/>
      <c r="AB63" s="99"/>
      <c r="AC63" s="76"/>
      <c r="AD63" s="99"/>
      <c r="AE63" s="99"/>
      <c r="AF63" s="99"/>
      <c r="AG63" s="76"/>
      <c r="AH63" s="76"/>
      <c r="AI63" s="76"/>
      <c r="AJ63" s="76"/>
      <c r="AK63" s="76"/>
      <c r="AL63" s="76"/>
    </row>
    <row r="64" spans="1:38" s="5" customFormat="1" ht="12.75">
      <c r="A64" s="76"/>
      <c r="B64" s="76"/>
      <c r="C64" s="76"/>
      <c r="D64" s="99"/>
      <c r="E64" s="99"/>
      <c r="F64" s="99"/>
      <c r="G64" s="99"/>
      <c r="H64" s="99"/>
      <c r="I64" s="99"/>
      <c r="J64" s="99"/>
      <c r="K64" s="99"/>
      <c r="L64" s="99"/>
      <c r="M64" s="76"/>
      <c r="N64" s="99"/>
      <c r="O64" s="99"/>
      <c r="P64" s="99"/>
      <c r="Q64" s="76"/>
      <c r="R64" s="99"/>
      <c r="S64" s="99"/>
      <c r="T64" s="99"/>
      <c r="U64" s="76"/>
      <c r="V64" s="99"/>
      <c r="W64" s="99"/>
      <c r="X64" s="99"/>
      <c r="Y64" s="76"/>
      <c r="Z64" s="99"/>
      <c r="AA64" s="99"/>
      <c r="AB64" s="99"/>
      <c r="AC64" s="76"/>
      <c r="AD64" s="99"/>
      <c r="AE64" s="99"/>
      <c r="AF64" s="99"/>
      <c r="AG64" s="76"/>
      <c r="AH64" s="76"/>
      <c r="AI64" s="76"/>
      <c r="AJ64" s="76"/>
      <c r="AK64" s="76"/>
      <c r="AL64" s="76"/>
    </row>
    <row r="65" spans="1:38" s="5" customFormat="1" ht="12.75">
      <c r="A65" s="76"/>
      <c r="B65" s="76"/>
      <c r="C65" s="76"/>
      <c r="D65" s="99"/>
      <c r="E65" s="99"/>
      <c r="F65" s="99"/>
      <c r="G65" s="99"/>
      <c r="H65" s="99"/>
      <c r="I65" s="99"/>
      <c r="J65" s="99"/>
      <c r="K65" s="99"/>
      <c r="L65" s="99"/>
      <c r="M65" s="76"/>
      <c r="N65" s="99"/>
      <c r="O65" s="99"/>
      <c r="P65" s="99"/>
      <c r="Q65" s="76"/>
      <c r="R65" s="99"/>
      <c r="S65" s="99"/>
      <c r="T65" s="99"/>
      <c r="U65" s="76"/>
      <c r="V65" s="99"/>
      <c r="W65" s="99"/>
      <c r="X65" s="99"/>
      <c r="Y65" s="76"/>
      <c r="Z65" s="99"/>
      <c r="AA65" s="99"/>
      <c r="AB65" s="99"/>
      <c r="AC65" s="76"/>
      <c r="AD65" s="99"/>
      <c r="AE65" s="99"/>
      <c r="AF65" s="99"/>
      <c r="AG65" s="76"/>
      <c r="AH65" s="76"/>
      <c r="AI65" s="76"/>
      <c r="AJ65" s="76"/>
      <c r="AK65" s="76"/>
      <c r="AL65" s="76"/>
    </row>
    <row r="66" spans="1:38" s="5" customFormat="1" ht="12.75">
      <c r="A66" s="76"/>
      <c r="B66" s="76"/>
      <c r="C66" s="76"/>
      <c r="D66" s="99"/>
      <c r="E66" s="99"/>
      <c r="F66" s="99"/>
      <c r="G66" s="99"/>
      <c r="H66" s="99"/>
      <c r="I66" s="99"/>
      <c r="J66" s="99"/>
      <c r="K66" s="99"/>
      <c r="L66" s="99"/>
      <c r="M66" s="76"/>
      <c r="N66" s="99"/>
      <c r="O66" s="99"/>
      <c r="P66" s="99"/>
      <c r="Q66" s="76"/>
      <c r="R66" s="99"/>
      <c r="S66" s="99"/>
      <c r="T66" s="99"/>
      <c r="U66" s="76"/>
      <c r="V66" s="99"/>
      <c r="W66" s="99"/>
      <c r="X66" s="99"/>
      <c r="Y66" s="76"/>
      <c r="Z66" s="99"/>
      <c r="AA66" s="99"/>
      <c r="AB66" s="99"/>
      <c r="AC66" s="76"/>
      <c r="AD66" s="99"/>
      <c r="AE66" s="99"/>
      <c r="AF66" s="99"/>
      <c r="AG66" s="76"/>
      <c r="AH66" s="76"/>
      <c r="AI66" s="76"/>
      <c r="AJ66" s="76"/>
      <c r="AK66" s="76"/>
      <c r="AL66" s="76"/>
    </row>
    <row r="67" spans="1:38" s="5" customFormat="1" ht="12.75">
      <c r="A67" s="76"/>
      <c r="B67" s="76"/>
      <c r="C67" s="76"/>
      <c r="D67" s="99"/>
      <c r="E67" s="99"/>
      <c r="F67" s="99"/>
      <c r="G67" s="99"/>
      <c r="H67" s="99"/>
      <c r="I67" s="99"/>
      <c r="J67" s="99"/>
      <c r="K67" s="99"/>
      <c r="L67" s="99"/>
      <c r="M67" s="76"/>
      <c r="N67" s="99"/>
      <c r="O67" s="99"/>
      <c r="P67" s="99"/>
      <c r="Q67" s="76"/>
      <c r="R67" s="99"/>
      <c r="S67" s="99"/>
      <c r="T67" s="99"/>
      <c r="U67" s="76"/>
      <c r="V67" s="99"/>
      <c r="W67" s="99"/>
      <c r="X67" s="99"/>
      <c r="Y67" s="76"/>
      <c r="Z67" s="99"/>
      <c r="AA67" s="99"/>
      <c r="AB67" s="99"/>
      <c r="AC67" s="76"/>
      <c r="AD67" s="99"/>
      <c r="AE67" s="99"/>
      <c r="AF67" s="99"/>
      <c r="AG67" s="76"/>
      <c r="AH67" s="76"/>
      <c r="AI67" s="76"/>
      <c r="AJ67" s="76"/>
      <c r="AK67" s="76"/>
      <c r="AL67" s="76"/>
    </row>
    <row r="68" spans="1:38" s="5" customFormat="1" ht="12.75">
      <c r="A68" s="76"/>
      <c r="B68" s="76"/>
      <c r="C68" s="76"/>
      <c r="D68" s="99"/>
      <c r="E68" s="99"/>
      <c r="F68" s="99"/>
      <c r="G68" s="99"/>
      <c r="H68" s="99"/>
      <c r="I68" s="99"/>
      <c r="J68" s="99"/>
      <c r="K68" s="99"/>
      <c r="L68" s="99"/>
      <c r="M68" s="76"/>
      <c r="N68" s="99"/>
      <c r="O68" s="99"/>
      <c r="P68" s="99"/>
      <c r="Q68" s="76"/>
      <c r="R68" s="99"/>
      <c r="S68" s="99"/>
      <c r="T68" s="99"/>
      <c r="U68" s="76"/>
      <c r="V68" s="99"/>
      <c r="W68" s="99"/>
      <c r="X68" s="99"/>
      <c r="Y68" s="76"/>
      <c r="Z68" s="99"/>
      <c r="AA68" s="99"/>
      <c r="AB68" s="99"/>
      <c r="AC68" s="76"/>
      <c r="AD68" s="99"/>
      <c r="AE68" s="99"/>
      <c r="AF68" s="99"/>
      <c r="AG68" s="76"/>
      <c r="AH68" s="76"/>
      <c r="AI68" s="76"/>
      <c r="AJ68" s="76"/>
      <c r="AK68" s="76"/>
      <c r="AL68" s="76"/>
    </row>
    <row r="69" spans="1:38" s="5" customFormat="1" ht="12.75">
      <c r="A69" s="76"/>
      <c r="B69" s="76"/>
      <c r="C69" s="76"/>
      <c r="D69" s="99"/>
      <c r="E69" s="99"/>
      <c r="F69" s="99"/>
      <c r="G69" s="99"/>
      <c r="H69" s="99"/>
      <c r="I69" s="99"/>
      <c r="J69" s="99"/>
      <c r="K69" s="99"/>
      <c r="L69" s="99"/>
      <c r="M69" s="76"/>
      <c r="N69" s="99"/>
      <c r="O69" s="99"/>
      <c r="P69" s="99"/>
      <c r="Q69" s="76"/>
      <c r="R69" s="99"/>
      <c r="S69" s="99"/>
      <c r="T69" s="99"/>
      <c r="U69" s="76"/>
      <c r="V69" s="99"/>
      <c r="W69" s="99"/>
      <c r="X69" s="99"/>
      <c r="Y69" s="76"/>
      <c r="Z69" s="99"/>
      <c r="AA69" s="99"/>
      <c r="AB69" s="99"/>
      <c r="AC69" s="76"/>
      <c r="AD69" s="99"/>
      <c r="AE69" s="99"/>
      <c r="AF69" s="99"/>
      <c r="AG69" s="76"/>
      <c r="AH69" s="76"/>
      <c r="AI69" s="76"/>
      <c r="AJ69" s="76"/>
      <c r="AK69" s="76"/>
      <c r="AL69" s="76"/>
    </row>
    <row r="70" spans="1:38" s="5" customFormat="1" ht="12.75">
      <c r="A70" s="76"/>
      <c r="B70" s="76"/>
      <c r="C70" s="76"/>
      <c r="D70" s="99"/>
      <c r="E70" s="99"/>
      <c r="F70" s="99"/>
      <c r="G70" s="99"/>
      <c r="H70" s="99"/>
      <c r="I70" s="99"/>
      <c r="J70" s="99"/>
      <c r="K70" s="99"/>
      <c r="L70" s="99"/>
      <c r="M70" s="76"/>
      <c r="N70" s="99"/>
      <c r="O70" s="99"/>
      <c r="P70" s="99"/>
      <c r="Q70" s="76"/>
      <c r="R70" s="99"/>
      <c r="S70" s="99"/>
      <c r="T70" s="99"/>
      <c r="U70" s="76"/>
      <c r="V70" s="99"/>
      <c r="W70" s="99"/>
      <c r="X70" s="99"/>
      <c r="Y70" s="76"/>
      <c r="Z70" s="99"/>
      <c r="AA70" s="99"/>
      <c r="AB70" s="99"/>
      <c r="AC70" s="76"/>
      <c r="AD70" s="99"/>
      <c r="AE70" s="99"/>
      <c r="AF70" s="99"/>
      <c r="AG70" s="76"/>
      <c r="AH70" s="76"/>
      <c r="AI70" s="76"/>
      <c r="AJ70" s="76"/>
      <c r="AK70" s="76"/>
      <c r="AL70" s="76"/>
    </row>
    <row r="71" spans="1:38" s="5" customFormat="1" ht="12.75">
      <c r="A71" s="76"/>
      <c r="B71" s="76"/>
      <c r="C71" s="76"/>
      <c r="D71" s="99"/>
      <c r="E71" s="99"/>
      <c r="F71" s="99"/>
      <c r="G71" s="99"/>
      <c r="H71" s="99"/>
      <c r="I71" s="99"/>
      <c r="J71" s="99"/>
      <c r="K71" s="99"/>
      <c r="L71" s="99"/>
      <c r="M71" s="76"/>
      <c r="N71" s="99"/>
      <c r="O71" s="99"/>
      <c r="P71" s="99"/>
      <c r="Q71" s="76"/>
      <c r="R71" s="99"/>
      <c r="S71" s="99"/>
      <c r="T71" s="99"/>
      <c r="U71" s="76"/>
      <c r="V71" s="99"/>
      <c r="W71" s="99"/>
      <c r="X71" s="99"/>
      <c r="Y71" s="76"/>
      <c r="Z71" s="99"/>
      <c r="AA71" s="99"/>
      <c r="AB71" s="99"/>
      <c r="AC71" s="76"/>
      <c r="AD71" s="99"/>
      <c r="AE71" s="99"/>
      <c r="AF71" s="99"/>
      <c r="AG71" s="76"/>
      <c r="AH71" s="76"/>
      <c r="AI71" s="76"/>
      <c r="AJ71" s="76"/>
      <c r="AK71" s="76"/>
      <c r="AL71" s="76"/>
    </row>
    <row r="72" spans="1:38" s="5" customFormat="1" ht="12.75">
      <c r="A72" s="76"/>
      <c r="B72" s="76"/>
      <c r="C72" s="76"/>
      <c r="D72" s="99"/>
      <c r="E72" s="99"/>
      <c r="F72" s="99"/>
      <c r="G72" s="99"/>
      <c r="H72" s="99"/>
      <c r="I72" s="99"/>
      <c r="J72" s="99"/>
      <c r="K72" s="99"/>
      <c r="L72" s="99"/>
      <c r="M72" s="76"/>
      <c r="N72" s="99"/>
      <c r="O72" s="99"/>
      <c r="P72" s="99"/>
      <c r="Q72" s="76"/>
      <c r="R72" s="99"/>
      <c r="S72" s="99"/>
      <c r="T72" s="99"/>
      <c r="U72" s="76"/>
      <c r="V72" s="99"/>
      <c r="W72" s="99"/>
      <c r="X72" s="99"/>
      <c r="Y72" s="76"/>
      <c r="Z72" s="99"/>
      <c r="AA72" s="99"/>
      <c r="AB72" s="99"/>
      <c r="AC72" s="76"/>
      <c r="AD72" s="99"/>
      <c r="AE72" s="99"/>
      <c r="AF72" s="99"/>
      <c r="AG72" s="76"/>
      <c r="AH72" s="76"/>
      <c r="AI72" s="76"/>
      <c r="AJ72" s="76"/>
      <c r="AK72" s="76"/>
      <c r="AL72" s="76"/>
    </row>
    <row r="73" spans="1:38" s="5" customFormat="1" ht="12.75">
      <c r="A73" s="76"/>
      <c r="B73" s="76"/>
      <c r="C73" s="76"/>
      <c r="D73" s="99"/>
      <c r="E73" s="99"/>
      <c r="F73" s="99"/>
      <c r="G73" s="99"/>
      <c r="H73" s="99"/>
      <c r="I73" s="99"/>
      <c r="J73" s="99"/>
      <c r="K73" s="99"/>
      <c r="L73" s="99"/>
      <c r="M73" s="76"/>
      <c r="N73" s="99"/>
      <c r="O73" s="99"/>
      <c r="P73" s="99"/>
      <c r="Q73" s="76"/>
      <c r="R73" s="99"/>
      <c r="S73" s="99"/>
      <c r="T73" s="99"/>
      <c r="U73" s="76"/>
      <c r="V73" s="99"/>
      <c r="W73" s="99"/>
      <c r="X73" s="99"/>
      <c r="Y73" s="76"/>
      <c r="Z73" s="99"/>
      <c r="AA73" s="99"/>
      <c r="AB73" s="99"/>
      <c r="AC73" s="76"/>
      <c r="AD73" s="99"/>
      <c r="AE73" s="99"/>
      <c r="AF73" s="99"/>
      <c r="AG73" s="76"/>
      <c r="AH73" s="76"/>
      <c r="AI73" s="76"/>
      <c r="AJ73" s="76"/>
      <c r="AK73" s="76"/>
      <c r="AL73" s="76"/>
    </row>
    <row r="74" spans="1:38" s="5" customFormat="1" ht="12.75">
      <c r="A74" s="76"/>
      <c r="B74" s="76"/>
      <c r="C74" s="76"/>
      <c r="D74" s="99"/>
      <c r="E74" s="99"/>
      <c r="F74" s="99"/>
      <c r="G74" s="99"/>
      <c r="H74" s="99"/>
      <c r="I74" s="99"/>
      <c r="J74" s="99"/>
      <c r="K74" s="99"/>
      <c r="L74" s="99"/>
      <c r="M74" s="76"/>
      <c r="N74" s="99"/>
      <c r="O74" s="99"/>
      <c r="P74" s="99"/>
      <c r="Q74" s="76"/>
      <c r="R74" s="99"/>
      <c r="S74" s="99"/>
      <c r="T74" s="99"/>
      <c r="U74" s="76"/>
      <c r="V74" s="99"/>
      <c r="W74" s="99"/>
      <c r="X74" s="99"/>
      <c r="Y74" s="76"/>
      <c r="Z74" s="99"/>
      <c r="AA74" s="99"/>
      <c r="AB74" s="99"/>
      <c r="AC74" s="76"/>
      <c r="AD74" s="99"/>
      <c r="AE74" s="99"/>
      <c r="AF74" s="99"/>
      <c r="AG74" s="76"/>
      <c r="AH74" s="76"/>
      <c r="AI74" s="76"/>
      <c r="AJ74" s="76"/>
      <c r="AK74" s="76"/>
      <c r="AL74" s="76"/>
    </row>
    <row r="75" spans="1:38" s="5" customFormat="1" ht="12.75">
      <c r="A75" s="76"/>
      <c r="B75" s="76"/>
      <c r="C75" s="76"/>
      <c r="D75" s="99"/>
      <c r="E75" s="99"/>
      <c r="F75" s="99"/>
      <c r="G75" s="99"/>
      <c r="H75" s="99"/>
      <c r="I75" s="99"/>
      <c r="J75" s="99"/>
      <c r="K75" s="99"/>
      <c r="L75" s="99"/>
      <c r="M75" s="76"/>
      <c r="N75" s="99"/>
      <c r="O75" s="99"/>
      <c r="P75" s="99"/>
      <c r="Q75" s="76"/>
      <c r="R75" s="99"/>
      <c r="S75" s="99"/>
      <c r="T75" s="99"/>
      <c r="U75" s="76"/>
      <c r="V75" s="99"/>
      <c r="W75" s="99"/>
      <c r="X75" s="99"/>
      <c r="Y75" s="76"/>
      <c r="Z75" s="99"/>
      <c r="AA75" s="99"/>
      <c r="AB75" s="99"/>
      <c r="AC75" s="76"/>
      <c r="AD75" s="99"/>
      <c r="AE75" s="99"/>
      <c r="AF75" s="99"/>
      <c r="AG75" s="76"/>
      <c r="AH75" s="76"/>
      <c r="AI75" s="76"/>
      <c r="AJ75" s="76"/>
      <c r="AK75" s="76"/>
      <c r="AL75" s="76"/>
    </row>
    <row r="76" spans="1:38" s="5" customFormat="1" ht="12.75">
      <c r="A76" s="76"/>
      <c r="B76" s="76"/>
      <c r="C76" s="76"/>
      <c r="D76" s="99"/>
      <c r="E76" s="99"/>
      <c r="F76" s="99"/>
      <c r="G76" s="99"/>
      <c r="H76" s="99"/>
      <c r="I76" s="99"/>
      <c r="J76" s="99"/>
      <c r="K76" s="99"/>
      <c r="L76" s="99"/>
      <c r="M76" s="76"/>
      <c r="N76" s="99"/>
      <c r="O76" s="99"/>
      <c r="P76" s="99"/>
      <c r="Q76" s="76"/>
      <c r="R76" s="99"/>
      <c r="S76" s="99"/>
      <c r="T76" s="99"/>
      <c r="U76" s="76"/>
      <c r="V76" s="99"/>
      <c r="W76" s="99"/>
      <c r="X76" s="99"/>
      <c r="Y76" s="76"/>
      <c r="Z76" s="99"/>
      <c r="AA76" s="99"/>
      <c r="AB76" s="99"/>
      <c r="AC76" s="76"/>
      <c r="AD76" s="99"/>
      <c r="AE76" s="99"/>
      <c r="AF76" s="99"/>
      <c r="AG76" s="76"/>
      <c r="AH76" s="76"/>
      <c r="AI76" s="76"/>
      <c r="AJ76" s="76"/>
      <c r="AK76" s="76"/>
      <c r="AL76" s="76"/>
    </row>
    <row r="77" spans="1:38" s="5" customFormat="1" ht="12.75">
      <c r="A77" s="76"/>
      <c r="B77" s="76"/>
      <c r="C77" s="76"/>
      <c r="D77" s="99"/>
      <c r="E77" s="99"/>
      <c r="F77" s="99"/>
      <c r="G77" s="99"/>
      <c r="H77" s="99"/>
      <c r="I77" s="99"/>
      <c r="J77" s="99"/>
      <c r="K77" s="99"/>
      <c r="L77" s="99"/>
      <c r="M77" s="76"/>
      <c r="N77" s="99"/>
      <c r="O77" s="99"/>
      <c r="P77" s="99"/>
      <c r="Q77" s="76"/>
      <c r="R77" s="99"/>
      <c r="S77" s="99"/>
      <c r="T77" s="99"/>
      <c r="U77" s="76"/>
      <c r="V77" s="99"/>
      <c r="W77" s="99"/>
      <c r="X77" s="99"/>
      <c r="Y77" s="76"/>
      <c r="Z77" s="99"/>
      <c r="AA77" s="99"/>
      <c r="AB77" s="99"/>
      <c r="AC77" s="76"/>
      <c r="AD77" s="99"/>
      <c r="AE77" s="99"/>
      <c r="AF77" s="99"/>
      <c r="AG77" s="76"/>
      <c r="AH77" s="76"/>
      <c r="AI77" s="76"/>
      <c r="AJ77" s="76"/>
      <c r="AK77" s="76"/>
      <c r="AL77" s="76"/>
    </row>
    <row r="78" spans="1:38" s="5" customFormat="1" ht="12.75">
      <c r="A78" s="76"/>
      <c r="B78" s="76"/>
      <c r="C78" s="76"/>
      <c r="D78" s="99"/>
      <c r="E78" s="99"/>
      <c r="F78" s="99"/>
      <c r="G78" s="99"/>
      <c r="H78" s="99"/>
      <c r="I78" s="99"/>
      <c r="J78" s="99"/>
      <c r="K78" s="99"/>
      <c r="L78" s="99"/>
      <c r="M78" s="76"/>
      <c r="N78" s="99"/>
      <c r="O78" s="99"/>
      <c r="P78" s="99"/>
      <c r="Q78" s="76"/>
      <c r="R78" s="99"/>
      <c r="S78" s="99"/>
      <c r="T78" s="99"/>
      <c r="U78" s="76"/>
      <c r="V78" s="99"/>
      <c r="W78" s="99"/>
      <c r="X78" s="99"/>
      <c r="Y78" s="76"/>
      <c r="Z78" s="99"/>
      <c r="AA78" s="99"/>
      <c r="AB78" s="99"/>
      <c r="AC78" s="76"/>
      <c r="AD78" s="99"/>
      <c r="AE78" s="99"/>
      <c r="AF78" s="99"/>
      <c r="AG78" s="76"/>
      <c r="AH78" s="76"/>
      <c r="AI78" s="76"/>
      <c r="AJ78" s="76"/>
      <c r="AK78" s="76"/>
      <c r="AL78" s="76"/>
    </row>
    <row r="79" spans="1:38" s="5" customFormat="1" ht="12.75">
      <c r="A79" s="76"/>
      <c r="B79" s="76"/>
      <c r="C79" s="76"/>
      <c r="D79" s="99"/>
      <c r="E79" s="99"/>
      <c r="F79" s="99"/>
      <c r="G79" s="99"/>
      <c r="H79" s="99"/>
      <c r="I79" s="99"/>
      <c r="J79" s="99"/>
      <c r="K79" s="99"/>
      <c r="L79" s="99"/>
      <c r="M79" s="76"/>
      <c r="N79" s="99"/>
      <c r="O79" s="99"/>
      <c r="P79" s="99"/>
      <c r="Q79" s="76"/>
      <c r="R79" s="99"/>
      <c r="S79" s="99"/>
      <c r="T79" s="99"/>
      <c r="U79" s="76"/>
      <c r="V79" s="99"/>
      <c r="W79" s="99"/>
      <c r="X79" s="99"/>
      <c r="Y79" s="76"/>
      <c r="Z79" s="99"/>
      <c r="AA79" s="99"/>
      <c r="AB79" s="99"/>
      <c r="AC79" s="76"/>
      <c r="AD79" s="99"/>
      <c r="AE79" s="99"/>
      <c r="AF79" s="99"/>
      <c r="AG79" s="76"/>
      <c r="AH79" s="76"/>
      <c r="AI79" s="76"/>
      <c r="AJ79" s="76"/>
      <c r="AK79" s="76"/>
      <c r="AL79" s="76"/>
    </row>
    <row r="80" spans="1:38" s="5" customFormat="1" ht="12.75">
      <c r="A80" s="76"/>
      <c r="B80" s="76"/>
      <c r="C80" s="76"/>
      <c r="D80" s="99"/>
      <c r="E80" s="99"/>
      <c r="F80" s="99"/>
      <c r="G80" s="99"/>
      <c r="H80" s="99"/>
      <c r="I80" s="99"/>
      <c r="J80" s="99"/>
      <c r="K80" s="99"/>
      <c r="L80" s="99"/>
      <c r="M80" s="76"/>
      <c r="N80" s="99"/>
      <c r="O80" s="99"/>
      <c r="P80" s="99"/>
      <c r="Q80" s="76"/>
      <c r="R80" s="99"/>
      <c r="S80" s="99"/>
      <c r="T80" s="99"/>
      <c r="U80" s="76"/>
      <c r="V80" s="99"/>
      <c r="W80" s="99"/>
      <c r="X80" s="99"/>
      <c r="Y80" s="76"/>
      <c r="Z80" s="99"/>
      <c r="AA80" s="99"/>
      <c r="AB80" s="99"/>
      <c r="AC80" s="76"/>
      <c r="AD80" s="99"/>
      <c r="AE80" s="99"/>
      <c r="AF80" s="99"/>
      <c r="AG80" s="76"/>
      <c r="AH80" s="76"/>
      <c r="AI80" s="76"/>
      <c r="AJ80" s="76"/>
      <c r="AK80" s="76"/>
      <c r="AL80" s="76"/>
    </row>
    <row r="81" spans="1:38" s="5" customFormat="1" ht="12.75">
      <c r="A81" s="76"/>
      <c r="B81" s="76"/>
      <c r="C81" s="76"/>
      <c r="D81" s="99"/>
      <c r="E81" s="99"/>
      <c r="F81" s="99"/>
      <c r="G81" s="99"/>
      <c r="H81" s="99"/>
      <c r="I81" s="99"/>
      <c r="J81" s="99"/>
      <c r="K81" s="99"/>
      <c r="L81" s="99"/>
      <c r="M81" s="76"/>
      <c r="N81" s="99"/>
      <c r="O81" s="99"/>
      <c r="P81" s="99"/>
      <c r="Q81" s="76"/>
      <c r="R81" s="99"/>
      <c r="S81" s="99"/>
      <c r="T81" s="99"/>
      <c r="U81" s="76"/>
      <c r="V81" s="99"/>
      <c r="W81" s="99"/>
      <c r="X81" s="99"/>
      <c r="Y81" s="76"/>
      <c r="Z81" s="99"/>
      <c r="AA81" s="99"/>
      <c r="AB81" s="99"/>
      <c r="AC81" s="76"/>
      <c r="AD81" s="99"/>
      <c r="AE81" s="99"/>
      <c r="AF81" s="99"/>
      <c r="AG81" s="76"/>
      <c r="AH81" s="76"/>
      <c r="AI81" s="76"/>
      <c r="AJ81" s="76"/>
      <c r="AK81" s="76"/>
      <c r="AL81" s="76"/>
    </row>
    <row r="82" spans="1:38" s="5" customFormat="1" ht="12.75">
      <c r="A82" s="76"/>
      <c r="B82" s="76"/>
      <c r="C82" s="76"/>
      <c r="D82" s="76"/>
      <c r="E82" s="76"/>
      <c r="F82" s="76"/>
      <c r="G82" s="76"/>
      <c r="H82" s="76"/>
      <c r="I82" s="76"/>
      <c r="J82" s="76"/>
      <c r="K82" s="76"/>
      <c r="L82" s="76"/>
      <c r="M82" s="76"/>
      <c r="N82" s="76"/>
      <c r="O82" s="76"/>
      <c r="P82" s="76"/>
      <c r="Q82" s="76"/>
      <c r="R82" s="76"/>
      <c r="S82" s="76"/>
      <c r="T82" s="76"/>
      <c r="U82" s="76"/>
      <c r="V82" s="76"/>
      <c r="W82" s="76"/>
      <c r="X82" s="76"/>
      <c r="Y82" s="76"/>
      <c r="Z82" s="76"/>
      <c r="AA82" s="76"/>
      <c r="AB82" s="76"/>
      <c r="AC82" s="76"/>
      <c r="AD82" s="76"/>
      <c r="AE82" s="76"/>
      <c r="AF82" s="76"/>
      <c r="AG82" s="76"/>
      <c r="AH82" s="76"/>
      <c r="AI82" s="76"/>
      <c r="AJ82" s="76"/>
      <c r="AK82" s="76"/>
      <c r="AL82" s="76"/>
    </row>
    <row r="83" spans="1:38" s="5" customFormat="1" ht="12.75">
      <c r="A83" s="76"/>
      <c r="B83" s="76"/>
      <c r="C83" s="76"/>
      <c r="D83" s="76"/>
      <c r="E83" s="76"/>
      <c r="F83" s="76"/>
      <c r="G83" s="76"/>
      <c r="H83" s="76"/>
      <c r="I83" s="76"/>
      <c r="J83" s="76"/>
      <c r="K83" s="76"/>
      <c r="L83" s="76"/>
      <c r="M83" s="76"/>
      <c r="N83" s="76"/>
      <c r="O83" s="76"/>
      <c r="P83" s="76"/>
      <c r="Q83" s="76"/>
      <c r="R83" s="76"/>
      <c r="S83" s="76"/>
      <c r="T83" s="76"/>
      <c r="U83" s="76"/>
      <c r="V83" s="76"/>
      <c r="W83" s="76"/>
      <c r="X83" s="76"/>
      <c r="Y83" s="76"/>
      <c r="Z83" s="76"/>
      <c r="AA83" s="76"/>
      <c r="AB83" s="76"/>
      <c r="AC83" s="76"/>
      <c r="AD83" s="76"/>
      <c r="AE83" s="76"/>
      <c r="AF83" s="76"/>
      <c r="AG83" s="76"/>
      <c r="AH83" s="76"/>
      <c r="AI83" s="76"/>
      <c r="AJ83" s="76"/>
      <c r="AK83" s="76"/>
      <c r="AL83" s="76"/>
    </row>
    <row r="84" spans="1:38" s="5" customFormat="1" ht="12.75">
      <c r="A84" s="76"/>
      <c r="B84" s="76"/>
      <c r="C84" s="76"/>
      <c r="D84" s="76"/>
      <c r="E84" s="76"/>
      <c r="F84" s="76"/>
      <c r="G84" s="76"/>
      <c r="H84" s="76"/>
      <c r="I84" s="76"/>
      <c r="J84" s="76"/>
      <c r="K84" s="76"/>
      <c r="L84" s="76"/>
      <c r="M84" s="76"/>
      <c r="N84" s="76"/>
      <c r="O84" s="76"/>
      <c r="P84" s="76"/>
      <c r="Q84" s="76"/>
      <c r="R84" s="76"/>
      <c r="S84" s="76"/>
      <c r="T84" s="76"/>
      <c r="U84" s="76"/>
      <c r="V84" s="76"/>
      <c r="W84" s="76"/>
      <c r="X84" s="76"/>
      <c r="Y84" s="76"/>
      <c r="Z84" s="76"/>
      <c r="AA84" s="76"/>
      <c r="AB84" s="76"/>
      <c r="AC84" s="76"/>
      <c r="AD84" s="76"/>
      <c r="AE84" s="76"/>
      <c r="AF84" s="76"/>
      <c r="AG84" s="76"/>
      <c r="AH84" s="76"/>
      <c r="AI84" s="76"/>
      <c r="AJ84" s="76"/>
      <c r="AK84" s="76"/>
      <c r="AL84" s="76"/>
    </row>
    <row r="85" s="5" customFormat="1" ht="12.75"/>
    <row r="86" s="5" customFormat="1" ht="12.75"/>
    <row r="87" s="5" customFormat="1" ht="12.75"/>
    <row r="88" s="5" customFormat="1" ht="12.75"/>
    <row r="89" s="5" customFormat="1" ht="12.75"/>
    <row r="90" s="5" customFormat="1" ht="12.75"/>
    <row r="91" s="5" customFormat="1" ht="12.75"/>
    <row r="92" s="5" customFormat="1" ht="12.75"/>
    <row r="93" s="5" customFormat="1" ht="12.75"/>
    <row r="94" s="5" customFormat="1" ht="12.75"/>
    <row r="95" s="5" customFormat="1" ht="12.75"/>
    <row r="96" s="5" customFormat="1" ht="12.75"/>
    <row r="97" s="5" customFormat="1" ht="12.75"/>
    <row r="98" s="5" customFormat="1" ht="12.75"/>
    <row r="99" s="5" customFormat="1" ht="12.75"/>
    <row r="100" s="5" customFormat="1" ht="12.75"/>
    <row r="101" s="5" customFormat="1" ht="12.75"/>
    <row r="102" s="5" customFormat="1" ht="12.75"/>
  </sheetData>
  <sheetProtection password="F954" sheet="1" objects="1" scenarios="1"/>
  <mergeCells count="10">
    <mergeCell ref="B2:AH2"/>
    <mergeCell ref="D4:F4"/>
    <mergeCell ref="G4:I4"/>
    <mergeCell ref="J4:M4"/>
    <mergeCell ref="N4:Q4"/>
    <mergeCell ref="R4:U4"/>
    <mergeCell ref="V4:Y4"/>
    <mergeCell ref="Z4:AC4"/>
    <mergeCell ref="AD4:AG4"/>
    <mergeCell ref="B3:AH3"/>
  </mergeCells>
  <printOptions horizontalCentered="1"/>
  <pageMargins left="0.05" right="0.05" top="0.590551181102362" bottom="0.590551181102362" header="0.31496062992126" footer="0.31496062992126"/>
  <pageSetup horizontalDpi="600" verticalDpi="600" orientation="landscape" paperSize="9" scale="4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L84"/>
  <sheetViews>
    <sheetView showGridLines="0" zoomScalePageLayoutView="0" workbookViewId="0" topLeftCell="A1">
      <selection activeCell="B38" sqref="B38"/>
    </sheetView>
  </sheetViews>
  <sheetFormatPr defaultColWidth="9.140625" defaultRowHeight="12.75"/>
  <cols>
    <col min="1" max="1" width="4.00390625" style="3" customWidth="1"/>
    <col min="2" max="2" width="20.7109375" style="3" customWidth="1"/>
    <col min="3" max="3" width="6.7109375" style="3" customWidth="1"/>
    <col min="4" max="6" width="10.7109375" style="3" customWidth="1"/>
    <col min="7" max="9" width="10.7109375" style="3" hidden="1" customWidth="1"/>
    <col min="10" max="12" width="10.7109375" style="3" customWidth="1"/>
    <col min="13" max="13" width="11.7109375" style="3" customWidth="1"/>
    <col min="14" max="16" width="10.7109375" style="3" hidden="1" customWidth="1"/>
    <col min="17" max="17" width="11.7109375" style="3" hidden="1" customWidth="1"/>
    <col min="18" max="25" width="10.7109375" style="3" hidden="1" customWidth="1"/>
    <col min="26" max="28" width="10.7109375" style="3" customWidth="1"/>
    <col min="29" max="29" width="11.7109375" style="3" customWidth="1"/>
    <col min="30" max="32" width="10.7109375" style="3" customWidth="1"/>
    <col min="33" max="33" width="11.7109375" style="3" customWidth="1"/>
    <col min="34" max="34" width="10.7109375" style="3" customWidth="1"/>
    <col min="35" max="37" width="10.7109375" style="3" hidden="1" customWidth="1"/>
    <col min="38" max="16384" width="9.140625" style="3" customWidth="1"/>
  </cols>
  <sheetData>
    <row r="1" spans="1:38" ht="16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1:38" ht="15.75" customHeight="1">
      <c r="A2" s="4"/>
      <c r="B2" s="118" t="s">
        <v>655</v>
      </c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19"/>
      <c r="AB2" s="119"/>
      <c r="AC2" s="119"/>
      <c r="AD2" s="119"/>
      <c r="AE2" s="119"/>
      <c r="AF2" s="119"/>
      <c r="AG2" s="119"/>
      <c r="AH2" s="119"/>
      <c r="AI2" s="2"/>
      <c r="AJ2" s="2"/>
      <c r="AK2" s="2"/>
      <c r="AL2" s="2"/>
    </row>
    <row r="3" spans="1:38" ht="16.5">
      <c r="A3" s="6"/>
      <c r="B3" s="128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/>
      <c r="AE3" s="129"/>
      <c r="AF3" s="129"/>
      <c r="AG3" s="129"/>
      <c r="AH3" s="129"/>
      <c r="AI3" s="2"/>
      <c r="AJ3" s="2"/>
      <c r="AK3" s="2"/>
      <c r="AL3" s="2"/>
    </row>
    <row r="4" spans="1:38" s="14" customFormat="1" ht="16.5" customHeight="1">
      <c r="A4" s="9"/>
      <c r="B4" s="10"/>
      <c r="C4" s="11"/>
      <c r="D4" s="120" t="s">
        <v>0</v>
      </c>
      <c r="E4" s="120"/>
      <c r="F4" s="120"/>
      <c r="G4" s="120" t="s">
        <v>1</v>
      </c>
      <c r="H4" s="120"/>
      <c r="I4" s="120"/>
      <c r="J4" s="121" t="s">
        <v>2</v>
      </c>
      <c r="K4" s="122"/>
      <c r="L4" s="122"/>
      <c r="M4" s="123"/>
      <c r="N4" s="121" t="s">
        <v>3</v>
      </c>
      <c r="O4" s="124"/>
      <c r="P4" s="124"/>
      <c r="Q4" s="125"/>
      <c r="R4" s="121" t="s">
        <v>4</v>
      </c>
      <c r="S4" s="124"/>
      <c r="T4" s="124"/>
      <c r="U4" s="125"/>
      <c r="V4" s="121" t="s">
        <v>5</v>
      </c>
      <c r="W4" s="126"/>
      <c r="X4" s="126"/>
      <c r="Y4" s="127"/>
      <c r="Z4" s="121" t="s">
        <v>6</v>
      </c>
      <c r="AA4" s="122"/>
      <c r="AB4" s="122"/>
      <c r="AC4" s="123"/>
      <c r="AD4" s="121" t="s">
        <v>7</v>
      </c>
      <c r="AE4" s="122"/>
      <c r="AF4" s="122"/>
      <c r="AG4" s="123"/>
      <c r="AH4" s="12"/>
      <c r="AI4" s="13"/>
      <c r="AJ4" s="13"/>
      <c r="AK4" s="13"/>
      <c r="AL4" s="13"/>
    </row>
    <row r="5" spans="1:38" s="14" customFormat="1" ht="81.75" customHeight="1">
      <c r="A5" s="15"/>
      <c r="B5" s="16" t="s">
        <v>8</v>
      </c>
      <c r="C5" s="17" t="s">
        <v>9</v>
      </c>
      <c r="D5" s="18" t="s">
        <v>10</v>
      </c>
      <c r="E5" s="19" t="s">
        <v>11</v>
      </c>
      <c r="F5" s="20" t="s">
        <v>12</v>
      </c>
      <c r="G5" s="18" t="s">
        <v>10</v>
      </c>
      <c r="H5" s="19" t="s">
        <v>11</v>
      </c>
      <c r="I5" s="20" t="s">
        <v>12</v>
      </c>
      <c r="J5" s="18" t="s">
        <v>10</v>
      </c>
      <c r="K5" s="19" t="s">
        <v>11</v>
      </c>
      <c r="L5" s="19" t="s">
        <v>12</v>
      </c>
      <c r="M5" s="20" t="s">
        <v>13</v>
      </c>
      <c r="N5" s="18" t="s">
        <v>10</v>
      </c>
      <c r="O5" s="19" t="s">
        <v>11</v>
      </c>
      <c r="P5" s="21" t="s">
        <v>12</v>
      </c>
      <c r="Q5" s="22" t="s">
        <v>14</v>
      </c>
      <c r="R5" s="19" t="s">
        <v>10</v>
      </c>
      <c r="S5" s="19" t="s">
        <v>11</v>
      </c>
      <c r="T5" s="21" t="s">
        <v>12</v>
      </c>
      <c r="U5" s="22" t="s">
        <v>15</v>
      </c>
      <c r="V5" s="19" t="s">
        <v>10</v>
      </c>
      <c r="W5" s="19" t="s">
        <v>11</v>
      </c>
      <c r="X5" s="21" t="s">
        <v>12</v>
      </c>
      <c r="Y5" s="22" t="s">
        <v>16</v>
      </c>
      <c r="Z5" s="18" t="s">
        <v>10</v>
      </c>
      <c r="AA5" s="19" t="s">
        <v>11</v>
      </c>
      <c r="AB5" s="19" t="s">
        <v>12</v>
      </c>
      <c r="AC5" s="20" t="s">
        <v>17</v>
      </c>
      <c r="AD5" s="18" t="s">
        <v>10</v>
      </c>
      <c r="AE5" s="19" t="s">
        <v>11</v>
      </c>
      <c r="AF5" s="19" t="s">
        <v>12</v>
      </c>
      <c r="AG5" s="23" t="s">
        <v>17</v>
      </c>
      <c r="AH5" s="24" t="s">
        <v>18</v>
      </c>
      <c r="AI5" s="13"/>
      <c r="AJ5" s="13"/>
      <c r="AK5" s="13"/>
      <c r="AL5" s="13"/>
    </row>
    <row r="6" spans="1:38" s="14" customFormat="1" ht="12.75">
      <c r="A6" s="9"/>
      <c r="B6" s="12"/>
      <c r="C6" s="26"/>
      <c r="D6" s="27"/>
      <c r="E6" s="28"/>
      <c r="F6" s="29"/>
      <c r="G6" s="30"/>
      <c r="H6" s="28"/>
      <c r="I6" s="31"/>
      <c r="J6" s="30"/>
      <c r="K6" s="28"/>
      <c r="L6" s="28"/>
      <c r="M6" s="29"/>
      <c r="N6" s="27"/>
      <c r="O6" s="32"/>
      <c r="P6" s="28"/>
      <c r="Q6" s="29"/>
      <c r="R6" s="27"/>
      <c r="S6" s="28"/>
      <c r="T6" s="28"/>
      <c r="U6" s="29"/>
      <c r="V6" s="27"/>
      <c r="W6" s="28"/>
      <c r="X6" s="28"/>
      <c r="Y6" s="29"/>
      <c r="Z6" s="30"/>
      <c r="AA6" s="28"/>
      <c r="AB6" s="28"/>
      <c r="AC6" s="29"/>
      <c r="AD6" s="30"/>
      <c r="AE6" s="28"/>
      <c r="AF6" s="28"/>
      <c r="AG6" s="29"/>
      <c r="AH6" s="29"/>
      <c r="AI6" s="13"/>
      <c r="AJ6" s="13"/>
      <c r="AK6" s="13"/>
      <c r="AL6" s="13"/>
    </row>
    <row r="7" spans="1:38" s="14" customFormat="1" ht="12.75">
      <c r="A7" s="33"/>
      <c r="B7" s="60" t="s">
        <v>32</v>
      </c>
      <c r="C7" s="26"/>
      <c r="D7" s="35"/>
      <c r="E7" s="36"/>
      <c r="F7" s="37"/>
      <c r="G7" s="30"/>
      <c r="H7" s="36"/>
      <c r="I7" s="31"/>
      <c r="J7" s="30"/>
      <c r="K7" s="36"/>
      <c r="L7" s="36"/>
      <c r="M7" s="37"/>
      <c r="N7" s="35"/>
      <c r="O7" s="38"/>
      <c r="P7" s="36"/>
      <c r="Q7" s="37"/>
      <c r="R7" s="35"/>
      <c r="S7" s="36"/>
      <c r="T7" s="36"/>
      <c r="U7" s="37"/>
      <c r="V7" s="35"/>
      <c r="W7" s="36"/>
      <c r="X7" s="36"/>
      <c r="Y7" s="37"/>
      <c r="Z7" s="30"/>
      <c r="AA7" s="36"/>
      <c r="AB7" s="36"/>
      <c r="AC7" s="37"/>
      <c r="AD7" s="30"/>
      <c r="AE7" s="36"/>
      <c r="AF7" s="36"/>
      <c r="AG7" s="37"/>
      <c r="AH7" s="37"/>
      <c r="AI7" s="13"/>
      <c r="AJ7" s="13"/>
      <c r="AK7" s="13"/>
      <c r="AL7" s="13"/>
    </row>
    <row r="8" spans="1:38" s="14" customFormat="1" ht="12.75">
      <c r="A8" s="33"/>
      <c r="B8" s="26"/>
      <c r="C8" s="26"/>
      <c r="D8" s="35"/>
      <c r="E8" s="36"/>
      <c r="F8" s="37"/>
      <c r="G8" s="30"/>
      <c r="H8" s="36"/>
      <c r="I8" s="31"/>
      <c r="J8" s="30"/>
      <c r="K8" s="36"/>
      <c r="L8" s="36"/>
      <c r="M8" s="37"/>
      <c r="N8" s="35"/>
      <c r="O8" s="38"/>
      <c r="P8" s="36"/>
      <c r="Q8" s="37"/>
      <c r="R8" s="35"/>
      <c r="S8" s="36"/>
      <c r="T8" s="36"/>
      <c r="U8" s="37"/>
      <c r="V8" s="35"/>
      <c r="W8" s="36"/>
      <c r="X8" s="36"/>
      <c r="Y8" s="37"/>
      <c r="Z8" s="30"/>
      <c r="AA8" s="36"/>
      <c r="AB8" s="36"/>
      <c r="AC8" s="37"/>
      <c r="AD8" s="30"/>
      <c r="AE8" s="36"/>
      <c r="AF8" s="36"/>
      <c r="AG8" s="37"/>
      <c r="AH8" s="37"/>
      <c r="AI8" s="13"/>
      <c r="AJ8" s="13"/>
      <c r="AK8" s="13"/>
      <c r="AL8" s="13"/>
    </row>
    <row r="9" spans="1:38" s="14" customFormat="1" ht="12.75">
      <c r="A9" s="30" t="s">
        <v>96</v>
      </c>
      <c r="B9" s="61" t="s">
        <v>552</v>
      </c>
      <c r="C9" s="40" t="s">
        <v>553</v>
      </c>
      <c r="D9" s="77">
        <v>232120361</v>
      </c>
      <c r="E9" s="78">
        <v>111660000</v>
      </c>
      <c r="F9" s="79">
        <f>$D9+$E9</f>
        <v>343780361</v>
      </c>
      <c r="G9" s="77">
        <v>232120361</v>
      </c>
      <c r="H9" s="78">
        <v>111660000</v>
      </c>
      <c r="I9" s="80">
        <f>$G9+$H9</f>
        <v>343780361</v>
      </c>
      <c r="J9" s="77">
        <v>46603676</v>
      </c>
      <c r="K9" s="78">
        <v>12507904</v>
      </c>
      <c r="L9" s="78">
        <f>$J9+$K9</f>
        <v>59111580</v>
      </c>
      <c r="M9" s="41">
        <f>IF($F9=0,0,$L9/$F9)</f>
        <v>0.17194577324910076</v>
      </c>
      <c r="N9" s="105">
        <v>0</v>
      </c>
      <c r="O9" s="106">
        <v>0</v>
      </c>
      <c r="P9" s="107">
        <f>$N9+$O9</f>
        <v>0</v>
      </c>
      <c r="Q9" s="41">
        <f>IF($F9=0,0,$P9/$F9)</f>
        <v>0</v>
      </c>
      <c r="R9" s="105">
        <v>0</v>
      </c>
      <c r="S9" s="107">
        <v>0</v>
      </c>
      <c r="T9" s="107">
        <f>$R9+$S9</f>
        <v>0</v>
      </c>
      <c r="U9" s="41">
        <f>IF($I9=0,0,$T9/$I9)</f>
        <v>0</v>
      </c>
      <c r="V9" s="105">
        <v>0</v>
      </c>
      <c r="W9" s="107">
        <v>0</v>
      </c>
      <c r="X9" s="107">
        <f>$V9+$W9</f>
        <v>0</v>
      </c>
      <c r="Y9" s="41">
        <f>IF($I9=0,0,$X9/$I9)</f>
        <v>0</v>
      </c>
      <c r="Z9" s="77">
        <v>46603676</v>
      </c>
      <c r="AA9" s="78">
        <v>12507904</v>
      </c>
      <c r="AB9" s="78">
        <f>$Z9+$AA9</f>
        <v>59111580</v>
      </c>
      <c r="AC9" s="41">
        <f>IF($F9=0,0,$AB9/$F9)</f>
        <v>0.17194577324910076</v>
      </c>
      <c r="AD9" s="77">
        <v>35924034</v>
      </c>
      <c r="AE9" s="78">
        <v>21858528</v>
      </c>
      <c r="AF9" s="78">
        <f>$AD9+$AE9</f>
        <v>57782562</v>
      </c>
      <c r="AG9" s="41">
        <f>IF($AI9=0,0,$AK9/$AI9)</f>
        <v>0.17069806926001332</v>
      </c>
      <c r="AH9" s="41">
        <f>IF($AF9=0,0,(($L9/$AF9)-1))</f>
        <v>0.023000330099589572</v>
      </c>
      <c r="AI9" s="13">
        <v>338507414</v>
      </c>
      <c r="AJ9" s="13">
        <v>352639000</v>
      </c>
      <c r="AK9" s="13">
        <v>57782562</v>
      </c>
      <c r="AL9" s="13"/>
    </row>
    <row r="10" spans="1:38" s="14" customFormat="1" ht="12.75">
      <c r="A10" s="30" t="s">
        <v>96</v>
      </c>
      <c r="B10" s="61" t="s">
        <v>68</v>
      </c>
      <c r="C10" s="40" t="s">
        <v>69</v>
      </c>
      <c r="D10" s="77">
        <v>1203146167</v>
      </c>
      <c r="E10" s="78">
        <v>221956000</v>
      </c>
      <c r="F10" s="80">
        <f aca="true" t="shared" si="0" ref="F10:F36">$D10+$E10</f>
        <v>1425102167</v>
      </c>
      <c r="G10" s="77">
        <v>1203146167</v>
      </c>
      <c r="H10" s="78">
        <v>221956000</v>
      </c>
      <c r="I10" s="80">
        <f aca="true" t="shared" si="1" ref="I10:I36">$G10+$H10</f>
        <v>1425102167</v>
      </c>
      <c r="J10" s="77">
        <v>249987035</v>
      </c>
      <c r="K10" s="78">
        <v>31596987</v>
      </c>
      <c r="L10" s="78">
        <f aca="true" t="shared" si="2" ref="L10:L36">$J10+$K10</f>
        <v>281584022</v>
      </c>
      <c r="M10" s="41">
        <f aca="true" t="shared" si="3" ref="M10:M36">IF($F10=0,0,$L10/$F10)</f>
        <v>0.19758865611211998</v>
      </c>
      <c r="N10" s="105">
        <v>0</v>
      </c>
      <c r="O10" s="106">
        <v>0</v>
      </c>
      <c r="P10" s="107">
        <f aca="true" t="shared" si="4" ref="P10:P36">$N10+$O10</f>
        <v>0</v>
      </c>
      <c r="Q10" s="41">
        <f aca="true" t="shared" si="5" ref="Q10:Q36">IF($F10=0,0,$P10/$F10)</f>
        <v>0</v>
      </c>
      <c r="R10" s="105">
        <v>0</v>
      </c>
      <c r="S10" s="107">
        <v>0</v>
      </c>
      <c r="T10" s="107">
        <f aca="true" t="shared" si="6" ref="T10:T36">$R10+$S10</f>
        <v>0</v>
      </c>
      <c r="U10" s="41">
        <f aca="true" t="shared" si="7" ref="U10:U36">IF($I10=0,0,$T10/$I10)</f>
        <v>0</v>
      </c>
      <c r="V10" s="105">
        <v>0</v>
      </c>
      <c r="W10" s="107">
        <v>0</v>
      </c>
      <c r="X10" s="107">
        <f aca="true" t="shared" si="8" ref="X10:X36">$V10+$W10</f>
        <v>0</v>
      </c>
      <c r="Y10" s="41">
        <f aca="true" t="shared" si="9" ref="Y10:Y36">IF($I10=0,0,$X10/$I10)</f>
        <v>0</v>
      </c>
      <c r="Z10" s="77">
        <v>249987035</v>
      </c>
      <c r="AA10" s="78">
        <v>31596987</v>
      </c>
      <c r="AB10" s="78">
        <f aca="true" t="shared" si="10" ref="AB10:AB36">$Z10+$AA10</f>
        <v>281584022</v>
      </c>
      <c r="AC10" s="41">
        <f aca="true" t="shared" si="11" ref="AC10:AC36">IF($F10=0,0,$AB10/$F10)</f>
        <v>0.19758865611211998</v>
      </c>
      <c r="AD10" s="77">
        <v>218244835</v>
      </c>
      <c r="AE10" s="78">
        <v>43744746</v>
      </c>
      <c r="AF10" s="78">
        <f aca="true" t="shared" si="12" ref="AF10:AF36">$AD10+$AE10</f>
        <v>261989581</v>
      </c>
      <c r="AG10" s="41">
        <f aca="true" t="shared" si="13" ref="AG10:AG36">IF($AI10=0,0,$AK10/$AI10)</f>
        <v>0.19030533089674712</v>
      </c>
      <c r="AH10" s="41">
        <f aca="true" t="shared" si="14" ref="AH10:AH36">IF($AF10=0,0,(($L10/$AF10)-1))</f>
        <v>0.0747909169716181</v>
      </c>
      <c r="AI10" s="13">
        <v>1376680200</v>
      </c>
      <c r="AJ10" s="13">
        <v>1319845051</v>
      </c>
      <c r="AK10" s="13">
        <v>261989581</v>
      </c>
      <c r="AL10" s="13"/>
    </row>
    <row r="11" spans="1:38" s="14" customFormat="1" ht="12.75">
      <c r="A11" s="30" t="s">
        <v>96</v>
      </c>
      <c r="B11" s="61" t="s">
        <v>82</v>
      </c>
      <c r="C11" s="40" t="s">
        <v>83</v>
      </c>
      <c r="D11" s="77">
        <v>2773723580</v>
      </c>
      <c r="E11" s="78">
        <v>1363578974</v>
      </c>
      <c r="F11" s="79">
        <f t="shared" si="0"/>
        <v>4137302554</v>
      </c>
      <c r="G11" s="77">
        <v>2773723580</v>
      </c>
      <c r="H11" s="78">
        <v>1363578974</v>
      </c>
      <c r="I11" s="80">
        <f t="shared" si="1"/>
        <v>4137302554</v>
      </c>
      <c r="J11" s="77">
        <v>637242015</v>
      </c>
      <c r="K11" s="78">
        <v>186314506</v>
      </c>
      <c r="L11" s="78">
        <f t="shared" si="2"/>
        <v>823556521</v>
      </c>
      <c r="M11" s="41">
        <f t="shared" si="3"/>
        <v>0.19905639248059692</v>
      </c>
      <c r="N11" s="105">
        <v>0</v>
      </c>
      <c r="O11" s="106">
        <v>0</v>
      </c>
      <c r="P11" s="107">
        <f t="shared" si="4"/>
        <v>0</v>
      </c>
      <c r="Q11" s="41">
        <f t="shared" si="5"/>
        <v>0</v>
      </c>
      <c r="R11" s="105">
        <v>0</v>
      </c>
      <c r="S11" s="107">
        <v>0</v>
      </c>
      <c r="T11" s="107">
        <f t="shared" si="6"/>
        <v>0</v>
      </c>
      <c r="U11" s="41">
        <f t="shared" si="7"/>
        <v>0</v>
      </c>
      <c r="V11" s="105">
        <v>0</v>
      </c>
      <c r="W11" s="107">
        <v>0</v>
      </c>
      <c r="X11" s="107">
        <f t="shared" si="8"/>
        <v>0</v>
      </c>
      <c r="Y11" s="41">
        <f t="shared" si="9"/>
        <v>0</v>
      </c>
      <c r="Z11" s="77">
        <v>637242015</v>
      </c>
      <c r="AA11" s="78">
        <v>186314506</v>
      </c>
      <c r="AB11" s="78">
        <f t="shared" si="10"/>
        <v>823556521</v>
      </c>
      <c r="AC11" s="41">
        <f t="shared" si="11"/>
        <v>0.19905639248059692</v>
      </c>
      <c r="AD11" s="77">
        <v>438932386</v>
      </c>
      <c r="AE11" s="78">
        <v>40293477</v>
      </c>
      <c r="AF11" s="78">
        <f t="shared" si="12"/>
        <v>479225863</v>
      </c>
      <c r="AG11" s="41">
        <f t="shared" si="13"/>
        <v>0.1378702769296306</v>
      </c>
      <c r="AH11" s="41">
        <f t="shared" si="14"/>
        <v>0.7185143469604436</v>
      </c>
      <c r="AI11" s="13">
        <v>3475918622</v>
      </c>
      <c r="AJ11" s="13">
        <v>3536894737</v>
      </c>
      <c r="AK11" s="13">
        <v>479225863</v>
      </c>
      <c r="AL11" s="13"/>
    </row>
    <row r="12" spans="1:38" s="14" customFormat="1" ht="12.75">
      <c r="A12" s="30" t="s">
        <v>96</v>
      </c>
      <c r="B12" s="61" t="s">
        <v>554</v>
      </c>
      <c r="C12" s="40" t="s">
        <v>555</v>
      </c>
      <c r="D12" s="77">
        <v>109361999</v>
      </c>
      <c r="E12" s="78">
        <v>29523980</v>
      </c>
      <c r="F12" s="79">
        <f t="shared" si="0"/>
        <v>138885979</v>
      </c>
      <c r="G12" s="77">
        <v>109361999</v>
      </c>
      <c r="H12" s="78">
        <v>29523980</v>
      </c>
      <c r="I12" s="80">
        <f t="shared" si="1"/>
        <v>138885979</v>
      </c>
      <c r="J12" s="77">
        <v>20382586</v>
      </c>
      <c r="K12" s="78">
        <v>8368036</v>
      </c>
      <c r="L12" s="78">
        <f t="shared" si="2"/>
        <v>28750622</v>
      </c>
      <c r="M12" s="41">
        <f t="shared" si="3"/>
        <v>0.20700881548309494</v>
      </c>
      <c r="N12" s="105">
        <v>0</v>
      </c>
      <c r="O12" s="106">
        <v>0</v>
      </c>
      <c r="P12" s="107">
        <f t="shared" si="4"/>
        <v>0</v>
      </c>
      <c r="Q12" s="41">
        <f t="shared" si="5"/>
        <v>0</v>
      </c>
      <c r="R12" s="105">
        <v>0</v>
      </c>
      <c r="S12" s="107">
        <v>0</v>
      </c>
      <c r="T12" s="107">
        <f t="shared" si="6"/>
        <v>0</v>
      </c>
      <c r="U12" s="41">
        <f t="shared" si="7"/>
        <v>0</v>
      </c>
      <c r="V12" s="105">
        <v>0</v>
      </c>
      <c r="W12" s="107">
        <v>0</v>
      </c>
      <c r="X12" s="107">
        <f t="shared" si="8"/>
        <v>0</v>
      </c>
      <c r="Y12" s="41">
        <f t="shared" si="9"/>
        <v>0</v>
      </c>
      <c r="Z12" s="77">
        <v>20382586</v>
      </c>
      <c r="AA12" s="78">
        <v>8368036</v>
      </c>
      <c r="AB12" s="78">
        <f t="shared" si="10"/>
        <v>28750622</v>
      </c>
      <c r="AC12" s="41">
        <f t="shared" si="11"/>
        <v>0.20700881548309494</v>
      </c>
      <c r="AD12" s="77">
        <v>24484797</v>
      </c>
      <c r="AE12" s="78">
        <v>9707346</v>
      </c>
      <c r="AF12" s="78">
        <f t="shared" si="12"/>
        <v>34192143</v>
      </c>
      <c r="AG12" s="41">
        <f t="shared" si="13"/>
        <v>0.23904244020258678</v>
      </c>
      <c r="AH12" s="41">
        <f t="shared" si="14"/>
        <v>-0.15914536272265822</v>
      </c>
      <c r="AI12" s="13">
        <v>143037960</v>
      </c>
      <c r="AJ12" s="13">
        <v>159468266</v>
      </c>
      <c r="AK12" s="13">
        <v>34192143</v>
      </c>
      <c r="AL12" s="13"/>
    </row>
    <row r="13" spans="1:38" s="14" customFormat="1" ht="12.75">
      <c r="A13" s="30" t="s">
        <v>96</v>
      </c>
      <c r="B13" s="61" t="s">
        <v>556</v>
      </c>
      <c r="C13" s="40" t="s">
        <v>557</v>
      </c>
      <c r="D13" s="77">
        <v>470852859</v>
      </c>
      <c r="E13" s="78">
        <v>146441000</v>
      </c>
      <c r="F13" s="79">
        <f t="shared" si="0"/>
        <v>617293859</v>
      </c>
      <c r="G13" s="77">
        <v>470852859</v>
      </c>
      <c r="H13" s="78">
        <v>146441000</v>
      </c>
      <c r="I13" s="80">
        <f t="shared" si="1"/>
        <v>617293859</v>
      </c>
      <c r="J13" s="77">
        <v>89311002</v>
      </c>
      <c r="K13" s="78">
        <v>51871038</v>
      </c>
      <c r="L13" s="78">
        <f t="shared" si="2"/>
        <v>141182040</v>
      </c>
      <c r="M13" s="41">
        <f t="shared" si="3"/>
        <v>0.2287112336233366</v>
      </c>
      <c r="N13" s="105">
        <v>0</v>
      </c>
      <c r="O13" s="106">
        <v>0</v>
      </c>
      <c r="P13" s="107">
        <f t="shared" si="4"/>
        <v>0</v>
      </c>
      <c r="Q13" s="41">
        <f t="shared" si="5"/>
        <v>0</v>
      </c>
      <c r="R13" s="105">
        <v>0</v>
      </c>
      <c r="S13" s="107">
        <v>0</v>
      </c>
      <c r="T13" s="107">
        <f t="shared" si="6"/>
        <v>0</v>
      </c>
      <c r="U13" s="41">
        <f t="shared" si="7"/>
        <v>0</v>
      </c>
      <c r="V13" s="105">
        <v>0</v>
      </c>
      <c r="W13" s="107">
        <v>0</v>
      </c>
      <c r="X13" s="107">
        <f t="shared" si="8"/>
        <v>0</v>
      </c>
      <c r="Y13" s="41">
        <f t="shared" si="9"/>
        <v>0</v>
      </c>
      <c r="Z13" s="77">
        <v>89311002</v>
      </c>
      <c r="AA13" s="78">
        <v>51871038</v>
      </c>
      <c r="AB13" s="78">
        <f t="shared" si="10"/>
        <v>141182040</v>
      </c>
      <c r="AC13" s="41">
        <f t="shared" si="11"/>
        <v>0.2287112336233366</v>
      </c>
      <c r="AD13" s="77">
        <v>77017549</v>
      </c>
      <c r="AE13" s="78">
        <v>20206626</v>
      </c>
      <c r="AF13" s="78">
        <f t="shared" si="12"/>
        <v>97224175</v>
      </c>
      <c r="AG13" s="41">
        <f t="shared" si="13"/>
        <v>0.16509848155774368</v>
      </c>
      <c r="AH13" s="41">
        <f t="shared" si="14"/>
        <v>0.45212895866691594</v>
      </c>
      <c r="AI13" s="13">
        <v>588885943</v>
      </c>
      <c r="AJ13" s="13">
        <v>687251297</v>
      </c>
      <c r="AK13" s="13">
        <v>97224175</v>
      </c>
      <c r="AL13" s="13"/>
    </row>
    <row r="14" spans="1:38" s="14" customFormat="1" ht="12.75">
      <c r="A14" s="30" t="s">
        <v>115</v>
      </c>
      <c r="B14" s="61" t="s">
        <v>558</v>
      </c>
      <c r="C14" s="40" t="s">
        <v>559</v>
      </c>
      <c r="D14" s="77">
        <v>253992000</v>
      </c>
      <c r="E14" s="78">
        <v>3355000</v>
      </c>
      <c r="F14" s="79">
        <f t="shared" si="0"/>
        <v>257347000</v>
      </c>
      <c r="G14" s="77">
        <v>253992000</v>
      </c>
      <c r="H14" s="78">
        <v>3355000</v>
      </c>
      <c r="I14" s="80">
        <f t="shared" si="1"/>
        <v>257347000</v>
      </c>
      <c r="J14" s="77">
        <v>53662485</v>
      </c>
      <c r="K14" s="78">
        <v>315372</v>
      </c>
      <c r="L14" s="78">
        <f t="shared" si="2"/>
        <v>53977857</v>
      </c>
      <c r="M14" s="41">
        <f t="shared" si="3"/>
        <v>0.20974737222505022</v>
      </c>
      <c r="N14" s="105">
        <v>0</v>
      </c>
      <c r="O14" s="106">
        <v>0</v>
      </c>
      <c r="P14" s="107">
        <f t="shared" si="4"/>
        <v>0</v>
      </c>
      <c r="Q14" s="41">
        <f t="shared" si="5"/>
        <v>0</v>
      </c>
      <c r="R14" s="105">
        <v>0</v>
      </c>
      <c r="S14" s="107">
        <v>0</v>
      </c>
      <c r="T14" s="107">
        <f t="shared" si="6"/>
        <v>0</v>
      </c>
      <c r="U14" s="41">
        <f t="shared" si="7"/>
        <v>0</v>
      </c>
      <c r="V14" s="105">
        <v>0</v>
      </c>
      <c r="W14" s="107">
        <v>0</v>
      </c>
      <c r="X14" s="107">
        <f t="shared" si="8"/>
        <v>0</v>
      </c>
      <c r="Y14" s="41">
        <f t="shared" si="9"/>
        <v>0</v>
      </c>
      <c r="Z14" s="77">
        <v>53662485</v>
      </c>
      <c r="AA14" s="78">
        <v>315372</v>
      </c>
      <c r="AB14" s="78">
        <f t="shared" si="10"/>
        <v>53977857</v>
      </c>
      <c r="AC14" s="41">
        <f t="shared" si="11"/>
        <v>0.20974737222505022</v>
      </c>
      <c r="AD14" s="77">
        <v>58863423</v>
      </c>
      <c r="AE14" s="78">
        <v>507629</v>
      </c>
      <c r="AF14" s="78">
        <f t="shared" si="12"/>
        <v>59371052</v>
      </c>
      <c r="AG14" s="41">
        <f t="shared" si="13"/>
        <v>0.2459233123879033</v>
      </c>
      <c r="AH14" s="41">
        <f t="shared" si="14"/>
        <v>-0.09083879800546568</v>
      </c>
      <c r="AI14" s="13">
        <v>241421000</v>
      </c>
      <c r="AJ14" s="13">
        <v>248811786</v>
      </c>
      <c r="AK14" s="13">
        <v>59371052</v>
      </c>
      <c r="AL14" s="13"/>
    </row>
    <row r="15" spans="1:38" s="58" customFormat="1" ht="12.75">
      <c r="A15" s="62"/>
      <c r="B15" s="63" t="s">
        <v>560</v>
      </c>
      <c r="C15" s="33"/>
      <c r="D15" s="81">
        <f>SUM(D9:D14)</f>
        <v>5043196966</v>
      </c>
      <c r="E15" s="82">
        <f>SUM(E9:E14)</f>
        <v>1876514954</v>
      </c>
      <c r="F15" s="90">
        <f t="shared" si="0"/>
        <v>6919711920</v>
      </c>
      <c r="G15" s="81">
        <f>SUM(G9:G14)</f>
        <v>5043196966</v>
      </c>
      <c r="H15" s="82">
        <f>SUM(H9:H14)</f>
        <v>1876514954</v>
      </c>
      <c r="I15" s="83">
        <f t="shared" si="1"/>
        <v>6919711920</v>
      </c>
      <c r="J15" s="81">
        <f>SUM(J9:J14)</f>
        <v>1097188799</v>
      </c>
      <c r="K15" s="82">
        <f>SUM(K9:K14)</f>
        <v>290973843</v>
      </c>
      <c r="L15" s="82">
        <f t="shared" si="2"/>
        <v>1388162642</v>
      </c>
      <c r="M15" s="45">
        <f t="shared" si="3"/>
        <v>0.20060988926255763</v>
      </c>
      <c r="N15" s="111">
        <f>SUM(N9:N14)</f>
        <v>0</v>
      </c>
      <c r="O15" s="112">
        <f>SUM(O9:O14)</f>
        <v>0</v>
      </c>
      <c r="P15" s="113">
        <f t="shared" si="4"/>
        <v>0</v>
      </c>
      <c r="Q15" s="45">
        <f t="shared" si="5"/>
        <v>0</v>
      </c>
      <c r="R15" s="111">
        <f>SUM(R9:R14)</f>
        <v>0</v>
      </c>
      <c r="S15" s="113">
        <f>SUM(S9:S14)</f>
        <v>0</v>
      </c>
      <c r="T15" s="113">
        <f t="shared" si="6"/>
        <v>0</v>
      </c>
      <c r="U15" s="45">
        <f t="shared" si="7"/>
        <v>0</v>
      </c>
      <c r="V15" s="111">
        <f>SUM(V9:V14)</f>
        <v>0</v>
      </c>
      <c r="W15" s="113">
        <f>SUM(W9:W14)</f>
        <v>0</v>
      </c>
      <c r="X15" s="113">
        <f t="shared" si="8"/>
        <v>0</v>
      </c>
      <c r="Y15" s="45">
        <f t="shared" si="9"/>
        <v>0</v>
      </c>
      <c r="Z15" s="81">
        <v>1097188799</v>
      </c>
      <c r="AA15" s="82">
        <v>290973843</v>
      </c>
      <c r="AB15" s="82">
        <f t="shared" si="10"/>
        <v>1388162642</v>
      </c>
      <c r="AC15" s="45">
        <f t="shared" si="11"/>
        <v>0.20060988926255763</v>
      </c>
      <c r="AD15" s="81">
        <f>SUM(AD9:AD14)</f>
        <v>853467024</v>
      </c>
      <c r="AE15" s="82">
        <f>SUM(AE9:AE14)</f>
        <v>136318352</v>
      </c>
      <c r="AF15" s="82">
        <f t="shared" si="12"/>
        <v>989785376</v>
      </c>
      <c r="AG15" s="45">
        <f t="shared" si="13"/>
        <v>0.160563423033403</v>
      </c>
      <c r="AH15" s="45">
        <f t="shared" si="14"/>
        <v>0.40248853504984505</v>
      </c>
      <c r="AI15" s="64">
        <f>SUM(AI9:AI14)</f>
        <v>6164451139</v>
      </c>
      <c r="AJ15" s="64">
        <f>SUM(AJ9:AJ14)</f>
        <v>6304910137</v>
      </c>
      <c r="AK15" s="64">
        <f>SUM(AK9:AK14)</f>
        <v>989785376</v>
      </c>
      <c r="AL15" s="64"/>
    </row>
    <row r="16" spans="1:38" s="14" customFormat="1" ht="12.75">
      <c r="A16" s="30" t="s">
        <v>96</v>
      </c>
      <c r="B16" s="61" t="s">
        <v>561</v>
      </c>
      <c r="C16" s="40" t="s">
        <v>562</v>
      </c>
      <c r="D16" s="77">
        <v>79966998</v>
      </c>
      <c r="E16" s="78">
        <v>33211000</v>
      </c>
      <c r="F16" s="79">
        <f t="shared" si="0"/>
        <v>113177998</v>
      </c>
      <c r="G16" s="77">
        <v>79966998</v>
      </c>
      <c r="H16" s="78">
        <v>33211000</v>
      </c>
      <c r="I16" s="80">
        <f t="shared" si="1"/>
        <v>113177998</v>
      </c>
      <c r="J16" s="77">
        <v>24861329</v>
      </c>
      <c r="K16" s="78">
        <v>9347669</v>
      </c>
      <c r="L16" s="78">
        <f t="shared" si="2"/>
        <v>34208998</v>
      </c>
      <c r="M16" s="41">
        <f t="shared" si="3"/>
        <v>0.302258377109657</v>
      </c>
      <c r="N16" s="105">
        <v>0</v>
      </c>
      <c r="O16" s="106">
        <v>0</v>
      </c>
      <c r="P16" s="107">
        <f t="shared" si="4"/>
        <v>0</v>
      </c>
      <c r="Q16" s="41">
        <f t="shared" si="5"/>
        <v>0</v>
      </c>
      <c r="R16" s="105">
        <v>0</v>
      </c>
      <c r="S16" s="107">
        <v>0</v>
      </c>
      <c r="T16" s="107">
        <f t="shared" si="6"/>
        <v>0</v>
      </c>
      <c r="U16" s="41">
        <f t="shared" si="7"/>
        <v>0</v>
      </c>
      <c r="V16" s="105">
        <v>0</v>
      </c>
      <c r="W16" s="107">
        <v>0</v>
      </c>
      <c r="X16" s="107">
        <f t="shared" si="8"/>
        <v>0</v>
      </c>
      <c r="Y16" s="41">
        <f t="shared" si="9"/>
        <v>0</v>
      </c>
      <c r="Z16" s="77">
        <v>24861329</v>
      </c>
      <c r="AA16" s="78">
        <v>9347669</v>
      </c>
      <c r="AB16" s="78">
        <f t="shared" si="10"/>
        <v>34208998</v>
      </c>
      <c r="AC16" s="41">
        <f t="shared" si="11"/>
        <v>0.302258377109657</v>
      </c>
      <c r="AD16" s="77">
        <v>16901607</v>
      </c>
      <c r="AE16" s="78">
        <v>5180772</v>
      </c>
      <c r="AF16" s="78">
        <f t="shared" si="12"/>
        <v>22082379</v>
      </c>
      <c r="AG16" s="41">
        <f t="shared" si="13"/>
        <v>0.2258350702079136</v>
      </c>
      <c r="AH16" s="41">
        <f t="shared" si="14"/>
        <v>0.5491536487078679</v>
      </c>
      <c r="AI16" s="13">
        <v>97781000</v>
      </c>
      <c r="AJ16" s="13">
        <v>119881000</v>
      </c>
      <c r="AK16" s="13">
        <v>22082379</v>
      </c>
      <c r="AL16" s="13"/>
    </row>
    <row r="17" spans="1:38" s="14" customFormat="1" ht="12.75">
      <c r="A17" s="30" t="s">
        <v>96</v>
      </c>
      <c r="B17" s="61" t="s">
        <v>563</v>
      </c>
      <c r="C17" s="40" t="s">
        <v>564</v>
      </c>
      <c r="D17" s="77">
        <v>142486104</v>
      </c>
      <c r="E17" s="78">
        <v>43815000</v>
      </c>
      <c r="F17" s="79">
        <f t="shared" si="0"/>
        <v>186301104</v>
      </c>
      <c r="G17" s="77">
        <v>142486104</v>
      </c>
      <c r="H17" s="78">
        <v>43815000</v>
      </c>
      <c r="I17" s="80">
        <f t="shared" si="1"/>
        <v>186301104</v>
      </c>
      <c r="J17" s="77">
        <v>33819290</v>
      </c>
      <c r="K17" s="78">
        <v>10702784</v>
      </c>
      <c r="L17" s="78">
        <f t="shared" si="2"/>
        <v>44522074</v>
      </c>
      <c r="M17" s="41">
        <f t="shared" si="3"/>
        <v>0.23897912059608623</v>
      </c>
      <c r="N17" s="105">
        <v>0</v>
      </c>
      <c r="O17" s="106">
        <v>0</v>
      </c>
      <c r="P17" s="107">
        <f t="shared" si="4"/>
        <v>0</v>
      </c>
      <c r="Q17" s="41">
        <f t="shared" si="5"/>
        <v>0</v>
      </c>
      <c r="R17" s="105">
        <v>0</v>
      </c>
      <c r="S17" s="107">
        <v>0</v>
      </c>
      <c r="T17" s="107">
        <f t="shared" si="6"/>
        <v>0</v>
      </c>
      <c r="U17" s="41">
        <f t="shared" si="7"/>
        <v>0</v>
      </c>
      <c r="V17" s="105">
        <v>0</v>
      </c>
      <c r="W17" s="107">
        <v>0</v>
      </c>
      <c r="X17" s="107">
        <f t="shared" si="8"/>
        <v>0</v>
      </c>
      <c r="Y17" s="41">
        <f t="shared" si="9"/>
        <v>0</v>
      </c>
      <c r="Z17" s="77">
        <v>33819290</v>
      </c>
      <c r="AA17" s="78">
        <v>10702784</v>
      </c>
      <c r="AB17" s="78">
        <f t="shared" si="10"/>
        <v>44522074</v>
      </c>
      <c r="AC17" s="41">
        <f t="shared" si="11"/>
        <v>0.23897912059608623</v>
      </c>
      <c r="AD17" s="77">
        <v>46395595</v>
      </c>
      <c r="AE17" s="78">
        <v>4337894</v>
      </c>
      <c r="AF17" s="78">
        <f t="shared" si="12"/>
        <v>50733489</v>
      </c>
      <c r="AG17" s="41">
        <f t="shared" si="13"/>
        <v>0.27648518986555765</v>
      </c>
      <c r="AH17" s="41">
        <f t="shared" si="14"/>
        <v>-0.12243224588791835</v>
      </c>
      <c r="AI17" s="13">
        <v>183494418</v>
      </c>
      <c r="AJ17" s="13">
        <v>183494418</v>
      </c>
      <c r="AK17" s="13">
        <v>50733489</v>
      </c>
      <c r="AL17" s="13"/>
    </row>
    <row r="18" spans="1:38" s="14" customFormat="1" ht="12.75">
      <c r="A18" s="30" t="s">
        <v>96</v>
      </c>
      <c r="B18" s="61" t="s">
        <v>565</v>
      </c>
      <c r="C18" s="40" t="s">
        <v>566</v>
      </c>
      <c r="D18" s="77">
        <v>479642060</v>
      </c>
      <c r="E18" s="78">
        <v>78268000</v>
      </c>
      <c r="F18" s="79">
        <f t="shared" si="0"/>
        <v>557910060</v>
      </c>
      <c r="G18" s="77">
        <v>479642060</v>
      </c>
      <c r="H18" s="78">
        <v>78268000</v>
      </c>
      <c r="I18" s="80">
        <f t="shared" si="1"/>
        <v>557910060</v>
      </c>
      <c r="J18" s="77">
        <v>73329810</v>
      </c>
      <c r="K18" s="78">
        <v>8226905</v>
      </c>
      <c r="L18" s="78">
        <f t="shared" si="2"/>
        <v>81556715</v>
      </c>
      <c r="M18" s="41">
        <f t="shared" si="3"/>
        <v>0.14618254956721877</v>
      </c>
      <c r="N18" s="105">
        <v>0</v>
      </c>
      <c r="O18" s="106">
        <v>0</v>
      </c>
      <c r="P18" s="107">
        <f t="shared" si="4"/>
        <v>0</v>
      </c>
      <c r="Q18" s="41">
        <f t="shared" si="5"/>
        <v>0</v>
      </c>
      <c r="R18" s="105">
        <v>0</v>
      </c>
      <c r="S18" s="107">
        <v>0</v>
      </c>
      <c r="T18" s="107">
        <f t="shared" si="6"/>
        <v>0</v>
      </c>
      <c r="U18" s="41">
        <f t="shared" si="7"/>
        <v>0</v>
      </c>
      <c r="V18" s="105">
        <v>0</v>
      </c>
      <c r="W18" s="107">
        <v>0</v>
      </c>
      <c r="X18" s="107">
        <f t="shared" si="8"/>
        <v>0</v>
      </c>
      <c r="Y18" s="41">
        <f t="shared" si="9"/>
        <v>0</v>
      </c>
      <c r="Z18" s="77">
        <v>73329810</v>
      </c>
      <c r="AA18" s="78">
        <v>8226905</v>
      </c>
      <c r="AB18" s="78">
        <f t="shared" si="10"/>
        <v>81556715</v>
      </c>
      <c r="AC18" s="41">
        <f t="shared" si="11"/>
        <v>0.14618254956721877</v>
      </c>
      <c r="AD18" s="77">
        <v>67882693</v>
      </c>
      <c r="AE18" s="78">
        <v>0</v>
      </c>
      <c r="AF18" s="78">
        <f t="shared" si="12"/>
        <v>67882693</v>
      </c>
      <c r="AG18" s="41">
        <f t="shared" si="13"/>
        <v>0.12821738642498143</v>
      </c>
      <c r="AH18" s="41">
        <f t="shared" si="14"/>
        <v>0.20143605675750087</v>
      </c>
      <c r="AI18" s="13">
        <v>529434384</v>
      </c>
      <c r="AJ18" s="13">
        <v>529434384</v>
      </c>
      <c r="AK18" s="13">
        <v>67882693</v>
      </c>
      <c r="AL18" s="13"/>
    </row>
    <row r="19" spans="1:38" s="14" customFormat="1" ht="12.75">
      <c r="A19" s="30" t="s">
        <v>96</v>
      </c>
      <c r="B19" s="61" t="s">
        <v>567</v>
      </c>
      <c r="C19" s="40" t="s">
        <v>568</v>
      </c>
      <c r="D19" s="77">
        <v>335623000</v>
      </c>
      <c r="E19" s="78">
        <v>36427000</v>
      </c>
      <c r="F19" s="79">
        <f t="shared" si="0"/>
        <v>372050000</v>
      </c>
      <c r="G19" s="77">
        <v>335623000</v>
      </c>
      <c r="H19" s="78">
        <v>36427000</v>
      </c>
      <c r="I19" s="80">
        <f t="shared" si="1"/>
        <v>372050000</v>
      </c>
      <c r="J19" s="77">
        <v>76185275</v>
      </c>
      <c r="K19" s="78">
        <v>402598</v>
      </c>
      <c r="L19" s="78">
        <f t="shared" si="2"/>
        <v>76587873</v>
      </c>
      <c r="M19" s="41">
        <f t="shared" si="3"/>
        <v>0.2058537105227792</v>
      </c>
      <c r="N19" s="105">
        <v>0</v>
      </c>
      <c r="O19" s="106">
        <v>0</v>
      </c>
      <c r="P19" s="107">
        <f t="shared" si="4"/>
        <v>0</v>
      </c>
      <c r="Q19" s="41">
        <f t="shared" si="5"/>
        <v>0</v>
      </c>
      <c r="R19" s="105">
        <v>0</v>
      </c>
      <c r="S19" s="107">
        <v>0</v>
      </c>
      <c r="T19" s="107">
        <f t="shared" si="6"/>
        <v>0</v>
      </c>
      <c r="U19" s="41">
        <f t="shared" si="7"/>
        <v>0</v>
      </c>
      <c r="V19" s="105">
        <v>0</v>
      </c>
      <c r="W19" s="107">
        <v>0</v>
      </c>
      <c r="X19" s="107">
        <f t="shared" si="8"/>
        <v>0</v>
      </c>
      <c r="Y19" s="41">
        <f t="shared" si="9"/>
        <v>0</v>
      </c>
      <c r="Z19" s="77">
        <v>76185275</v>
      </c>
      <c r="AA19" s="78">
        <v>402598</v>
      </c>
      <c r="AB19" s="78">
        <f t="shared" si="10"/>
        <v>76587873</v>
      </c>
      <c r="AC19" s="41">
        <f t="shared" si="11"/>
        <v>0.2058537105227792</v>
      </c>
      <c r="AD19" s="77">
        <v>56530983</v>
      </c>
      <c r="AE19" s="78">
        <v>3737041</v>
      </c>
      <c r="AF19" s="78">
        <f t="shared" si="12"/>
        <v>60268024</v>
      </c>
      <c r="AG19" s="41">
        <f t="shared" si="13"/>
        <v>0.14700252595304683</v>
      </c>
      <c r="AH19" s="41">
        <f t="shared" si="14"/>
        <v>0.2707878559283776</v>
      </c>
      <c r="AI19" s="13">
        <v>409979513</v>
      </c>
      <c r="AJ19" s="13">
        <v>409979513</v>
      </c>
      <c r="AK19" s="13">
        <v>60268024</v>
      </c>
      <c r="AL19" s="13"/>
    </row>
    <row r="20" spans="1:38" s="14" customFormat="1" ht="12.75">
      <c r="A20" s="30" t="s">
        <v>96</v>
      </c>
      <c r="B20" s="61" t="s">
        <v>569</v>
      </c>
      <c r="C20" s="40" t="s">
        <v>570</v>
      </c>
      <c r="D20" s="77">
        <v>255342810</v>
      </c>
      <c r="E20" s="78">
        <v>104059957</v>
      </c>
      <c r="F20" s="79">
        <f t="shared" si="0"/>
        <v>359402767</v>
      </c>
      <c r="G20" s="77">
        <v>255342810</v>
      </c>
      <c r="H20" s="78">
        <v>104059957</v>
      </c>
      <c r="I20" s="80">
        <f t="shared" si="1"/>
        <v>359402767</v>
      </c>
      <c r="J20" s="77">
        <v>37772164</v>
      </c>
      <c r="K20" s="78">
        <v>10470272</v>
      </c>
      <c r="L20" s="78">
        <f t="shared" si="2"/>
        <v>48242436</v>
      </c>
      <c r="M20" s="41">
        <f t="shared" si="3"/>
        <v>0.1342294507153864</v>
      </c>
      <c r="N20" s="105">
        <v>0</v>
      </c>
      <c r="O20" s="106">
        <v>0</v>
      </c>
      <c r="P20" s="107">
        <f t="shared" si="4"/>
        <v>0</v>
      </c>
      <c r="Q20" s="41">
        <f t="shared" si="5"/>
        <v>0</v>
      </c>
      <c r="R20" s="105">
        <v>0</v>
      </c>
      <c r="S20" s="107">
        <v>0</v>
      </c>
      <c r="T20" s="107">
        <f t="shared" si="6"/>
        <v>0</v>
      </c>
      <c r="U20" s="41">
        <f t="shared" si="7"/>
        <v>0</v>
      </c>
      <c r="V20" s="105">
        <v>0</v>
      </c>
      <c r="W20" s="107">
        <v>0</v>
      </c>
      <c r="X20" s="107">
        <f t="shared" si="8"/>
        <v>0</v>
      </c>
      <c r="Y20" s="41">
        <f t="shared" si="9"/>
        <v>0</v>
      </c>
      <c r="Z20" s="77">
        <v>37772164</v>
      </c>
      <c r="AA20" s="78">
        <v>10470272</v>
      </c>
      <c r="AB20" s="78">
        <f t="shared" si="10"/>
        <v>48242436</v>
      </c>
      <c r="AC20" s="41">
        <f t="shared" si="11"/>
        <v>0.1342294507153864</v>
      </c>
      <c r="AD20" s="77">
        <v>43443496</v>
      </c>
      <c r="AE20" s="78">
        <v>18224789</v>
      </c>
      <c r="AF20" s="78">
        <f t="shared" si="12"/>
        <v>61668285</v>
      </c>
      <c r="AG20" s="41">
        <f t="shared" si="13"/>
        <v>0.17199394782010322</v>
      </c>
      <c r="AH20" s="41">
        <f t="shared" si="14"/>
        <v>-0.21771075683392205</v>
      </c>
      <c r="AI20" s="13">
        <v>358549157</v>
      </c>
      <c r="AJ20" s="13">
        <v>358549157</v>
      </c>
      <c r="AK20" s="13">
        <v>61668285</v>
      </c>
      <c r="AL20" s="13"/>
    </row>
    <row r="21" spans="1:38" s="14" customFormat="1" ht="12.75">
      <c r="A21" s="30" t="s">
        <v>115</v>
      </c>
      <c r="B21" s="61" t="s">
        <v>571</v>
      </c>
      <c r="C21" s="40" t="s">
        <v>572</v>
      </c>
      <c r="D21" s="77">
        <v>401960000</v>
      </c>
      <c r="E21" s="78">
        <v>330305000</v>
      </c>
      <c r="F21" s="80">
        <f t="shared" si="0"/>
        <v>732265000</v>
      </c>
      <c r="G21" s="77">
        <v>401960000</v>
      </c>
      <c r="H21" s="78">
        <v>330305000</v>
      </c>
      <c r="I21" s="80">
        <f t="shared" si="1"/>
        <v>732265000</v>
      </c>
      <c r="J21" s="77">
        <v>117213477</v>
      </c>
      <c r="K21" s="78">
        <v>65500201</v>
      </c>
      <c r="L21" s="78">
        <f t="shared" si="2"/>
        <v>182713678</v>
      </c>
      <c r="M21" s="41">
        <f t="shared" si="3"/>
        <v>0.24951851856909726</v>
      </c>
      <c r="N21" s="105">
        <v>0</v>
      </c>
      <c r="O21" s="106">
        <v>0</v>
      </c>
      <c r="P21" s="107">
        <f t="shared" si="4"/>
        <v>0</v>
      </c>
      <c r="Q21" s="41">
        <f t="shared" si="5"/>
        <v>0</v>
      </c>
      <c r="R21" s="105">
        <v>0</v>
      </c>
      <c r="S21" s="107">
        <v>0</v>
      </c>
      <c r="T21" s="107">
        <f t="shared" si="6"/>
        <v>0</v>
      </c>
      <c r="U21" s="41">
        <f t="shared" si="7"/>
        <v>0</v>
      </c>
      <c r="V21" s="105">
        <v>0</v>
      </c>
      <c r="W21" s="107">
        <v>0</v>
      </c>
      <c r="X21" s="107">
        <f t="shared" si="8"/>
        <v>0</v>
      </c>
      <c r="Y21" s="41">
        <f t="shared" si="9"/>
        <v>0</v>
      </c>
      <c r="Z21" s="77">
        <v>117213477</v>
      </c>
      <c r="AA21" s="78">
        <v>65500201</v>
      </c>
      <c r="AB21" s="78">
        <f t="shared" si="10"/>
        <v>182713678</v>
      </c>
      <c r="AC21" s="41">
        <f t="shared" si="11"/>
        <v>0.24951851856909726</v>
      </c>
      <c r="AD21" s="77">
        <v>91987517</v>
      </c>
      <c r="AE21" s="78">
        <v>79186387</v>
      </c>
      <c r="AF21" s="78">
        <f t="shared" si="12"/>
        <v>171173904</v>
      </c>
      <c r="AG21" s="41">
        <f t="shared" si="13"/>
        <v>0.23104944294017446</v>
      </c>
      <c r="AH21" s="41">
        <f t="shared" si="14"/>
        <v>0.0674154981006918</v>
      </c>
      <c r="AI21" s="13">
        <v>740854000</v>
      </c>
      <c r="AJ21" s="13">
        <v>740854000</v>
      </c>
      <c r="AK21" s="13">
        <v>171173904</v>
      </c>
      <c r="AL21" s="13"/>
    </row>
    <row r="22" spans="1:38" s="58" customFormat="1" ht="12.75">
      <c r="A22" s="62"/>
      <c r="B22" s="63" t="s">
        <v>573</v>
      </c>
      <c r="C22" s="33"/>
      <c r="D22" s="81">
        <f>SUM(D16:D21)</f>
        <v>1695020972</v>
      </c>
      <c r="E22" s="82">
        <f>SUM(E16:E21)</f>
        <v>626085957</v>
      </c>
      <c r="F22" s="90">
        <f t="shared" si="0"/>
        <v>2321106929</v>
      </c>
      <c r="G22" s="81">
        <f>SUM(G16:G21)</f>
        <v>1695020972</v>
      </c>
      <c r="H22" s="82">
        <f>SUM(H16:H21)</f>
        <v>626085957</v>
      </c>
      <c r="I22" s="83">
        <f t="shared" si="1"/>
        <v>2321106929</v>
      </c>
      <c r="J22" s="81">
        <f>SUM(J16:J21)</f>
        <v>363181345</v>
      </c>
      <c r="K22" s="82">
        <f>SUM(K16:K21)</f>
        <v>104650429</v>
      </c>
      <c r="L22" s="82">
        <f t="shared" si="2"/>
        <v>467831774</v>
      </c>
      <c r="M22" s="45">
        <f t="shared" si="3"/>
        <v>0.2015554596623239</v>
      </c>
      <c r="N22" s="111">
        <f>SUM(N16:N21)</f>
        <v>0</v>
      </c>
      <c r="O22" s="112">
        <f>SUM(O16:O21)</f>
        <v>0</v>
      </c>
      <c r="P22" s="113">
        <f t="shared" si="4"/>
        <v>0</v>
      </c>
      <c r="Q22" s="45">
        <f t="shared" si="5"/>
        <v>0</v>
      </c>
      <c r="R22" s="111">
        <f>SUM(R16:R21)</f>
        <v>0</v>
      </c>
      <c r="S22" s="113">
        <f>SUM(S16:S21)</f>
        <v>0</v>
      </c>
      <c r="T22" s="113">
        <f t="shared" si="6"/>
        <v>0</v>
      </c>
      <c r="U22" s="45">
        <f t="shared" si="7"/>
        <v>0</v>
      </c>
      <c r="V22" s="111">
        <f>SUM(V16:V21)</f>
        <v>0</v>
      </c>
      <c r="W22" s="113">
        <f>SUM(W16:W21)</f>
        <v>0</v>
      </c>
      <c r="X22" s="113">
        <f t="shared" si="8"/>
        <v>0</v>
      </c>
      <c r="Y22" s="45">
        <f t="shared" si="9"/>
        <v>0</v>
      </c>
      <c r="Z22" s="81">
        <v>363181345</v>
      </c>
      <c r="AA22" s="82">
        <v>104650429</v>
      </c>
      <c r="AB22" s="82">
        <f t="shared" si="10"/>
        <v>467831774</v>
      </c>
      <c r="AC22" s="45">
        <f t="shared" si="11"/>
        <v>0.2015554596623239</v>
      </c>
      <c r="AD22" s="81">
        <f>SUM(AD16:AD21)</f>
        <v>323141891</v>
      </c>
      <c r="AE22" s="82">
        <f>SUM(AE16:AE21)</f>
        <v>110666883</v>
      </c>
      <c r="AF22" s="82">
        <f t="shared" si="12"/>
        <v>433808774</v>
      </c>
      <c r="AG22" s="45">
        <f t="shared" si="13"/>
        <v>0.1869790877887043</v>
      </c>
      <c r="AH22" s="45">
        <f t="shared" si="14"/>
        <v>0.07842856585468683</v>
      </c>
      <c r="AI22" s="64">
        <f>SUM(AI16:AI21)</f>
        <v>2320092472</v>
      </c>
      <c r="AJ22" s="64">
        <f>SUM(AJ16:AJ21)</f>
        <v>2342192472</v>
      </c>
      <c r="AK22" s="64">
        <f>SUM(AK16:AK21)</f>
        <v>433808774</v>
      </c>
      <c r="AL22" s="64"/>
    </row>
    <row r="23" spans="1:38" s="14" customFormat="1" ht="12.75">
      <c r="A23" s="30" t="s">
        <v>96</v>
      </c>
      <c r="B23" s="61" t="s">
        <v>574</v>
      </c>
      <c r="C23" s="40" t="s">
        <v>575</v>
      </c>
      <c r="D23" s="77">
        <v>309689786</v>
      </c>
      <c r="E23" s="78">
        <v>92605750</v>
      </c>
      <c r="F23" s="79">
        <f t="shared" si="0"/>
        <v>402295536</v>
      </c>
      <c r="G23" s="77">
        <v>309689786</v>
      </c>
      <c r="H23" s="78">
        <v>92605750</v>
      </c>
      <c r="I23" s="80">
        <f t="shared" si="1"/>
        <v>402295536</v>
      </c>
      <c r="J23" s="77">
        <v>76567851</v>
      </c>
      <c r="K23" s="78">
        <v>3647427</v>
      </c>
      <c r="L23" s="78">
        <f t="shared" si="2"/>
        <v>80215278</v>
      </c>
      <c r="M23" s="41">
        <f t="shared" si="3"/>
        <v>0.19939390528061937</v>
      </c>
      <c r="N23" s="105">
        <v>0</v>
      </c>
      <c r="O23" s="106">
        <v>0</v>
      </c>
      <c r="P23" s="107">
        <f t="shared" si="4"/>
        <v>0</v>
      </c>
      <c r="Q23" s="41">
        <f t="shared" si="5"/>
        <v>0</v>
      </c>
      <c r="R23" s="105">
        <v>0</v>
      </c>
      <c r="S23" s="107">
        <v>0</v>
      </c>
      <c r="T23" s="107">
        <f t="shared" si="6"/>
        <v>0</v>
      </c>
      <c r="U23" s="41">
        <f t="shared" si="7"/>
        <v>0</v>
      </c>
      <c r="V23" s="105">
        <v>0</v>
      </c>
      <c r="W23" s="107">
        <v>0</v>
      </c>
      <c r="X23" s="107">
        <f t="shared" si="8"/>
        <v>0</v>
      </c>
      <c r="Y23" s="41">
        <f t="shared" si="9"/>
        <v>0</v>
      </c>
      <c r="Z23" s="77">
        <v>76567851</v>
      </c>
      <c r="AA23" s="78">
        <v>3647427</v>
      </c>
      <c r="AB23" s="78">
        <f t="shared" si="10"/>
        <v>80215278</v>
      </c>
      <c r="AC23" s="41">
        <f t="shared" si="11"/>
        <v>0.19939390528061937</v>
      </c>
      <c r="AD23" s="77">
        <v>52710676</v>
      </c>
      <c r="AE23" s="78">
        <v>1853672</v>
      </c>
      <c r="AF23" s="78">
        <f t="shared" si="12"/>
        <v>54564348</v>
      </c>
      <c r="AG23" s="41">
        <f t="shared" si="13"/>
        <v>0.2117891990665964</v>
      </c>
      <c r="AH23" s="41">
        <f t="shared" si="14"/>
        <v>0.4701042153019037</v>
      </c>
      <c r="AI23" s="13">
        <v>257635178</v>
      </c>
      <c r="AJ23" s="13">
        <v>354562846</v>
      </c>
      <c r="AK23" s="13">
        <v>54564348</v>
      </c>
      <c r="AL23" s="13"/>
    </row>
    <row r="24" spans="1:38" s="14" customFormat="1" ht="12.75">
      <c r="A24" s="30" t="s">
        <v>96</v>
      </c>
      <c r="B24" s="61" t="s">
        <v>576</v>
      </c>
      <c r="C24" s="40" t="s">
        <v>577</v>
      </c>
      <c r="D24" s="77">
        <v>127322794</v>
      </c>
      <c r="E24" s="78">
        <v>36622000</v>
      </c>
      <c r="F24" s="79">
        <f t="shared" si="0"/>
        <v>163944794</v>
      </c>
      <c r="G24" s="77">
        <v>127322794</v>
      </c>
      <c r="H24" s="78">
        <v>36622000</v>
      </c>
      <c r="I24" s="80">
        <f t="shared" si="1"/>
        <v>163944794</v>
      </c>
      <c r="J24" s="77">
        <v>25195747</v>
      </c>
      <c r="K24" s="78">
        <v>7502479</v>
      </c>
      <c r="L24" s="78">
        <f t="shared" si="2"/>
        <v>32698226</v>
      </c>
      <c r="M24" s="41">
        <f t="shared" si="3"/>
        <v>0.19944656492111607</v>
      </c>
      <c r="N24" s="105">
        <v>0</v>
      </c>
      <c r="O24" s="106">
        <v>0</v>
      </c>
      <c r="P24" s="107">
        <f t="shared" si="4"/>
        <v>0</v>
      </c>
      <c r="Q24" s="41">
        <f t="shared" si="5"/>
        <v>0</v>
      </c>
      <c r="R24" s="105">
        <v>0</v>
      </c>
      <c r="S24" s="107">
        <v>0</v>
      </c>
      <c r="T24" s="107">
        <f t="shared" si="6"/>
        <v>0</v>
      </c>
      <c r="U24" s="41">
        <f t="shared" si="7"/>
        <v>0</v>
      </c>
      <c r="V24" s="105">
        <v>0</v>
      </c>
      <c r="W24" s="107">
        <v>0</v>
      </c>
      <c r="X24" s="107">
        <f t="shared" si="8"/>
        <v>0</v>
      </c>
      <c r="Y24" s="41">
        <f t="shared" si="9"/>
        <v>0</v>
      </c>
      <c r="Z24" s="77">
        <v>25195747</v>
      </c>
      <c r="AA24" s="78">
        <v>7502479</v>
      </c>
      <c r="AB24" s="78">
        <f t="shared" si="10"/>
        <v>32698226</v>
      </c>
      <c r="AC24" s="41">
        <f t="shared" si="11"/>
        <v>0.19944656492111607</v>
      </c>
      <c r="AD24" s="77">
        <v>25361217</v>
      </c>
      <c r="AE24" s="78">
        <v>2583104</v>
      </c>
      <c r="AF24" s="78">
        <f t="shared" si="12"/>
        <v>27944321</v>
      </c>
      <c r="AG24" s="41">
        <f t="shared" si="13"/>
        <v>0.22262541855312667</v>
      </c>
      <c r="AH24" s="41">
        <f t="shared" si="14"/>
        <v>0.17012061234194964</v>
      </c>
      <c r="AI24" s="13">
        <v>125521700</v>
      </c>
      <c r="AJ24" s="13">
        <v>142299610</v>
      </c>
      <c r="AK24" s="13">
        <v>27944321</v>
      </c>
      <c r="AL24" s="13"/>
    </row>
    <row r="25" spans="1:38" s="14" customFormat="1" ht="12.75">
      <c r="A25" s="30" t="s">
        <v>96</v>
      </c>
      <c r="B25" s="61" t="s">
        <v>578</v>
      </c>
      <c r="C25" s="40" t="s">
        <v>579</v>
      </c>
      <c r="D25" s="77">
        <v>197646838</v>
      </c>
      <c r="E25" s="78">
        <v>72704000</v>
      </c>
      <c r="F25" s="79">
        <f t="shared" si="0"/>
        <v>270350838</v>
      </c>
      <c r="G25" s="77">
        <v>197646838</v>
      </c>
      <c r="H25" s="78">
        <v>72704000</v>
      </c>
      <c r="I25" s="80">
        <f t="shared" si="1"/>
        <v>270350838</v>
      </c>
      <c r="J25" s="77">
        <v>27225770</v>
      </c>
      <c r="K25" s="78">
        <v>579297</v>
      </c>
      <c r="L25" s="78">
        <f t="shared" si="2"/>
        <v>27805067</v>
      </c>
      <c r="M25" s="41">
        <f t="shared" si="3"/>
        <v>0.10284808882301301</v>
      </c>
      <c r="N25" s="105">
        <v>0</v>
      </c>
      <c r="O25" s="106">
        <v>0</v>
      </c>
      <c r="P25" s="107">
        <f t="shared" si="4"/>
        <v>0</v>
      </c>
      <c r="Q25" s="41">
        <f t="shared" si="5"/>
        <v>0</v>
      </c>
      <c r="R25" s="105">
        <v>0</v>
      </c>
      <c r="S25" s="107">
        <v>0</v>
      </c>
      <c r="T25" s="107">
        <f t="shared" si="6"/>
        <v>0</v>
      </c>
      <c r="U25" s="41">
        <f t="shared" si="7"/>
        <v>0</v>
      </c>
      <c r="V25" s="105">
        <v>0</v>
      </c>
      <c r="W25" s="107">
        <v>0</v>
      </c>
      <c r="X25" s="107">
        <f t="shared" si="8"/>
        <v>0</v>
      </c>
      <c r="Y25" s="41">
        <f t="shared" si="9"/>
        <v>0</v>
      </c>
      <c r="Z25" s="77">
        <v>27225770</v>
      </c>
      <c r="AA25" s="78">
        <v>579297</v>
      </c>
      <c r="AB25" s="78">
        <f t="shared" si="10"/>
        <v>27805067</v>
      </c>
      <c r="AC25" s="41">
        <f t="shared" si="11"/>
        <v>0.10284808882301301</v>
      </c>
      <c r="AD25" s="77">
        <v>21628412</v>
      </c>
      <c r="AE25" s="78">
        <v>1006994</v>
      </c>
      <c r="AF25" s="78">
        <f t="shared" si="12"/>
        <v>22635406</v>
      </c>
      <c r="AG25" s="41">
        <f t="shared" si="13"/>
        <v>0.12577800790390717</v>
      </c>
      <c r="AH25" s="41">
        <f t="shared" si="14"/>
        <v>0.2283882604093781</v>
      </c>
      <c r="AI25" s="13">
        <v>179963146</v>
      </c>
      <c r="AJ25" s="13">
        <v>179963146</v>
      </c>
      <c r="AK25" s="13">
        <v>22635406</v>
      </c>
      <c r="AL25" s="13"/>
    </row>
    <row r="26" spans="1:38" s="14" customFormat="1" ht="12.75">
      <c r="A26" s="30" t="s">
        <v>96</v>
      </c>
      <c r="B26" s="61" t="s">
        <v>580</v>
      </c>
      <c r="C26" s="40" t="s">
        <v>581</v>
      </c>
      <c r="D26" s="77">
        <v>229309215</v>
      </c>
      <c r="E26" s="78">
        <v>20267000</v>
      </c>
      <c r="F26" s="79">
        <f t="shared" si="0"/>
        <v>249576215</v>
      </c>
      <c r="G26" s="77">
        <v>229309215</v>
      </c>
      <c r="H26" s="78">
        <v>20267000</v>
      </c>
      <c r="I26" s="80">
        <f t="shared" si="1"/>
        <v>249576215</v>
      </c>
      <c r="J26" s="77">
        <v>36044164</v>
      </c>
      <c r="K26" s="78">
        <v>3309377</v>
      </c>
      <c r="L26" s="78">
        <f t="shared" si="2"/>
        <v>39353541</v>
      </c>
      <c r="M26" s="41">
        <f t="shared" si="3"/>
        <v>0.1576814561435672</v>
      </c>
      <c r="N26" s="105">
        <v>0</v>
      </c>
      <c r="O26" s="106">
        <v>0</v>
      </c>
      <c r="P26" s="107">
        <f t="shared" si="4"/>
        <v>0</v>
      </c>
      <c r="Q26" s="41">
        <f t="shared" si="5"/>
        <v>0</v>
      </c>
      <c r="R26" s="105">
        <v>0</v>
      </c>
      <c r="S26" s="107">
        <v>0</v>
      </c>
      <c r="T26" s="107">
        <f t="shared" si="6"/>
        <v>0</v>
      </c>
      <c r="U26" s="41">
        <f t="shared" si="7"/>
        <v>0</v>
      </c>
      <c r="V26" s="105">
        <v>0</v>
      </c>
      <c r="W26" s="107">
        <v>0</v>
      </c>
      <c r="X26" s="107">
        <f t="shared" si="8"/>
        <v>0</v>
      </c>
      <c r="Y26" s="41">
        <f t="shared" si="9"/>
        <v>0</v>
      </c>
      <c r="Z26" s="77">
        <v>36044164</v>
      </c>
      <c r="AA26" s="78">
        <v>3309377</v>
      </c>
      <c r="AB26" s="78">
        <f t="shared" si="10"/>
        <v>39353541</v>
      </c>
      <c r="AC26" s="41">
        <f t="shared" si="11"/>
        <v>0.1576814561435672</v>
      </c>
      <c r="AD26" s="77">
        <v>33041603</v>
      </c>
      <c r="AE26" s="78">
        <v>1930720</v>
      </c>
      <c r="AF26" s="78">
        <f t="shared" si="12"/>
        <v>34972323</v>
      </c>
      <c r="AG26" s="41">
        <f t="shared" si="13"/>
        <v>0.16365770813245414</v>
      </c>
      <c r="AH26" s="41">
        <f t="shared" si="14"/>
        <v>0.12527672239559262</v>
      </c>
      <c r="AI26" s="13">
        <v>213691878</v>
      </c>
      <c r="AJ26" s="13">
        <v>208209730</v>
      </c>
      <c r="AK26" s="13">
        <v>34972323</v>
      </c>
      <c r="AL26" s="13"/>
    </row>
    <row r="27" spans="1:38" s="14" customFormat="1" ht="12.75">
      <c r="A27" s="30" t="s">
        <v>96</v>
      </c>
      <c r="B27" s="61" t="s">
        <v>582</v>
      </c>
      <c r="C27" s="40" t="s">
        <v>583</v>
      </c>
      <c r="D27" s="77">
        <v>143485320</v>
      </c>
      <c r="E27" s="78">
        <v>79839000</v>
      </c>
      <c r="F27" s="79">
        <f t="shared" si="0"/>
        <v>223324320</v>
      </c>
      <c r="G27" s="77">
        <v>143485320</v>
      </c>
      <c r="H27" s="78">
        <v>79839000</v>
      </c>
      <c r="I27" s="80">
        <f t="shared" si="1"/>
        <v>223324320</v>
      </c>
      <c r="J27" s="77">
        <v>12780299</v>
      </c>
      <c r="K27" s="78">
        <v>4145925</v>
      </c>
      <c r="L27" s="78">
        <f t="shared" si="2"/>
        <v>16926224</v>
      </c>
      <c r="M27" s="41">
        <f t="shared" si="3"/>
        <v>0.07579212152084466</v>
      </c>
      <c r="N27" s="105">
        <v>0</v>
      </c>
      <c r="O27" s="106">
        <v>0</v>
      </c>
      <c r="P27" s="107">
        <f t="shared" si="4"/>
        <v>0</v>
      </c>
      <c r="Q27" s="41">
        <f t="shared" si="5"/>
        <v>0</v>
      </c>
      <c r="R27" s="105">
        <v>0</v>
      </c>
      <c r="S27" s="107">
        <v>0</v>
      </c>
      <c r="T27" s="107">
        <f t="shared" si="6"/>
        <v>0</v>
      </c>
      <c r="U27" s="41">
        <f t="shared" si="7"/>
        <v>0</v>
      </c>
      <c r="V27" s="105">
        <v>0</v>
      </c>
      <c r="W27" s="107">
        <v>0</v>
      </c>
      <c r="X27" s="107">
        <f t="shared" si="8"/>
        <v>0</v>
      </c>
      <c r="Y27" s="41">
        <f t="shared" si="9"/>
        <v>0</v>
      </c>
      <c r="Z27" s="77">
        <v>12780299</v>
      </c>
      <c r="AA27" s="78">
        <v>4145925</v>
      </c>
      <c r="AB27" s="78">
        <f t="shared" si="10"/>
        <v>16926224</v>
      </c>
      <c r="AC27" s="41">
        <f t="shared" si="11"/>
        <v>0.07579212152084466</v>
      </c>
      <c r="AD27" s="77">
        <v>14200493</v>
      </c>
      <c r="AE27" s="78">
        <v>10588025</v>
      </c>
      <c r="AF27" s="78">
        <f t="shared" si="12"/>
        <v>24788518</v>
      </c>
      <c r="AG27" s="41">
        <f t="shared" si="13"/>
        <v>0.2160577176177319</v>
      </c>
      <c r="AH27" s="41">
        <f t="shared" si="14"/>
        <v>-0.3171748307018596</v>
      </c>
      <c r="AI27" s="13">
        <v>114731000</v>
      </c>
      <c r="AJ27" s="13">
        <v>114731000</v>
      </c>
      <c r="AK27" s="13">
        <v>24788518</v>
      </c>
      <c r="AL27" s="13"/>
    </row>
    <row r="28" spans="1:38" s="14" customFormat="1" ht="12.75">
      <c r="A28" s="30" t="s">
        <v>115</v>
      </c>
      <c r="B28" s="61" t="s">
        <v>584</v>
      </c>
      <c r="C28" s="40" t="s">
        <v>585</v>
      </c>
      <c r="D28" s="77">
        <v>261339638</v>
      </c>
      <c r="E28" s="78">
        <v>192786000</v>
      </c>
      <c r="F28" s="79">
        <f t="shared" si="0"/>
        <v>454125638</v>
      </c>
      <c r="G28" s="77">
        <v>261339638</v>
      </c>
      <c r="H28" s="78">
        <v>192786000</v>
      </c>
      <c r="I28" s="80">
        <f t="shared" si="1"/>
        <v>454125638</v>
      </c>
      <c r="J28" s="77">
        <v>48434287</v>
      </c>
      <c r="K28" s="78">
        <v>32789888</v>
      </c>
      <c r="L28" s="78">
        <f t="shared" si="2"/>
        <v>81224175</v>
      </c>
      <c r="M28" s="41">
        <f t="shared" si="3"/>
        <v>0.17885837795398815</v>
      </c>
      <c r="N28" s="105">
        <v>0</v>
      </c>
      <c r="O28" s="106">
        <v>0</v>
      </c>
      <c r="P28" s="107">
        <f t="shared" si="4"/>
        <v>0</v>
      </c>
      <c r="Q28" s="41">
        <f t="shared" si="5"/>
        <v>0</v>
      </c>
      <c r="R28" s="105">
        <v>0</v>
      </c>
      <c r="S28" s="107">
        <v>0</v>
      </c>
      <c r="T28" s="107">
        <f t="shared" si="6"/>
        <v>0</v>
      </c>
      <c r="U28" s="41">
        <f t="shared" si="7"/>
        <v>0</v>
      </c>
      <c r="V28" s="105">
        <v>0</v>
      </c>
      <c r="W28" s="107">
        <v>0</v>
      </c>
      <c r="X28" s="107">
        <f t="shared" si="8"/>
        <v>0</v>
      </c>
      <c r="Y28" s="41">
        <f t="shared" si="9"/>
        <v>0</v>
      </c>
      <c r="Z28" s="77">
        <v>48434287</v>
      </c>
      <c r="AA28" s="78">
        <v>32789888</v>
      </c>
      <c r="AB28" s="78">
        <f t="shared" si="10"/>
        <v>81224175</v>
      </c>
      <c r="AC28" s="41">
        <f t="shared" si="11"/>
        <v>0.17885837795398815</v>
      </c>
      <c r="AD28" s="77">
        <v>41945894</v>
      </c>
      <c r="AE28" s="78">
        <v>71399418</v>
      </c>
      <c r="AF28" s="78">
        <f t="shared" si="12"/>
        <v>113345312</v>
      </c>
      <c r="AG28" s="41">
        <f t="shared" si="13"/>
        <v>0.2163081689008847</v>
      </c>
      <c r="AH28" s="41">
        <f t="shared" si="14"/>
        <v>-0.28339184420790164</v>
      </c>
      <c r="AI28" s="13">
        <v>523999221</v>
      </c>
      <c r="AJ28" s="13">
        <v>523999221</v>
      </c>
      <c r="AK28" s="13">
        <v>113345312</v>
      </c>
      <c r="AL28" s="13"/>
    </row>
    <row r="29" spans="1:38" s="58" customFormat="1" ht="12.75">
      <c r="A29" s="62"/>
      <c r="B29" s="63" t="s">
        <v>586</v>
      </c>
      <c r="C29" s="33"/>
      <c r="D29" s="81">
        <f>SUM(D23:D28)</f>
        <v>1268793591</v>
      </c>
      <c r="E29" s="82">
        <f>SUM(E23:E28)</f>
        <v>494823750</v>
      </c>
      <c r="F29" s="90">
        <f t="shared" si="0"/>
        <v>1763617341</v>
      </c>
      <c r="G29" s="81">
        <f>SUM(G23:G28)</f>
        <v>1268793591</v>
      </c>
      <c r="H29" s="82">
        <f>SUM(H23:H28)</f>
        <v>494823750</v>
      </c>
      <c r="I29" s="83">
        <f t="shared" si="1"/>
        <v>1763617341</v>
      </c>
      <c r="J29" s="81">
        <f>SUM(J23:J28)</f>
        <v>226248118</v>
      </c>
      <c r="K29" s="82">
        <f>SUM(K23:K28)</f>
        <v>51974393</v>
      </c>
      <c r="L29" s="82">
        <f t="shared" si="2"/>
        <v>278222511</v>
      </c>
      <c r="M29" s="45">
        <f t="shared" si="3"/>
        <v>0.15775673357931674</v>
      </c>
      <c r="N29" s="111">
        <f>SUM(N23:N28)</f>
        <v>0</v>
      </c>
      <c r="O29" s="112">
        <f>SUM(O23:O28)</f>
        <v>0</v>
      </c>
      <c r="P29" s="113">
        <f t="shared" si="4"/>
        <v>0</v>
      </c>
      <c r="Q29" s="45">
        <f t="shared" si="5"/>
        <v>0</v>
      </c>
      <c r="R29" s="111">
        <f>SUM(R23:R28)</f>
        <v>0</v>
      </c>
      <c r="S29" s="113">
        <f>SUM(S23:S28)</f>
        <v>0</v>
      </c>
      <c r="T29" s="113">
        <f t="shared" si="6"/>
        <v>0</v>
      </c>
      <c r="U29" s="45">
        <f t="shared" si="7"/>
        <v>0</v>
      </c>
      <c r="V29" s="111">
        <f>SUM(V23:V28)</f>
        <v>0</v>
      </c>
      <c r="W29" s="113">
        <f>SUM(W23:W28)</f>
        <v>0</v>
      </c>
      <c r="X29" s="113">
        <f t="shared" si="8"/>
        <v>0</v>
      </c>
      <c r="Y29" s="45">
        <f t="shared" si="9"/>
        <v>0</v>
      </c>
      <c r="Z29" s="81">
        <v>226248118</v>
      </c>
      <c r="AA29" s="82">
        <v>51974393</v>
      </c>
      <c r="AB29" s="82">
        <f t="shared" si="10"/>
        <v>278222511</v>
      </c>
      <c r="AC29" s="45">
        <f t="shared" si="11"/>
        <v>0.15775673357931674</v>
      </c>
      <c r="AD29" s="81">
        <f>SUM(AD23:AD28)</f>
        <v>188888295</v>
      </c>
      <c r="AE29" s="82">
        <f>SUM(AE23:AE28)</f>
        <v>89361933</v>
      </c>
      <c r="AF29" s="82">
        <f t="shared" si="12"/>
        <v>278250228</v>
      </c>
      <c r="AG29" s="45">
        <f t="shared" si="13"/>
        <v>0.19656796041526206</v>
      </c>
      <c r="AH29" s="45">
        <f t="shared" si="14"/>
        <v>-9.961177821571354E-05</v>
      </c>
      <c r="AI29" s="64">
        <f>SUM(AI23:AI28)</f>
        <v>1415542123</v>
      </c>
      <c r="AJ29" s="64">
        <f>SUM(AJ23:AJ28)</f>
        <v>1523765553</v>
      </c>
      <c r="AK29" s="64">
        <f>SUM(AK23:AK28)</f>
        <v>278250228</v>
      </c>
      <c r="AL29" s="64"/>
    </row>
    <row r="30" spans="1:38" s="14" customFormat="1" ht="12.75">
      <c r="A30" s="30" t="s">
        <v>96</v>
      </c>
      <c r="B30" s="61" t="s">
        <v>587</v>
      </c>
      <c r="C30" s="40" t="s">
        <v>588</v>
      </c>
      <c r="D30" s="77">
        <v>119049409</v>
      </c>
      <c r="E30" s="78">
        <v>35483000</v>
      </c>
      <c r="F30" s="80">
        <f t="shared" si="0"/>
        <v>154532409</v>
      </c>
      <c r="G30" s="77">
        <v>119049409</v>
      </c>
      <c r="H30" s="78">
        <v>35483000</v>
      </c>
      <c r="I30" s="80">
        <f t="shared" si="1"/>
        <v>154532409</v>
      </c>
      <c r="J30" s="77">
        <v>31199753</v>
      </c>
      <c r="K30" s="78">
        <v>14021200</v>
      </c>
      <c r="L30" s="78">
        <f t="shared" si="2"/>
        <v>45220953</v>
      </c>
      <c r="M30" s="41">
        <f t="shared" si="3"/>
        <v>0.2926308681307104</v>
      </c>
      <c r="N30" s="105">
        <v>0</v>
      </c>
      <c r="O30" s="106">
        <v>0</v>
      </c>
      <c r="P30" s="107">
        <f t="shared" si="4"/>
        <v>0</v>
      </c>
      <c r="Q30" s="41">
        <f t="shared" si="5"/>
        <v>0</v>
      </c>
      <c r="R30" s="105">
        <v>0</v>
      </c>
      <c r="S30" s="107">
        <v>0</v>
      </c>
      <c r="T30" s="107">
        <f t="shared" si="6"/>
        <v>0</v>
      </c>
      <c r="U30" s="41">
        <f t="shared" si="7"/>
        <v>0</v>
      </c>
      <c r="V30" s="105">
        <v>0</v>
      </c>
      <c r="W30" s="107">
        <v>0</v>
      </c>
      <c r="X30" s="107">
        <f t="shared" si="8"/>
        <v>0</v>
      </c>
      <c r="Y30" s="41">
        <f t="shared" si="9"/>
        <v>0</v>
      </c>
      <c r="Z30" s="77">
        <v>31199753</v>
      </c>
      <c r="AA30" s="78">
        <v>14021200</v>
      </c>
      <c r="AB30" s="78">
        <f t="shared" si="10"/>
        <v>45220953</v>
      </c>
      <c r="AC30" s="41">
        <f t="shared" si="11"/>
        <v>0.2926308681307104</v>
      </c>
      <c r="AD30" s="77">
        <v>14991096</v>
      </c>
      <c r="AE30" s="78">
        <v>5664613</v>
      </c>
      <c r="AF30" s="78">
        <f t="shared" si="12"/>
        <v>20655709</v>
      </c>
      <c r="AG30" s="41">
        <f t="shared" si="13"/>
        <v>0.1236456869755314</v>
      </c>
      <c r="AH30" s="41">
        <f t="shared" si="14"/>
        <v>1.1892714019160513</v>
      </c>
      <c r="AI30" s="13">
        <v>167055637</v>
      </c>
      <c r="AJ30" s="13">
        <v>171791784</v>
      </c>
      <c r="AK30" s="13">
        <v>20655709</v>
      </c>
      <c r="AL30" s="13"/>
    </row>
    <row r="31" spans="1:38" s="14" customFormat="1" ht="12.75">
      <c r="A31" s="30" t="s">
        <v>96</v>
      </c>
      <c r="B31" s="61" t="s">
        <v>90</v>
      </c>
      <c r="C31" s="40" t="s">
        <v>91</v>
      </c>
      <c r="D31" s="77">
        <v>1035383934</v>
      </c>
      <c r="E31" s="78">
        <v>126144997</v>
      </c>
      <c r="F31" s="79">
        <f t="shared" si="0"/>
        <v>1161528931</v>
      </c>
      <c r="G31" s="77">
        <v>1035383934</v>
      </c>
      <c r="H31" s="78">
        <v>126144997</v>
      </c>
      <c r="I31" s="80">
        <f t="shared" si="1"/>
        <v>1161528931</v>
      </c>
      <c r="J31" s="77">
        <v>232614896</v>
      </c>
      <c r="K31" s="78">
        <v>8748251</v>
      </c>
      <c r="L31" s="78">
        <f t="shared" si="2"/>
        <v>241363147</v>
      </c>
      <c r="M31" s="41">
        <f t="shared" si="3"/>
        <v>0.20779779182271613</v>
      </c>
      <c r="N31" s="105">
        <v>0</v>
      </c>
      <c r="O31" s="106">
        <v>0</v>
      </c>
      <c r="P31" s="107">
        <f t="shared" si="4"/>
        <v>0</v>
      </c>
      <c r="Q31" s="41">
        <f t="shared" si="5"/>
        <v>0</v>
      </c>
      <c r="R31" s="105">
        <v>0</v>
      </c>
      <c r="S31" s="107">
        <v>0</v>
      </c>
      <c r="T31" s="107">
        <f t="shared" si="6"/>
        <v>0</v>
      </c>
      <c r="U31" s="41">
        <f t="shared" si="7"/>
        <v>0</v>
      </c>
      <c r="V31" s="105">
        <v>0</v>
      </c>
      <c r="W31" s="107">
        <v>0</v>
      </c>
      <c r="X31" s="107">
        <f t="shared" si="8"/>
        <v>0</v>
      </c>
      <c r="Y31" s="41">
        <f t="shared" si="9"/>
        <v>0</v>
      </c>
      <c r="Z31" s="77">
        <v>232614896</v>
      </c>
      <c r="AA31" s="78">
        <v>8748251</v>
      </c>
      <c r="AB31" s="78">
        <f t="shared" si="10"/>
        <v>241363147</v>
      </c>
      <c r="AC31" s="41">
        <f t="shared" si="11"/>
        <v>0.20779779182271613</v>
      </c>
      <c r="AD31" s="77">
        <v>229556102</v>
      </c>
      <c r="AE31" s="78">
        <v>13101518</v>
      </c>
      <c r="AF31" s="78">
        <f t="shared" si="12"/>
        <v>242657620</v>
      </c>
      <c r="AG31" s="41">
        <f t="shared" si="13"/>
        <v>0.23396404665669504</v>
      </c>
      <c r="AH31" s="41">
        <f t="shared" si="14"/>
        <v>-0.005334565632020949</v>
      </c>
      <c r="AI31" s="13">
        <v>1037157732</v>
      </c>
      <c r="AJ31" s="13">
        <v>1037157732</v>
      </c>
      <c r="AK31" s="13">
        <v>242657620</v>
      </c>
      <c r="AL31" s="13"/>
    </row>
    <row r="32" spans="1:38" s="14" customFormat="1" ht="12.75">
      <c r="A32" s="30" t="s">
        <v>96</v>
      </c>
      <c r="B32" s="61" t="s">
        <v>56</v>
      </c>
      <c r="C32" s="40" t="s">
        <v>57</v>
      </c>
      <c r="D32" s="77">
        <v>1789389995</v>
      </c>
      <c r="E32" s="78">
        <v>148335000</v>
      </c>
      <c r="F32" s="79">
        <f t="shared" si="0"/>
        <v>1937724995</v>
      </c>
      <c r="G32" s="77">
        <v>1789389995</v>
      </c>
      <c r="H32" s="78">
        <v>148335000</v>
      </c>
      <c r="I32" s="80">
        <f t="shared" si="1"/>
        <v>1937724995</v>
      </c>
      <c r="J32" s="77">
        <v>268837410</v>
      </c>
      <c r="K32" s="78">
        <v>266928</v>
      </c>
      <c r="L32" s="78">
        <f t="shared" si="2"/>
        <v>269104338</v>
      </c>
      <c r="M32" s="41">
        <f t="shared" si="3"/>
        <v>0.13887643432085675</v>
      </c>
      <c r="N32" s="105">
        <v>0</v>
      </c>
      <c r="O32" s="106">
        <v>0</v>
      </c>
      <c r="P32" s="107">
        <f t="shared" si="4"/>
        <v>0</v>
      </c>
      <c r="Q32" s="41">
        <f t="shared" si="5"/>
        <v>0</v>
      </c>
      <c r="R32" s="105">
        <v>0</v>
      </c>
      <c r="S32" s="107">
        <v>0</v>
      </c>
      <c r="T32" s="107">
        <f t="shared" si="6"/>
        <v>0</v>
      </c>
      <c r="U32" s="41">
        <f t="shared" si="7"/>
        <v>0</v>
      </c>
      <c r="V32" s="105">
        <v>0</v>
      </c>
      <c r="W32" s="107">
        <v>0</v>
      </c>
      <c r="X32" s="107">
        <f t="shared" si="8"/>
        <v>0</v>
      </c>
      <c r="Y32" s="41">
        <f t="shared" si="9"/>
        <v>0</v>
      </c>
      <c r="Z32" s="77">
        <v>268837410</v>
      </c>
      <c r="AA32" s="78">
        <v>266928</v>
      </c>
      <c r="AB32" s="78">
        <f t="shared" si="10"/>
        <v>269104338</v>
      </c>
      <c r="AC32" s="41">
        <f t="shared" si="11"/>
        <v>0.13887643432085675</v>
      </c>
      <c r="AD32" s="77">
        <v>281911256</v>
      </c>
      <c r="AE32" s="78">
        <v>11565665</v>
      </c>
      <c r="AF32" s="78">
        <f t="shared" si="12"/>
        <v>293476921</v>
      </c>
      <c r="AG32" s="41">
        <f t="shared" si="13"/>
        <v>0.15102890791503368</v>
      </c>
      <c r="AH32" s="41">
        <f t="shared" si="14"/>
        <v>-0.08304769900458375</v>
      </c>
      <c r="AI32" s="13">
        <v>1943183759</v>
      </c>
      <c r="AJ32" s="13">
        <v>1957365765</v>
      </c>
      <c r="AK32" s="13">
        <v>293476921</v>
      </c>
      <c r="AL32" s="13"/>
    </row>
    <row r="33" spans="1:38" s="14" customFormat="1" ht="12.75">
      <c r="A33" s="30" t="s">
        <v>96</v>
      </c>
      <c r="B33" s="61" t="s">
        <v>589</v>
      </c>
      <c r="C33" s="40" t="s">
        <v>590</v>
      </c>
      <c r="D33" s="77">
        <v>271692356</v>
      </c>
      <c r="E33" s="78">
        <v>47031452</v>
      </c>
      <c r="F33" s="79">
        <f t="shared" si="0"/>
        <v>318723808</v>
      </c>
      <c r="G33" s="77">
        <v>271692356</v>
      </c>
      <c r="H33" s="78">
        <v>47031452</v>
      </c>
      <c r="I33" s="80">
        <f t="shared" si="1"/>
        <v>318723808</v>
      </c>
      <c r="J33" s="77">
        <v>33797596</v>
      </c>
      <c r="K33" s="78">
        <v>2293608</v>
      </c>
      <c r="L33" s="78">
        <f t="shared" si="2"/>
        <v>36091204</v>
      </c>
      <c r="M33" s="41">
        <f t="shared" si="3"/>
        <v>0.11323661143004415</v>
      </c>
      <c r="N33" s="105">
        <v>0</v>
      </c>
      <c r="O33" s="106">
        <v>0</v>
      </c>
      <c r="P33" s="107">
        <f t="shared" si="4"/>
        <v>0</v>
      </c>
      <c r="Q33" s="41">
        <f t="shared" si="5"/>
        <v>0</v>
      </c>
      <c r="R33" s="105">
        <v>0</v>
      </c>
      <c r="S33" s="107">
        <v>0</v>
      </c>
      <c r="T33" s="107">
        <f t="shared" si="6"/>
        <v>0</v>
      </c>
      <c r="U33" s="41">
        <f t="shared" si="7"/>
        <v>0</v>
      </c>
      <c r="V33" s="105">
        <v>0</v>
      </c>
      <c r="W33" s="107">
        <v>0</v>
      </c>
      <c r="X33" s="107">
        <f t="shared" si="8"/>
        <v>0</v>
      </c>
      <c r="Y33" s="41">
        <f t="shared" si="9"/>
        <v>0</v>
      </c>
      <c r="Z33" s="77">
        <v>33797596</v>
      </c>
      <c r="AA33" s="78">
        <v>2293608</v>
      </c>
      <c r="AB33" s="78">
        <f t="shared" si="10"/>
        <v>36091204</v>
      </c>
      <c r="AC33" s="41">
        <f t="shared" si="11"/>
        <v>0.11323661143004415</v>
      </c>
      <c r="AD33" s="77">
        <v>34958665</v>
      </c>
      <c r="AE33" s="78">
        <v>9613308</v>
      </c>
      <c r="AF33" s="78">
        <f t="shared" si="12"/>
        <v>44571973</v>
      </c>
      <c r="AG33" s="41">
        <f t="shared" si="13"/>
        <v>0.148243909112167</v>
      </c>
      <c r="AH33" s="41">
        <f t="shared" si="14"/>
        <v>-0.1902713393459159</v>
      </c>
      <c r="AI33" s="13">
        <v>300666471</v>
      </c>
      <c r="AJ33" s="13">
        <v>300666471</v>
      </c>
      <c r="AK33" s="13">
        <v>44571973</v>
      </c>
      <c r="AL33" s="13"/>
    </row>
    <row r="34" spans="1:38" s="14" customFormat="1" ht="12.75">
      <c r="A34" s="30" t="s">
        <v>115</v>
      </c>
      <c r="B34" s="61" t="s">
        <v>591</v>
      </c>
      <c r="C34" s="40" t="s">
        <v>592</v>
      </c>
      <c r="D34" s="77">
        <v>288523967</v>
      </c>
      <c r="E34" s="78">
        <v>14094250</v>
      </c>
      <c r="F34" s="79">
        <f t="shared" si="0"/>
        <v>302618217</v>
      </c>
      <c r="G34" s="77">
        <v>288523967</v>
      </c>
      <c r="H34" s="78">
        <v>14094250</v>
      </c>
      <c r="I34" s="80">
        <f t="shared" si="1"/>
        <v>302618217</v>
      </c>
      <c r="J34" s="77">
        <v>27551877</v>
      </c>
      <c r="K34" s="78">
        <v>105801</v>
      </c>
      <c r="L34" s="78">
        <f t="shared" si="2"/>
        <v>27657678</v>
      </c>
      <c r="M34" s="41">
        <f t="shared" si="3"/>
        <v>0.09139462347701295</v>
      </c>
      <c r="N34" s="105">
        <v>0</v>
      </c>
      <c r="O34" s="106">
        <v>0</v>
      </c>
      <c r="P34" s="107">
        <f t="shared" si="4"/>
        <v>0</v>
      </c>
      <c r="Q34" s="41">
        <f t="shared" si="5"/>
        <v>0</v>
      </c>
      <c r="R34" s="105">
        <v>0</v>
      </c>
      <c r="S34" s="107">
        <v>0</v>
      </c>
      <c r="T34" s="107">
        <f t="shared" si="6"/>
        <v>0</v>
      </c>
      <c r="U34" s="41">
        <f t="shared" si="7"/>
        <v>0</v>
      </c>
      <c r="V34" s="105">
        <v>0</v>
      </c>
      <c r="W34" s="107">
        <v>0</v>
      </c>
      <c r="X34" s="107">
        <f t="shared" si="8"/>
        <v>0</v>
      </c>
      <c r="Y34" s="41">
        <f t="shared" si="9"/>
        <v>0</v>
      </c>
      <c r="Z34" s="77">
        <v>27551877</v>
      </c>
      <c r="AA34" s="78">
        <v>105801</v>
      </c>
      <c r="AB34" s="78">
        <f t="shared" si="10"/>
        <v>27657678</v>
      </c>
      <c r="AC34" s="41">
        <f t="shared" si="11"/>
        <v>0.09139462347701295</v>
      </c>
      <c r="AD34" s="77">
        <v>41760395</v>
      </c>
      <c r="AE34" s="78">
        <v>399151</v>
      </c>
      <c r="AF34" s="78">
        <f t="shared" si="12"/>
        <v>42159546</v>
      </c>
      <c r="AG34" s="41">
        <f t="shared" si="13"/>
        <v>0.11650160032256479</v>
      </c>
      <c r="AH34" s="41">
        <f t="shared" si="14"/>
        <v>-0.34397590524338184</v>
      </c>
      <c r="AI34" s="13">
        <v>361879544</v>
      </c>
      <c r="AJ34" s="13">
        <v>369895409</v>
      </c>
      <c r="AK34" s="13">
        <v>42159546</v>
      </c>
      <c r="AL34" s="13"/>
    </row>
    <row r="35" spans="1:38" s="58" customFormat="1" ht="12.75">
      <c r="A35" s="62"/>
      <c r="B35" s="63" t="s">
        <v>593</v>
      </c>
      <c r="C35" s="33"/>
      <c r="D35" s="81">
        <f>SUM(D30:D34)</f>
        <v>3504039661</v>
      </c>
      <c r="E35" s="82">
        <f>SUM(E30:E34)</f>
        <v>371088699</v>
      </c>
      <c r="F35" s="90">
        <f t="shared" si="0"/>
        <v>3875128360</v>
      </c>
      <c r="G35" s="81">
        <f>SUM(G30:G34)</f>
        <v>3504039661</v>
      </c>
      <c r="H35" s="82">
        <f>SUM(H30:H34)</f>
        <v>371088699</v>
      </c>
      <c r="I35" s="83">
        <f t="shared" si="1"/>
        <v>3875128360</v>
      </c>
      <c r="J35" s="81">
        <f>SUM(J30:J34)</f>
        <v>594001532</v>
      </c>
      <c r="K35" s="82">
        <f>SUM(K30:K34)</f>
        <v>25435788</v>
      </c>
      <c r="L35" s="82">
        <f t="shared" si="2"/>
        <v>619437320</v>
      </c>
      <c r="M35" s="45">
        <f t="shared" si="3"/>
        <v>0.15984949721768701</v>
      </c>
      <c r="N35" s="111">
        <f>SUM(N30:N34)</f>
        <v>0</v>
      </c>
      <c r="O35" s="112">
        <f>SUM(O30:O34)</f>
        <v>0</v>
      </c>
      <c r="P35" s="113">
        <f t="shared" si="4"/>
        <v>0</v>
      </c>
      <c r="Q35" s="45">
        <f t="shared" si="5"/>
        <v>0</v>
      </c>
      <c r="R35" s="111">
        <f>SUM(R30:R34)</f>
        <v>0</v>
      </c>
      <c r="S35" s="113">
        <f>SUM(S30:S34)</f>
        <v>0</v>
      </c>
      <c r="T35" s="113">
        <f t="shared" si="6"/>
        <v>0</v>
      </c>
      <c r="U35" s="45">
        <f t="shared" si="7"/>
        <v>0</v>
      </c>
      <c r="V35" s="111">
        <f>SUM(V30:V34)</f>
        <v>0</v>
      </c>
      <c r="W35" s="113">
        <f>SUM(W30:W34)</f>
        <v>0</v>
      </c>
      <c r="X35" s="113">
        <f t="shared" si="8"/>
        <v>0</v>
      </c>
      <c r="Y35" s="45">
        <f t="shared" si="9"/>
        <v>0</v>
      </c>
      <c r="Z35" s="81">
        <v>594001532</v>
      </c>
      <c r="AA35" s="82">
        <v>25435788</v>
      </c>
      <c r="AB35" s="82">
        <f t="shared" si="10"/>
        <v>619437320</v>
      </c>
      <c r="AC35" s="45">
        <f t="shared" si="11"/>
        <v>0.15984949721768701</v>
      </c>
      <c r="AD35" s="81">
        <f>SUM(AD30:AD34)</f>
        <v>603177514</v>
      </c>
      <c r="AE35" s="82">
        <f>SUM(AE30:AE34)</f>
        <v>40344255</v>
      </c>
      <c r="AF35" s="82">
        <f t="shared" si="12"/>
        <v>643521769</v>
      </c>
      <c r="AG35" s="45">
        <f t="shared" si="13"/>
        <v>0.16890587204230098</v>
      </c>
      <c r="AH35" s="45">
        <f t="shared" si="14"/>
        <v>-0.037426005086705905</v>
      </c>
      <c r="AI35" s="64">
        <f>SUM(AI30:AI34)</f>
        <v>3809943143</v>
      </c>
      <c r="AJ35" s="64">
        <f>SUM(AJ30:AJ34)</f>
        <v>3836877161</v>
      </c>
      <c r="AK35" s="64">
        <f>SUM(AK30:AK34)</f>
        <v>643521769</v>
      </c>
      <c r="AL35" s="64"/>
    </row>
    <row r="36" spans="1:38" s="58" customFormat="1" ht="12.75">
      <c r="A36" s="62"/>
      <c r="B36" s="63" t="s">
        <v>594</v>
      </c>
      <c r="C36" s="33"/>
      <c r="D36" s="81">
        <f>SUM(D9:D14,D16:D21,D23:D28,D30:D34)</f>
        <v>11511051190</v>
      </c>
      <c r="E36" s="82">
        <f>SUM(E9:E14,E16:E21,E23:E28,E30:E34)</f>
        <v>3368513360</v>
      </c>
      <c r="F36" s="83">
        <f t="shared" si="0"/>
        <v>14879564550</v>
      </c>
      <c r="G36" s="81">
        <f>SUM(G9:G14,G16:G21,G23:G28,G30:G34)</f>
        <v>11511051190</v>
      </c>
      <c r="H36" s="82">
        <f>SUM(H9:H14,H16:H21,H23:H28,H30:H34)</f>
        <v>3368513360</v>
      </c>
      <c r="I36" s="90">
        <f t="shared" si="1"/>
        <v>14879564550</v>
      </c>
      <c r="J36" s="81">
        <f>SUM(J9:J14,J16:J21,J23:J28,J30:J34)</f>
        <v>2280619794</v>
      </c>
      <c r="K36" s="92">
        <f>SUM(K9:K14,K16:K21,K23:K28,K30:K34)</f>
        <v>473034453</v>
      </c>
      <c r="L36" s="82">
        <f t="shared" si="2"/>
        <v>2753654247</v>
      </c>
      <c r="M36" s="45">
        <f t="shared" si="3"/>
        <v>0.18506282477197897</v>
      </c>
      <c r="N36" s="111">
        <f>SUM(N9:N14,N16:N21,N23:N28,N30:N34)</f>
        <v>0</v>
      </c>
      <c r="O36" s="112">
        <f>SUM(O9:O14,O16:O21,O23:O28,O30:O34)</f>
        <v>0</v>
      </c>
      <c r="P36" s="113">
        <f t="shared" si="4"/>
        <v>0</v>
      </c>
      <c r="Q36" s="45">
        <f t="shared" si="5"/>
        <v>0</v>
      </c>
      <c r="R36" s="111">
        <f>SUM(R9:R14,R16:R21,R23:R28,R30:R34)</f>
        <v>0</v>
      </c>
      <c r="S36" s="113">
        <f>SUM(S9:S14,S16:S21,S23:S28,S30:S34)</f>
        <v>0</v>
      </c>
      <c r="T36" s="113">
        <f t="shared" si="6"/>
        <v>0</v>
      </c>
      <c r="U36" s="45">
        <f t="shared" si="7"/>
        <v>0</v>
      </c>
      <c r="V36" s="111">
        <f>SUM(V9:V14,V16:V21,V23:V28,V30:V34)</f>
        <v>0</v>
      </c>
      <c r="W36" s="113">
        <f>SUM(W9:W14,W16:W21,W23:W28,W30:W34)</f>
        <v>0</v>
      </c>
      <c r="X36" s="113">
        <f t="shared" si="8"/>
        <v>0</v>
      </c>
      <c r="Y36" s="45">
        <f t="shared" si="9"/>
        <v>0</v>
      </c>
      <c r="Z36" s="81">
        <v>2280619794</v>
      </c>
      <c r="AA36" s="82">
        <v>473034453</v>
      </c>
      <c r="AB36" s="82">
        <f t="shared" si="10"/>
        <v>2753654247</v>
      </c>
      <c r="AC36" s="45">
        <f t="shared" si="11"/>
        <v>0.18506282477197897</v>
      </c>
      <c r="AD36" s="81">
        <f>SUM(AD9:AD14,AD16:AD21,AD23:AD28,AD30:AD34)</f>
        <v>1968674724</v>
      </c>
      <c r="AE36" s="82">
        <f>SUM(AE9:AE14,AE16:AE21,AE23:AE28,AE30:AE34)</f>
        <v>376691423</v>
      </c>
      <c r="AF36" s="82">
        <f t="shared" si="12"/>
        <v>2345366147</v>
      </c>
      <c r="AG36" s="45">
        <f t="shared" si="13"/>
        <v>0.1710693805273157</v>
      </c>
      <c r="AH36" s="45">
        <f t="shared" si="14"/>
        <v>0.17408288276107697</v>
      </c>
      <c r="AI36" s="64">
        <f>SUM(AI9:AI14,AI16:AI21,AI23:AI28,AI30:AI34)</f>
        <v>13710028877</v>
      </c>
      <c r="AJ36" s="64">
        <f>SUM(AJ9:AJ14,AJ16:AJ21,AJ23:AJ28,AJ30:AJ34)</f>
        <v>14007745323</v>
      </c>
      <c r="AK36" s="64">
        <f>SUM(AK9:AK14,AK16:AK21,AK23:AK28,AK30:AK34)</f>
        <v>2345366147</v>
      </c>
      <c r="AL36" s="64"/>
    </row>
    <row r="37" spans="1:38" s="14" customFormat="1" ht="12.75">
      <c r="A37" s="65"/>
      <c r="B37" s="66"/>
      <c r="C37" s="67"/>
      <c r="D37" s="93"/>
      <c r="E37" s="93"/>
      <c r="F37" s="94"/>
      <c r="G37" s="95"/>
      <c r="H37" s="93"/>
      <c r="I37" s="96"/>
      <c r="J37" s="95"/>
      <c r="K37" s="97"/>
      <c r="L37" s="93"/>
      <c r="M37" s="71"/>
      <c r="N37" s="95"/>
      <c r="O37" s="97"/>
      <c r="P37" s="93"/>
      <c r="Q37" s="71"/>
      <c r="R37" s="95"/>
      <c r="S37" s="97"/>
      <c r="T37" s="93"/>
      <c r="U37" s="71"/>
      <c r="V37" s="95"/>
      <c r="W37" s="97"/>
      <c r="X37" s="93"/>
      <c r="Y37" s="71"/>
      <c r="Z37" s="95"/>
      <c r="AA37" s="97"/>
      <c r="AB37" s="93"/>
      <c r="AC37" s="71"/>
      <c r="AD37" s="95"/>
      <c r="AE37" s="93"/>
      <c r="AF37" s="93"/>
      <c r="AG37" s="71"/>
      <c r="AH37" s="71"/>
      <c r="AI37" s="13"/>
      <c r="AJ37" s="13"/>
      <c r="AK37" s="13"/>
      <c r="AL37" s="13"/>
    </row>
    <row r="38" spans="1:38" s="14" customFormat="1" ht="12.75">
      <c r="A38" s="13"/>
      <c r="B38" s="130" t="s">
        <v>656</v>
      </c>
      <c r="C38" s="13"/>
      <c r="D38" s="88"/>
      <c r="E38" s="88"/>
      <c r="F38" s="88"/>
      <c r="G38" s="88"/>
      <c r="H38" s="88"/>
      <c r="I38" s="88"/>
      <c r="J38" s="88"/>
      <c r="K38" s="88"/>
      <c r="L38" s="88"/>
      <c r="M38" s="13"/>
      <c r="N38" s="88"/>
      <c r="O38" s="88"/>
      <c r="P38" s="88"/>
      <c r="Q38" s="13"/>
      <c r="R38" s="88"/>
      <c r="S38" s="88"/>
      <c r="T38" s="88"/>
      <c r="U38" s="13"/>
      <c r="V38" s="88"/>
      <c r="W38" s="88"/>
      <c r="X38" s="88"/>
      <c r="Y38" s="13"/>
      <c r="Z38" s="88"/>
      <c r="AA38" s="88"/>
      <c r="AB38" s="88"/>
      <c r="AC38" s="13"/>
      <c r="AD38" s="88"/>
      <c r="AE38" s="88"/>
      <c r="AF38" s="88"/>
      <c r="AG38" s="13"/>
      <c r="AH38" s="13"/>
      <c r="AI38" s="13"/>
      <c r="AJ38" s="13"/>
      <c r="AK38" s="13"/>
      <c r="AL38" s="13"/>
    </row>
    <row r="39" spans="1:38" ht="12.75">
      <c r="A39" s="2"/>
      <c r="B39" s="2"/>
      <c r="C39" s="2"/>
      <c r="D39" s="89"/>
      <c r="E39" s="89"/>
      <c r="F39" s="89"/>
      <c r="G39" s="89"/>
      <c r="H39" s="89"/>
      <c r="I39" s="89"/>
      <c r="J39" s="89"/>
      <c r="K39" s="89"/>
      <c r="L39" s="89"/>
      <c r="M39" s="2"/>
      <c r="N39" s="89"/>
      <c r="O39" s="89"/>
      <c r="P39" s="89"/>
      <c r="Q39" s="2"/>
      <c r="R39" s="89"/>
      <c r="S39" s="89"/>
      <c r="T39" s="89"/>
      <c r="U39" s="2"/>
      <c r="V39" s="89"/>
      <c r="W39" s="89"/>
      <c r="X39" s="89"/>
      <c r="Y39" s="2"/>
      <c r="Z39" s="89"/>
      <c r="AA39" s="89"/>
      <c r="AB39" s="89"/>
      <c r="AC39" s="2"/>
      <c r="AD39" s="89"/>
      <c r="AE39" s="89"/>
      <c r="AF39" s="89"/>
      <c r="AG39" s="2"/>
      <c r="AH39" s="2"/>
      <c r="AI39" s="2"/>
      <c r="AJ39" s="2"/>
      <c r="AK39" s="2"/>
      <c r="AL39" s="2"/>
    </row>
    <row r="40" spans="1:38" ht="12.75">
      <c r="A40" s="2"/>
      <c r="B40" s="2"/>
      <c r="C40" s="2"/>
      <c r="D40" s="89"/>
      <c r="E40" s="89"/>
      <c r="F40" s="89"/>
      <c r="G40" s="89"/>
      <c r="H40" s="89"/>
      <c r="I40" s="89"/>
      <c r="J40" s="89"/>
      <c r="K40" s="89"/>
      <c r="L40" s="89"/>
      <c r="M40" s="2"/>
      <c r="N40" s="89"/>
      <c r="O40" s="89"/>
      <c r="P40" s="89"/>
      <c r="Q40" s="2"/>
      <c r="R40" s="89"/>
      <c r="S40" s="89"/>
      <c r="T40" s="89"/>
      <c r="U40" s="2"/>
      <c r="V40" s="89"/>
      <c r="W40" s="89"/>
      <c r="X40" s="89"/>
      <c r="Y40" s="2"/>
      <c r="Z40" s="89"/>
      <c r="AA40" s="89"/>
      <c r="AB40" s="89"/>
      <c r="AC40" s="2"/>
      <c r="AD40" s="89"/>
      <c r="AE40" s="89"/>
      <c r="AF40" s="89"/>
      <c r="AG40" s="2"/>
      <c r="AH40" s="2"/>
      <c r="AI40" s="2"/>
      <c r="AJ40" s="2"/>
      <c r="AK40" s="2"/>
      <c r="AL40" s="2"/>
    </row>
    <row r="41" spans="1:38" ht="12.75">
      <c r="A41" s="2"/>
      <c r="B41" s="2"/>
      <c r="C41" s="2"/>
      <c r="D41" s="89"/>
      <c r="E41" s="89"/>
      <c r="F41" s="89"/>
      <c r="G41" s="89"/>
      <c r="H41" s="89"/>
      <c r="I41" s="89"/>
      <c r="J41" s="89"/>
      <c r="K41" s="89"/>
      <c r="L41" s="89"/>
      <c r="M41" s="2"/>
      <c r="N41" s="89"/>
      <c r="O41" s="89"/>
      <c r="P41" s="89"/>
      <c r="Q41" s="2"/>
      <c r="R41" s="89"/>
      <c r="S41" s="89"/>
      <c r="T41" s="89"/>
      <c r="U41" s="2"/>
      <c r="V41" s="89"/>
      <c r="W41" s="89"/>
      <c r="X41" s="89"/>
      <c r="Y41" s="2"/>
      <c r="Z41" s="89"/>
      <c r="AA41" s="89"/>
      <c r="AB41" s="89"/>
      <c r="AC41" s="2"/>
      <c r="AD41" s="89"/>
      <c r="AE41" s="89"/>
      <c r="AF41" s="89"/>
      <c r="AG41" s="2"/>
      <c r="AH41" s="2"/>
      <c r="AI41" s="2"/>
      <c r="AJ41" s="2"/>
      <c r="AK41" s="2"/>
      <c r="AL41" s="2"/>
    </row>
    <row r="42" spans="1:38" ht="12.75">
      <c r="A42" s="2"/>
      <c r="B42" s="2"/>
      <c r="C42" s="2"/>
      <c r="D42" s="89"/>
      <c r="E42" s="89"/>
      <c r="F42" s="89"/>
      <c r="G42" s="89"/>
      <c r="H42" s="89"/>
      <c r="I42" s="89"/>
      <c r="J42" s="89"/>
      <c r="K42" s="89"/>
      <c r="L42" s="89"/>
      <c r="M42" s="2"/>
      <c r="N42" s="89"/>
      <c r="O42" s="89"/>
      <c r="P42" s="89"/>
      <c r="Q42" s="2"/>
      <c r="R42" s="89"/>
      <c r="S42" s="89"/>
      <c r="T42" s="89"/>
      <c r="U42" s="2"/>
      <c r="V42" s="89"/>
      <c r="W42" s="89"/>
      <c r="X42" s="89"/>
      <c r="Y42" s="2"/>
      <c r="Z42" s="89"/>
      <c r="AA42" s="89"/>
      <c r="AB42" s="89"/>
      <c r="AC42" s="2"/>
      <c r="AD42" s="89"/>
      <c r="AE42" s="89"/>
      <c r="AF42" s="89"/>
      <c r="AG42" s="2"/>
      <c r="AH42" s="2"/>
      <c r="AI42" s="2"/>
      <c r="AJ42" s="2"/>
      <c r="AK42" s="2"/>
      <c r="AL42" s="2"/>
    </row>
    <row r="43" spans="1:38" ht="12.75">
      <c r="A43" s="2"/>
      <c r="B43" s="2"/>
      <c r="C43" s="2"/>
      <c r="D43" s="89"/>
      <c r="E43" s="89"/>
      <c r="F43" s="89"/>
      <c r="G43" s="89"/>
      <c r="H43" s="89"/>
      <c r="I43" s="89"/>
      <c r="J43" s="89"/>
      <c r="K43" s="89"/>
      <c r="L43" s="89"/>
      <c r="M43" s="2"/>
      <c r="N43" s="89"/>
      <c r="O43" s="89"/>
      <c r="P43" s="89"/>
      <c r="Q43" s="2"/>
      <c r="R43" s="89"/>
      <c r="S43" s="89"/>
      <c r="T43" s="89"/>
      <c r="U43" s="2"/>
      <c r="V43" s="89"/>
      <c r="W43" s="89"/>
      <c r="X43" s="89"/>
      <c r="Y43" s="2"/>
      <c r="Z43" s="89"/>
      <c r="AA43" s="89"/>
      <c r="AB43" s="89"/>
      <c r="AC43" s="2"/>
      <c r="AD43" s="89"/>
      <c r="AE43" s="89"/>
      <c r="AF43" s="89"/>
      <c r="AG43" s="2"/>
      <c r="AH43" s="2"/>
      <c r="AI43" s="2"/>
      <c r="AJ43" s="2"/>
      <c r="AK43" s="2"/>
      <c r="AL43" s="2"/>
    </row>
    <row r="44" spans="1:38" ht="12.75">
      <c r="A44" s="2"/>
      <c r="B44" s="2"/>
      <c r="C44" s="2"/>
      <c r="D44" s="89"/>
      <c r="E44" s="89"/>
      <c r="F44" s="89"/>
      <c r="G44" s="89"/>
      <c r="H44" s="89"/>
      <c r="I44" s="89"/>
      <c r="J44" s="89"/>
      <c r="K44" s="89"/>
      <c r="L44" s="89"/>
      <c r="M44" s="2"/>
      <c r="N44" s="89"/>
      <c r="O44" s="89"/>
      <c r="P44" s="89"/>
      <c r="Q44" s="2"/>
      <c r="R44" s="89"/>
      <c r="S44" s="89"/>
      <c r="T44" s="89"/>
      <c r="U44" s="2"/>
      <c r="V44" s="89"/>
      <c r="W44" s="89"/>
      <c r="X44" s="89"/>
      <c r="Y44" s="2"/>
      <c r="Z44" s="89"/>
      <c r="AA44" s="89"/>
      <c r="AB44" s="89"/>
      <c r="AC44" s="2"/>
      <c r="AD44" s="89"/>
      <c r="AE44" s="89"/>
      <c r="AF44" s="89"/>
      <c r="AG44" s="2"/>
      <c r="AH44" s="2"/>
      <c r="AI44" s="2"/>
      <c r="AJ44" s="2"/>
      <c r="AK44" s="2"/>
      <c r="AL44" s="2"/>
    </row>
    <row r="45" spans="1:38" ht="12.75">
      <c r="A45" s="2"/>
      <c r="B45" s="2"/>
      <c r="C45" s="2"/>
      <c r="D45" s="89"/>
      <c r="E45" s="89"/>
      <c r="F45" s="89"/>
      <c r="G45" s="89"/>
      <c r="H45" s="89"/>
      <c r="I45" s="89"/>
      <c r="J45" s="89"/>
      <c r="K45" s="89"/>
      <c r="L45" s="89"/>
      <c r="M45" s="2"/>
      <c r="N45" s="89"/>
      <c r="O45" s="89"/>
      <c r="P45" s="89"/>
      <c r="Q45" s="2"/>
      <c r="R45" s="89"/>
      <c r="S45" s="89"/>
      <c r="T45" s="89"/>
      <c r="U45" s="2"/>
      <c r="V45" s="89"/>
      <c r="W45" s="89"/>
      <c r="X45" s="89"/>
      <c r="Y45" s="2"/>
      <c r="Z45" s="89"/>
      <c r="AA45" s="89"/>
      <c r="AB45" s="89"/>
      <c r="AC45" s="2"/>
      <c r="AD45" s="89"/>
      <c r="AE45" s="89"/>
      <c r="AF45" s="89"/>
      <c r="AG45" s="2"/>
      <c r="AH45" s="2"/>
      <c r="AI45" s="2"/>
      <c r="AJ45" s="2"/>
      <c r="AK45" s="2"/>
      <c r="AL45" s="2"/>
    </row>
    <row r="46" spans="1:38" ht="12.75">
      <c r="A46" s="2"/>
      <c r="B46" s="2"/>
      <c r="C46" s="2"/>
      <c r="D46" s="89"/>
      <c r="E46" s="89"/>
      <c r="F46" s="89"/>
      <c r="G46" s="89"/>
      <c r="H46" s="89"/>
      <c r="I46" s="89"/>
      <c r="J46" s="89"/>
      <c r="K46" s="89"/>
      <c r="L46" s="89"/>
      <c r="M46" s="2"/>
      <c r="N46" s="89"/>
      <c r="O46" s="89"/>
      <c r="P46" s="89"/>
      <c r="Q46" s="2"/>
      <c r="R46" s="89"/>
      <c r="S46" s="89"/>
      <c r="T46" s="89"/>
      <c r="U46" s="2"/>
      <c r="V46" s="89"/>
      <c r="W46" s="89"/>
      <c r="X46" s="89"/>
      <c r="Y46" s="2"/>
      <c r="Z46" s="89"/>
      <c r="AA46" s="89"/>
      <c r="AB46" s="89"/>
      <c r="AC46" s="2"/>
      <c r="AD46" s="89"/>
      <c r="AE46" s="89"/>
      <c r="AF46" s="89"/>
      <c r="AG46" s="2"/>
      <c r="AH46" s="2"/>
      <c r="AI46" s="2"/>
      <c r="AJ46" s="2"/>
      <c r="AK46" s="2"/>
      <c r="AL46" s="2"/>
    </row>
    <row r="47" spans="1:38" ht="12.75">
      <c r="A47" s="2"/>
      <c r="B47" s="2"/>
      <c r="C47" s="2"/>
      <c r="D47" s="89"/>
      <c r="E47" s="89"/>
      <c r="F47" s="89"/>
      <c r="G47" s="89"/>
      <c r="H47" s="89"/>
      <c r="I47" s="89"/>
      <c r="J47" s="89"/>
      <c r="K47" s="89"/>
      <c r="L47" s="89"/>
      <c r="M47" s="2"/>
      <c r="N47" s="89"/>
      <c r="O47" s="89"/>
      <c r="P47" s="89"/>
      <c r="Q47" s="2"/>
      <c r="R47" s="89"/>
      <c r="S47" s="89"/>
      <c r="T47" s="89"/>
      <c r="U47" s="2"/>
      <c r="V47" s="89"/>
      <c r="W47" s="89"/>
      <c r="X47" s="89"/>
      <c r="Y47" s="2"/>
      <c r="Z47" s="89"/>
      <c r="AA47" s="89"/>
      <c r="AB47" s="89"/>
      <c r="AC47" s="2"/>
      <c r="AD47" s="89"/>
      <c r="AE47" s="89"/>
      <c r="AF47" s="89"/>
      <c r="AG47" s="2"/>
      <c r="AH47" s="2"/>
      <c r="AI47" s="2"/>
      <c r="AJ47" s="2"/>
      <c r="AK47" s="2"/>
      <c r="AL47" s="2"/>
    </row>
    <row r="48" spans="1:38" ht="12.75">
      <c r="A48" s="2"/>
      <c r="B48" s="2"/>
      <c r="C48" s="2"/>
      <c r="D48" s="89"/>
      <c r="E48" s="89"/>
      <c r="F48" s="89"/>
      <c r="G48" s="89"/>
      <c r="H48" s="89"/>
      <c r="I48" s="89"/>
      <c r="J48" s="89"/>
      <c r="K48" s="89"/>
      <c r="L48" s="89"/>
      <c r="M48" s="2"/>
      <c r="N48" s="89"/>
      <c r="O48" s="89"/>
      <c r="P48" s="89"/>
      <c r="Q48" s="2"/>
      <c r="R48" s="89"/>
      <c r="S48" s="89"/>
      <c r="T48" s="89"/>
      <c r="U48" s="2"/>
      <c r="V48" s="89"/>
      <c r="W48" s="89"/>
      <c r="X48" s="89"/>
      <c r="Y48" s="2"/>
      <c r="Z48" s="89"/>
      <c r="AA48" s="89"/>
      <c r="AB48" s="89"/>
      <c r="AC48" s="2"/>
      <c r="AD48" s="89"/>
      <c r="AE48" s="89"/>
      <c r="AF48" s="89"/>
      <c r="AG48" s="2"/>
      <c r="AH48" s="2"/>
      <c r="AI48" s="2"/>
      <c r="AJ48" s="2"/>
      <c r="AK48" s="2"/>
      <c r="AL48" s="2"/>
    </row>
    <row r="49" spans="1:38" ht="12.75">
      <c r="A49" s="2"/>
      <c r="B49" s="2"/>
      <c r="C49" s="2"/>
      <c r="D49" s="89"/>
      <c r="E49" s="89"/>
      <c r="F49" s="89"/>
      <c r="G49" s="89"/>
      <c r="H49" s="89"/>
      <c r="I49" s="89"/>
      <c r="J49" s="89"/>
      <c r="K49" s="89"/>
      <c r="L49" s="89"/>
      <c r="M49" s="2"/>
      <c r="N49" s="89"/>
      <c r="O49" s="89"/>
      <c r="P49" s="89"/>
      <c r="Q49" s="2"/>
      <c r="R49" s="89"/>
      <c r="S49" s="89"/>
      <c r="T49" s="89"/>
      <c r="U49" s="2"/>
      <c r="V49" s="89"/>
      <c r="W49" s="89"/>
      <c r="X49" s="89"/>
      <c r="Y49" s="2"/>
      <c r="Z49" s="89"/>
      <c r="AA49" s="89"/>
      <c r="AB49" s="89"/>
      <c r="AC49" s="2"/>
      <c r="AD49" s="89"/>
      <c r="AE49" s="89"/>
      <c r="AF49" s="89"/>
      <c r="AG49" s="2"/>
      <c r="AH49" s="2"/>
      <c r="AI49" s="2"/>
      <c r="AJ49" s="2"/>
      <c r="AK49" s="2"/>
      <c r="AL49" s="2"/>
    </row>
    <row r="50" spans="1:38" ht="12.75">
      <c r="A50" s="2"/>
      <c r="B50" s="2"/>
      <c r="C50" s="2"/>
      <c r="D50" s="89"/>
      <c r="E50" s="89"/>
      <c r="F50" s="89"/>
      <c r="G50" s="89"/>
      <c r="H50" s="89"/>
      <c r="I50" s="89"/>
      <c r="J50" s="89"/>
      <c r="K50" s="89"/>
      <c r="L50" s="89"/>
      <c r="M50" s="2"/>
      <c r="N50" s="89"/>
      <c r="O50" s="89"/>
      <c r="P50" s="89"/>
      <c r="Q50" s="2"/>
      <c r="R50" s="89"/>
      <c r="S50" s="89"/>
      <c r="T50" s="89"/>
      <c r="U50" s="2"/>
      <c r="V50" s="89"/>
      <c r="W50" s="89"/>
      <c r="X50" s="89"/>
      <c r="Y50" s="2"/>
      <c r="Z50" s="89"/>
      <c r="AA50" s="89"/>
      <c r="AB50" s="89"/>
      <c r="AC50" s="2"/>
      <c r="AD50" s="89"/>
      <c r="AE50" s="89"/>
      <c r="AF50" s="89"/>
      <c r="AG50" s="2"/>
      <c r="AH50" s="2"/>
      <c r="AI50" s="2"/>
      <c r="AJ50" s="2"/>
      <c r="AK50" s="2"/>
      <c r="AL50" s="2"/>
    </row>
    <row r="51" spans="1:38" ht="12.75">
      <c r="A51" s="2"/>
      <c r="B51" s="2"/>
      <c r="C51" s="2"/>
      <c r="D51" s="89"/>
      <c r="E51" s="89"/>
      <c r="F51" s="89"/>
      <c r="G51" s="89"/>
      <c r="H51" s="89"/>
      <c r="I51" s="89"/>
      <c r="J51" s="89"/>
      <c r="K51" s="89"/>
      <c r="L51" s="89"/>
      <c r="M51" s="2"/>
      <c r="N51" s="89"/>
      <c r="O51" s="89"/>
      <c r="P51" s="89"/>
      <c r="Q51" s="2"/>
      <c r="R51" s="89"/>
      <c r="S51" s="89"/>
      <c r="T51" s="89"/>
      <c r="U51" s="2"/>
      <c r="V51" s="89"/>
      <c r="W51" s="89"/>
      <c r="X51" s="89"/>
      <c r="Y51" s="2"/>
      <c r="Z51" s="89"/>
      <c r="AA51" s="89"/>
      <c r="AB51" s="89"/>
      <c r="AC51" s="2"/>
      <c r="AD51" s="89"/>
      <c r="AE51" s="89"/>
      <c r="AF51" s="89"/>
      <c r="AG51" s="2"/>
      <c r="AH51" s="2"/>
      <c r="AI51" s="2"/>
      <c r="AJ51" s="2"/>
      <c r="AK51" s="2"/>
      <c r="AL51" s="2"/>
    </row>
    <row r="52" spans="1:38" ht="12.75">
      <c r="A52" s="2"/>
      <c r="B52" s="2"/>
      <c r="C52" s="2"/>
      <c r="D52" s="89"/>
      <c r="E52" s="89"/>
      <c r="F52" s="89"/>
      <c r="G52" s="89"/>
      <c r="H52" s="89"/>
      <c r="I52" s="89"/>
      <c r="J52" s="89"/>
      <c r="K52" s="89"/>
      <c r="L52" s="89"/>
      <c r="M52" s="2"/>
      <c r="N52" s="89"/>
      <c r="O52" s="89"/>
      <c r="P52" s="89"/>
      <c r="Q52" s="2"/>
      <c r="R52" s="89"/>
      <c r="S52" s="89"/>
      <c r="T52" s="89"/>
      <c r="U52" s="2"/>
      <c r="V52" s="89"/>
      <c r="W52" s="89"/>
      <c r="X52" s="89"/>
      <c r="Y52" s="2"/>
      <c r="Z52" s="89"/>
      <c r="AA52" s="89"/>
      <c r="AB52" s="89"/>
      <c r="AC52" s="2"/>
      <c r="AD52" s="89"/>
      <c r="AE52" s="89"/>
      <c r="AF52" s="89"/>
      <c r="AG52" s="2"/>
      <c r="AH52" s="2"/>
      <c r="AI52" s="2"/>
      <c r="AJ52" s="2"/>
      <c r="AK52" s="2"/>
      <c r="AL52" s="2"/>
    </row>
    <row r="53" spans="1:38" ht="12.75">
      <c r="A53" s="2"/>
      <c r="B53" s="2"/>
      <c r="C53" s="2"/>
      <c r="D53" s="89"/>
      <c r="E53" s="89"/>
      <c r="F53" s="89"/>
      <c r="G53" s="89"/>
      <c r="H53" s="89"/>
      <c r="I53" s="89"/>
      <c r="J53" s="89"/>
      <c r="K53" s="89"/>
      <c r="L53" s="89"/>
      <c r="M53" s="2"/>
      <c r="N53" s="89"/>
      <c r="O53" s="89"/>
      <c r="P53" s="89"/>
      <c r="Q53" s="2"/>
      <c r="R53" s="89"/>
      <c r="S53" s="89"/>
      <c r="T53" s="89"/>
      <c r="U53" s="2"/>
      <c r="V53" s="89"/>
      <c r="W53" s="89"/>
      <c r="X53" s="89"/>
      <c r="Y53" s="2"/>
      <c r="Z53" s="89"/>
      <c r="AA53" s="89"/>
      <c r="AB53" s="89"/>
      <c r="AC53" s="2"/>
      <c r="AD53" s="89"/>
      <c r="AE53" s="89"/>
      <c r="AF53" s="89"/>
      <c r="AG53" s="2"/>
      <c r="AH53" s="2"/>
      <c r="AI53" s="2"/>
      <c r="AJ53" s="2"/>
      <c r="AK53" s="2"/>
      <c r="AL53" s="2"/>
    </row>
    <row r="54" spans="1:38" ht="12.75">
      <c r="A54" s="2"/>
      <c r="B54" s="2"/>
      <c r="C54" s="2"/>
      <c r="D54" s="89"/>
      <c r="E54" s="89"/>
      <c r="F54" s="89"/>
      <c r="G54" s="89"/>
      <c r="H54" s="89"/>
      <c r="I54" s="89"/>
      <c r="J54" s="89"/>
      <c r="K54" s="89"/>
      <c r="L54" s="89"/>
      <c r="M54" s="2"/>
      <c r="N54" s="89"/>
      <c r="O54" s="89"/>
      <c r="P54" s="89"/>
      <c r="Q54" s="2"/>
      <c r="R54" s="89"/>
      <c r="S54" s="89"/>
      <c r="T54" s="89"/>
      <c r="U54" s="2"/>
      <c r="V54" s="89"/>
      <c r="W54" s="89"/>
      <c r="X54" s="89"/>
      <c r="Y54" s="2"/>
      <c r="Z54" s="89"/>
      <c r="AA54" s="89"/>
      <c r="AB54" s="89"/>
      <c r="AC54" s="2"/>
      <c r="AD54" s="89"/>
      <c r="AE54" s="89"/>
      <c r="AF54" s="89"/>
      <c r="AG54" s="2"/>
      <c r="AH54" s="2"/>
      <c r="AI54" s="2"/>
      <c r="AJ54" s="2"/>
      <c r="AK54" s="2"/>
      <c r="AL54" s="2"/>
    </row>
    <row r="55" spans="1:38" ht="12.75">
      <c r="A55" s="2"/>
      <c r="B55" s="2"/>
      <c r="C55" s="2"/>
      <c r="D55" s="89"/>
      <c r="E55" s="89"/>
      <c r="F55" s="89"/>
      <c r="G55" s="89"/>
      <c r="H55" s="89"/>
      <c r="I55" s="89"/>
      <c r="J55" s="89"/>
      <c r="K55" s="89"/>
      <c r="L55" s="89"/>
      <c r="M55" s="2"/>
      <c r="N55" s="89"/>
      <c r="O55" s="89"/>
      <c r="P55" s="89"/>
      <c r="Q55" s="2"/>
      <c r="R55" s="89"/>
      <c r="S55" s="89"/>
      <c r="T55" s="89"/>
      <c r="U55" s="2"/>
      <c r="V55" s="89"/>
      <c r="W55" s="89"/>
      <c r="X55" s="89"/>
      <c r="Y55" s="2"/>
      <c r="Z55" s="89"/>
      <c r="AA55" s="89"/>
      <c r="AB55" s="89"/>
      <c r="AC55" s="2"/>
      <c r="AD55" s="89"/>
      <c r="AE55" s="89"/>
      <c r="AF55" s="89"/>
      <c r="AG55" s="2"/>
      <c r="AH55" s="2"/>
      <c r="AI55" s="2"/>
      <c r="AJ55" s="2"/>
      <c r="AK55" s="2"/>
      <c r="AL55" s="2"/>
    </row>
    <row r="56" spans="1:38" ht="12.75">
      <c r="A56" s="2"/>
      <c r="B56" s="2"/>
      <c r="C56" s="2"/>
      <c r="D56" s="89"/>
      <c r="E56" s="89"/>
      <c r="F56" s="89"/>
      <c r="G56" s="89"/>
      <c r="H56" s="89"/>
      <c r="I56" s="89"/>
      <c r="J56" s="89"/>
      <c r="K56" s="89"/>
      <c r="L56" s="89"/>
      <c r="M56" s="2"/>
      <c r="N56" s="89"/>
      <c r="O56" s="89"/>
      <c r="P56" s="89"/>
      <c r="Q56" s="2"/>
      <c r="R56" s="89"/>
      <c r="S56" s="89"/>
      <c r="T56" s="89"/>
      <c r="U56" s="2"/>
      <c r="V56" s="89"/>
      <c r="W56" s="89"/>
      <c r="X56" s="89"/>
      <c r="Y56" s="2"/>
      <c r="Z56" s="89"/>
      <c r="AA56" s="89"/>
      <c r="AB56" s="89"/>
      <c r="AC56" s="2"/>
      <c r="AD56" s="89"/>
      <c r="AE56" s="89"/>
      <c r="AF56" s="89"/>
      <c r="AG56" s="2"/>
      <c r="AH56" s="2"/>
      <c r="AI56" s="2"/>
      <c r="AJ56" s="2"/>
      <c r="AK56" s="2"/>
      <c r="AL56" s="2"/>
    </row>
    <row r="57" spans="1:38" ht="12.75">
      <c r="A57" s="2"/>
      <c r="B57" s="2"/>
      <c r="C57" s="2"/>
      <c r="D57" s="89"/>
      <c r="E57" s="89"/>
      <c r="F57" s="89"/>
      <c r="G57" s="89"/>
      <c r="H57" s="89"/>
      <c r="I57" s="89"/>
      <c r="J57" s="89"/>
      <c r="K57" s="89"/>
      <c r="L57" s="89"/>
      <c r="M57" s="2"/>
      <c r="N57" s="89"/>
      <c r="O57" s="89"/>
      <c r="P57" s="89"/>
      <c r="Q57" s="2"/>
      <c r="R57" s="89"/>
      <c r="S57" s="89"/>
      <c r="T57" s="89"/>
      <c r="U57" s="2"/>
      <c r="V57" s="89"/>
      <c r="W57" s="89"/>
      <c r="X57" s="89"/>
      <c r="Y57" s="2"/>
      <c r="Z57" s="89"/>
      <c r="AA57" s="89"/>
      <c r="AB57" s="89"/>
      <c r="AC57" s="2"/>
      <c r="AD57" s="89"/>
      <c r="AE57" s="89"/>
      <c r="AF57" s="89"/>
      <c r="AG57" s="2"/>
      <c r="AH57" s="2"/>
      <c r="AI57" s="2"/>
      <c r="AJ57" s="2"/>
      <c r="AK57" s="2"/>
      <c r="AL57" s="2"/>
    </row>
    <row r="58" spans="1:38" ht="12.75">
      <c r="A58" s="2"/>
      <c r="B58" s="2"/>
      <c r="C58" s="2"/>
      <c r="D58" s="89"/>
      <c r="E58" s="89"/>
      <c r="F58" s="89"/>
      <c r="G58" s="89"/>
      <c r="H58" s="89"/>
      <c r="I58" s="89"/>
      <c r="J58" s="89"/>
      <c r="K58" s="89"/>
      <c r="L58" s="89"/>
      <c r="M58" s="2"/>
      <c r="N58" s="89"/>
      <c r="O58" s="89"/>
      <c r="P58" s="89"/>
      <c r="Q58" s="2"/>
      <c r="R58" s="89"/>
      <c r="S58" s="89"/>
      <c r="T58" s="89"/>
      <c r="U58" s="2"/>
      <c r="V58" s="89"/>
      <c r="W58" s="89"/>
      <c r="X58" s="89"/>
      <c r="Y58" s="2"/>
      <c r="Z58" s="89"/>
      <c r="AA58" s="89"/>
      <c r="AB58" s="89"/>
      <c r="AC58" s="2"/>
      <c r="AD58" s="89"/>
      <c r="AE58" s="89"/>
      <c r="AF58" s="89"/>
      <c r="AG58" s="2"/>
      <c r="AH58" s="2"/>
      <c r="AI58" s="2"/>
      <c r="AJ58" s="2"/>
      <c r="AK58" s="2"/>
      <c r="AL58" s="2"/>
    </row>
    <row r="59" spans="1:38" ht="12.75">
      <c r="A59" s="2"/>
      <c r="B59" s="2"/>
      <c r="C59" s="2"/>
      <c r="D59" s="89"/>
      <c r="E59" s="89"/>
      <c r="F59" s="89"/>
      <c r="G59" s="89"/>
      <c r="H59" s="89"/>
      <c r="I59" s="89"/>
      <c r="J59" s="89"/>
      <c r="K59" s="89"/>
      <c r="L59" s="89"/>
      <c r="M59" s="2"/>
      <c r="N59" s="89"/>
      <c r="O59" s="89"/>
      <c r="P59" s="89"/>
      <c r="Q59" s="2"/>
      <c r="R59" s="89"/>
      <c r="S59" s="89"/>
      <c r="T59" s="89"/>
      <c r="U59" s="2"/>
      <c r="V59" s="89"/>
      <c r="W59" s="89"/>
      <c r="X59" s="89"/>
      <c r="Y59" s="2"/>
      <c r="Z59" s="89"/>
      <c r="AA59" s="89"/>
      <c r="AB59" s="89"/>
      <c r="AC59" s="2"/>
      <c r="AD59" s="89"/>
      <c r="AE59" s="89"/>
      <c r="AF59" s="89"/>
      <c r="AG59" s="2"/>
      <c r="AH59" s="2"/>
      <c r="AI59" s="2"/>
      <c r="AJ59" s="2"/>
      <c r="AK59" s="2"/>
      <c r="AL59" s="2"/>
    </row>
    <row r="60" spans="1:38" ht="12.75">
      <c r="A60" s="2"/>
      <c r="B60" s="2"/>
      <c r="C60" s="2"/>
      <c r="D60" s="89"/>
      <c r="E60" s="89"/>
      <c r="F60" s="89"/>
      <c r="G60" s="89"/>
      <c r="H60" s="89"/>
      <c r="I60" s="89"/>
      <c r="J60" s="89"/>
      <c r="K60" s="89"/>
      <c r="L60" s="89"/>
      <c r="M60" s="2"/>
      <c r="N60" s="89"/>
      <c r="O60" s="89"/>
      <c r="P60" s="89"/>
      <c r="Q60" s="2"/>
      <c r="R60" s="89"/>
      <c r="S60" s="89"/>
      <c r="T60" s="89"/>
      <c r="U60" s="2"/>
      <c r="V60" s="89"/>
      <c r="W60" s="89"/>
      <c r="X60" s="89"/>
      <c r="Y60" s="2"/>
      <c r="Z60" s="89"/>
      <c r="AA60" s="89"/>
      <c r="AB60" s="89"/>
      <c r="AC60" s="2"/>
      <c r="AD60" s="89"/>
      <c r="AE60" s="89"/>
      <c r="AF60" s="89"/>
      <c r="AG60" s="2"/>
      <c r="AH60" s="2"/>
      <c r="AI60" s="2"/>
      <c r="AJ60" s="2"/>
      <c r="AK60" s="2"/>
      <c r="AL60" s="2"/>
    </row>
    <row r="61" spans="1:38" ht="12.75">
      <c r="A61" s="2"/>
      <c r="B61" s="2"/>
      <c r="C61" s="2"/>
      <c r="D61" s="89"/>
      <c r="E61" s="89"/>
      <c r="F61" s="89"/>
      <c r="G61" s="89"/>
      <c r="H61" s="89"/>
      <c r="I61" s="89"/>
      <c r="J61" s="89"/>
      <c r="K61" s="89"/>
      <c r="L61" s="89"/>
      <c r="M61" s="2"/>
      <c r="N61" s="89"/>
      <c r="O61" s="89"/>
      <c r="P61" s="89"/>
      <c r="Q61" s="2"/>
      <c r="R61" s="89"/>
      <c r="S61" s="89"/>
      <c r="T61" s="89"/>
      <c r="U61" s="2"/>
      <c r="V61" s="89"/>
      <c r="W61" s="89"/>
      <c r="X61" s="89"/>
      <c r="Y61" s="2"/>
      <c r="Z61" s="89"/>
      <c r="AA61" s="89"/>
      <c r="AB61" s="89"/>
      <c r="AC61" s="2"/>
      <c r="AD61" s="89"/>
      <c r="AE61" s="89"/>
      <c r="AF61" s="89"/>
      <c r="AG61" s="2"/>
      <c r="AH61" s="2"/>
      <c r="AI61" s="2"/>
      <c r="AJ61" s="2"/>
      <c r="AK61" s="2"/>
      <c r="AL61" s="2"/>
    </row>
    <row r="62" spans="1:38" ht="12.75">
      <c r="A62" s="2"/>
      <c r="B62" s="2"/>
      <c r="C62" s="2"/>
      <c r="D62" s="89"/>
      <c r="E62" s="89"/>
      <c r="F62" s="89"/>
      <c r="G62" s="89"/>
      <c r="H62" s="89"/>
      <c r="I62" s="89"/>
      <c r="J62" s="89"/>
      <c r="K62" s="89"/>
      <c r="L62" s="89"/>
      <c r="M62" s="2"/>
      <c r="N62" s="89"/>
      <c r="O62" s="89"/>
      <c r="P62" s="89"/>
      <c r="Q62" s="2"/>
      <c r="R62" s="89"/>
      <c r="S62" s="89"/>
      <c r="T62" s="89"/>
      <c r="U62" s="2"/>
      <c r="V62" s="89"/>
      <c r="W62" s="89"/>
      <c r="X62" s="89"/>
      <c r="Y62" s="2"/>
      <c r="Z62" s="89"/>
      <c r="AA62" s="89"/>
      <c r="AB62" s="89"/>
      <c r="AC62" s="2"/>
      <c r="AD62" s="89"/>
      <c r="AE62" s="89"/>
      <c r="AF62" s="89"/>
      <c r="AG62" s="2"/>
      <c r="AH62" s="2"/>
      <c r="AI62" s="2"/>
      <c r="AJ62" s="2"/>
      <c r="AK62" s="2"/>
      <c r="AL62" s="2"/>
    </row>
    <row r="63" spans="1:38" ht="12.75">
      <c r="A63" s="2"/>
      <c r="B63" s="2"/>
      <c r="C63" s="2"/>
      <c r="D63" s="89"/>
      <c r="E63" s="89"/>
      <c r="F63" s="89"/>
      <c r="G63" s="89"/>
      <c r="H63" s="89"/>
      <c r="I63" s="89"/>
      <c r="J63" s="89"/>
      <c r="K63" s="89"/>
      <c r="L63" s="89"/>
      <c r="M63" s="2"/>
      <c r="N63" s="89"/>
      <c r="O63" s="89"/>
      <c r="P63" s="89"/>
      <c r="Q63" s="2"/>
      <c r="R63" s="89"/>
      <c r="S63" s="89"/>
      <c r="T63" s="89"/>
      <c r="U63" s="2"/>
      <c r="V63" s="89"/>
      <c r="W63" s="89"/>
      <c r="X63" s="89"/>
      <c r="Y63" s="2"/>
      <c r="Z63" s="89"/>
      <c r="AA63" s="89"/>
      <c r="AB63" s="89"/>
      <c r="AC63" s="2"/>
      <c r="AD63" s="89"/>
      <c r="AE63" s="89"/>
      <c r="AF63" s="89"/>
      <c r="AG63" s="2"/>
      <c r="AH63" s="2"/>
      <c r="AI63" s="2"/>
      <c r="AJ63" s="2"/>
      <c r="AK63" s="2"/>
      <c r="AL63" s="2"/>
    </row>
    <row r="64" spans="1:38" ht="12.75">
      <c r="A64" s="2"/>
      <c r="B64" s="2"/>
      <c r="C64" s="2"/>
      <c r="D64" s="89"/>
      <c r="E64" s="89"/>
      <c r="F64" s="89"/>
      <c r="G64" s="89"/>
      <c r="H64" s="89"/>
      <c r="I64" s="89"/>
      <c r="J64" s="89"/>
      <c r="K64" s="89"/>
      <c r="L64" s="89"/>
      <c r="M64" s="2"/>
      <c r="N64" s="89"/>
      <c r="O64" s="89"/>
      <c r="P64" s="89"/>
      <c r="Q64" s="2"/>
      <c r="R64" s="89"/>
      <c r="S64" s="89"/>
      <c r="T64" s="89"/>
      <c r="U64" s="2"/>
      <c r="V64" s="89"/>
      <c r="W64" s="89"/>
      <c r="X64" s="89"/>
      <c r="Y64" s="2"/>
      <c r="Z64" s="89"/>
      <c r="AA64" s="89"/>
      <c r="AB64" s="89"/>
      <c r="AC64" s="2"/>
      <c r="AD64" s="89"/>
      <c r="AE64" s="89"/>
      <c r="AF64" s="89"/>
      <c r="AG64" s="2"/>
      <c r="AH64" s="2"/>
      <c r="AI64" s="2"/>
      <c r="AJ64" s="2"/>
      <c r="AK64" s="2"/>
      <c r="AL64" s="2"/>
    </row>
    <row r="65" spans="1:38" ht="12.75">
      <c r="A65" s="2"/>
      <c r="B65" s="2"/>
      <c r="C65" s="2"/>
      <c r="D65" s="89"/>
      <c r="E65" s="89"/>
      <c r="F65" s="89"/>
      <c r="G65" s="89"/>
      <c r="H65" s="89"/>
      <c r="I65" s="89"/>
      <c r="J65" s="89"/>
      <c r="K65" s="89"/>
      <c r="L65" s="89"/>
      <c r="M65" s="2"/>
      <c r="N65" s="89"/>
      <c r="O65" s="89"/>
      <c r="P65" s="89"/>
      <c r="Q65" s="2"/>
      <c r="R65" s="89"/>
      <c r="S65" s="89"/>
      <c r="T65" s="89"/>
      <c r="U65" s="2"/>
      <c r="V65" s="89"/>
      <c r="W65" s="89"/>
      <c r="X65" s="89"/>
      <c r="Y65" s="2"/>
      <c r="Z65" s="89"/>
      <c r="AA65" s="89"/>
      <c r="AB65" s="89"/>
      <c r="AC65" s="2"/>
      <c r="AD65" s="89"/>
      <c r="AE65" s="89"/>
      <c r="AF65" s="89"/>
      <c r="AG65" s="2"/>
      <c r="AH65" s="2"/>
      <c r="AI65" s="2"/>
      <c r="AJ65" s="2"/>
      <c r="AK65" s="2"/>
      <c r="AL65" s="2"/>
    </row>
    <row r="66" spans="1:38" ht="12.75">
      <c r="A66" s="2"/>
      <c r="B66" s="2"/>
      <c r="C66" s="2"/>
      <c r="D66" s="89"/>
      <c r="E66" s="89"/>
      <c r="F66" s="89"/>
      <c r="G66" s="89"/>
      <c r="H66" s="89"/>
      <c r="I66" s="89"/>
      <c r="J66" s="89"/>
      <c r="K66" s="89"/>
      <c r="L66" s="89"/>
      <c r="M66" s="2"/>
      <c r="N66" s="89"/>
      <c r="O66" s="89"/>
      <c r="P66" s="89"/>
      <c r="Q66" s="2"/>
      <c r="R66" s="89"/>
      <c r="S66" s="89"/>
      <c r="T66" s="89"/>
      <c r="U66" s="2"/>
      <c r="V66" s="89"/>
      <c r="W66" s="89"/>
      <c r="X66" s="89"/>
      <c r="Y66" s="2"/>
      <c r="Z66" s="89"/>
      <c r="AA66" s="89"/>
      <c r="AB66" s="89"/>
      <c r="AC66" s="2"/>
      <c r="AD66" s="89"/>
      <c r="AE66" s="89"/>
      <c r="AF66" s="89"/>
      <c r="AG66" s="2"/>
      <c r="AH66" s="2"/>
      <c r="AI66" s="2"/>
      <c r="AJ66" s="2"/>
      <c r="AK66" s="2"/>
      <c r="AL66" s="2"/>
    </row>
    <row r="67" spans="1:38" ht="12.75">
      <c r="A67" s="2"/>
      <c r="B67" s="2"/>
      <c r="C67" s="2"/>
      <c r="D67" s="89"/>
      <c r="E67" s="89"/>
      <c r="F67" s="89"/>
      <c r="G67" s="89"/>
      <c r="H67" s="89"/>
      <c r="I67" s="89"/>
      <c r="J67" s="89"/>
      <c r="K67" s="89"/>
      <c r="L67" s="89"/>
      <c r="M67" s="2"/>
      <c r="N67" s="89"/>
      <c r="O67" s="89"/>
      <c r="P67" s="89"/>
      <c r="Q67" s="2"/>
      <c r="R67" s="89"/>
      <c r="S67" s="89"/>
      <c r="T67" s="89"/>
      <c r="U67" s="2"/>
      <c r="V67" s="89"/>
      <c r="W67" s="89"/>
      <c r="X67" s="89"/>
      <c r="Y67" s="2"/>
      <c r="Z67" s="89"/>
      <c r="AA67" s="89"/>
      <c r="AB67" s="89"/>
      <c r="AC67" s="2"/>
      <c r="AD67" s="89"/>
      <c r="AE67" s="89"/>
      <c r="AF67" s="89"/>
      <c r="AG67" s="2"/>
      <c r="AH67" s="2"/>
      <c r="AI67" s="2"/>
      <c r="AJ67" s="2"/>
      <c r="AK67" s="2"/>
      <c r="AL67" s="2"/>
    </row>
    <row r="68" spans="1:38" ht="12.75">
      <c r="A68" s="2"/>
      <c r="B68" s="2"/>
      <c r="C68" s="2"/>
      <c r="D68" s="89"/>
      <c r="E68" s="89"/>
      <c r="F68" s="89"/>
      <c r="G68" s="89"/>
      <c r="H68" s="89"/>
      <c r="I68" s="89"/>
      <c r="J68" s="89"/>
      <c r="K68" s="89"/>
      <c r="L68" s="89"/>
      <c r="M68" s="2"/>
      <c r="N68" s="89"/>
      <c r="O68" s="89"/>
      <c r="P68" s="89"/>
      <c r="Q68" s="2"/>
      <c r="R68" s="89"/>
      <c r="S68" s="89"/>
      <c r="T68" s="89"/>
      <c r="U68" s="2"/>
      <c r="V68" s="89"/>
      <c r="W68" s="89"/>
      <c r="X68" s="89"/>
      <c r="Y68" s="2"/>
      <c r="Z68" s="89"/>
      <c r="AA68" s="89"/>
      <c r="AB68" s="89"/>
      <c r="AC68" s="2"/>
      <c r="AD68" s="89"/>
      <c r="AE68" s="89"/>
      <c r="AF68" s="89"/>
      <c r="AG68" s="2"/>
      <c r="AH68" s="2"/>
      <c r="AI68" s="2"/>
      <c r="AJ68" s="2"/>
      <c r="AK68" s="2"/>
      <c r="AL68" s="2"/>
    </row>
    <row r="69" spans="1:38" ht="12.75">
      <c r="A69" s="2"/>
      <c r="B69" s="2"/>
      <c r="C69" s="2"/>
      <c r="D69" s="89"/>
      <c r="E69" s="89"/>
      <c r="F69" s="89"/>
      <c r="G69" s="89"/>
      <c r="H69" s="89"/>
      <c r="I69" s="89"/>
      <c r="J69" s="89"/>
      <c r="K69" s="89"/>
      <c r="L69" s="89"/>
      <c r="M69" s="2"/>
      <c r="N69" s="89"/>
      <c r="O69" s="89"/>
      <c r="P69" s="89"/>
      <c r="Q69" s="2"/>
      <c r="R69" s="89"/>
      <c r="S69" s="89"/>
      <c r="T69" s="89"/>
      <c r="U69" s="2"/>
      <c r="V69" s="89"/>
      <c r="W69" s="89"/>
      <c r="X69" s="89"/>
      <c r="Y69" s="2"/>
      <c r="Z69" s="89"/>
      <c r="AA69" s="89"/>
      <c r="AB69" s="89"/>
      <c r="AC69" s="2"/>
      <c r="AD69" s="89"/>
      <c r="AE69" s="89"/>
      <c r="AF69" s="89"/>
      <c r="AG69" s="2"/>
      <c r="AH69" s="2"/>
      <c r="AI69" s="2"/>
      <c r="AJ69" s="2"/>
      <c r="AK69" s="2"/>
      <c r="AL69" s="2"/>
    </row>
    <row r="70" spans="1:38" ht="12.75">
      <c r="A70" s="2"/>
      <c r="B70" s="2"/>
      <c r="C70" s="2"/>
      <c r="D70" s="89"/>
      <c r="E70" s="89"/>
      <c r="F70" s="89"/>
      <c r="G70" s="89"/>
      <c r="H70" s="89"/>
      <c r="I70" s="89"/>
      <c r="J70" s="89"/>
      <c r="K70" s="89"/>
      <c r="L70" s="89"/>
      <c r="M70" s="2"/>
      <c r="N70" s="89"/>
      <c r="O70" s="89"/>
      <c r="P70" s="89"/>
      <c r="Q70" s="2"/>
      <c r="R70" s="89"/>
      <c r="S70" s="89"/>
      <c r="T70" s="89"/>
      <c r="U70" s="2"/>
      <c r="V70" s="89"/>
      <c r="W70" s="89"/>
      <c r="X70" s="89"/>
      <c r="Y70" s="2"/>
      <c r="Z70" s="89"/>
      <c r="AA70" s="89"/>
      <c r="AB70" s="89"/>
      <c r="AC70" s="2"/>
      <c r="AD70" s="89"/>
      <c r="AE70" s="89"/>
      <c r="AF70" s="89"/>
      <c r="AG70" s="2"/>
      <c r="AH70" s="2"/>
      <c r="AI70" s="2"/>
      <c r="AJ70" s="2"/>
      <c r="AK70" s="2"/>
      <c r="AL70" s="2"/>
    </row>
    <row r="71" spans="1:38" ht="12.75">
      <c r="A71" s="2"/>
      <c r="B71" s="2"/>
      <c r="C71" s="2"/>
      <c r="D71" s="89"/>
      <c r="E71" s="89"/>
      <c r="F71" s="89"/>
      <c r="G71" s="89"/>
      <c r="H71" s="89"/>
      <c r="I71" s="89"/>
      <c r="J71" s="89"/>
      <c r="K71" s="89"/>
      <c r="L71" s="89"/>
      <c r="M71" s="2"/>
      <c r="N71" s="89"/>
      <c r="O71" s="89"/>
      <c r="P71" s="89"/>
      <c r="Q71" s="2"/>
      <c r="R71" s="89"/>
      <c r="S71" s="89"/>
      <c r="T71" s="89"/>
      <c r="U71" s="2"/>
      <c r="V71" s="89"/>
      <c r="W71" s="89"/>
      <c r="X71" s="89"/>
      <c r="Y71" s="2"/>
      <c r="Z71" s="89"/>
      <c r="AA71" s="89"/>
      <c r="AB71" s="89"/>
      <c r="AC71" s="2"/>
      <c r="AD71" s="89"/>
      <c r="AE71" s="89"/>
      <c r="AF71" s="89"/>
      <c r="AG71" s="2"/>
      <c r="AH71" s="2"/>
      <c r="AI71" s="2"/>
      <c r="AJ71" s="2"/>
      <c r="AK71" s="2"/>
      <c r="AL71" s="2"/>
    </row>
    <row r="72" spans="1:38" ht="12.75">
      <c r="A72" s="2"/>
      <c r="B72" s="2"/>
      <c r="C72" s="2"/>
      <c r="D72" s="89"/>
      <c r="E72" s="89"/>
      <c r="F72" s="89"/>
      <c r="G72" s="89"/>
      <c r="H72" s="89"/>
      <c r="I72" s="89"/>
      <c r="J72" s="89"/>
      <c r="K72" s="89"/>
      <c r="L72" s="89"/>
      <c r="M72" s="2"/>
      <c r="N72" s="89"/>
      <c r="O72" s="89"/>
      <c r="P72" s="89"/>
      <c r="Q72" s="2"/>
      <c r="R72" s="89"/>
      <c r="S72" s="89"/>
      <c r="T72" s="89"/>
      <c r="U72" s="2"/>
      <c r="V72" s="89"/>
      <c r="W72" s="89"/>
      <c r="X72" s="89"/>
      <c r="Y72" s="2"/>
      <c r="Z72" s="89"/>
      <c r="AA72" s="89"/>
      <c r="AB72" s="89"/>
      <c r="AC72" s="2"/>
      <c r="AD72" s="89"/>
      <c r="AE72" s="89"/>
      <c r="AF72" s="89"/>
      <c r="AG72" s="2"/>
      <c r="AH72" s="2"/>
      <c r="AI72" s="2"/>
      <c r="AJ72" s="2"/>
      <c r="AK72" s="2"/>
      <c r="AL72" s="2"/>
    </row>
    <row r="73" spans="1:38" ht="12.75">
      <c r="A73" s="2"/>
      <c r="B73" s="2"/>
      <c r="C73" s="2"/>
      <c r="D73" s="89"/>
      <c r="E73" s="89"/>
      <c r="F73" s="89"/>
      <c r="G73" s="89"/>
      <c r="H73" s="89"/>
      <c r="I73" s="89"/>
      <c r="J73" s="89"/>
      <c r="K73" s="89"/>
      <c r="L73" s="89"/>
      <c r="M73" s="2"/>
      <c r="N73" s="89"/>
      <c r="O73" s="89"/>
      <c r="P73" s="89"/>
      <c r="Q73" s="2"/>
      <c r="R73" s="89"/>
      <c r="S73" s="89"/>
      <c r="T73" s="89"/>
      <c r="U73" s="2"/>
      <c r="V73" s="89"/>
      <c r="W73" s="89"/>
      <c r="X73" s="89"/>
      <c r="Y73" s="2"/>
      <c r="Z73" s="89"/>
      <c r="AA73" s="89"/>
      <c r="AB73" s="89"/>
      <c r="AC73" s="2"/>
      <c r="AD73" s="89"/>
      <c r="AE73" s="89"/>
      <c r="AF73" s="89"/>
      <c r="AG73" s="2"/>
      <c r="AH73" s="2"/>
      <c r="AI73" s="2"/>
      <c r="AJ73" s="2"/>
      <c r="AK73" s="2"/>
      <c r="AL73" s="2"/>
    </row>
    <row r="74" spans="1:38" ht="12.75">
      <c r="A74" s="2"/>
      <c r="B74" s="2"/>
      <c r="C74" s="2"/>
      <c r="D74" s="89"/>
      <c r="E74" s="89"/>
      <c r="F74" s="89"/>
      <c r="G74" s="89"/>
      <c r="H74" s="89"/>
      <c r="I74" s="89"/>
      <c r="J74" s="89"/>
      <c r="K74" s="89"/>
      <c r="L74" s="89"/>
      <c r="M74" s="2"/>
      <c r="N74" s="89"/>
      <c r="O74" s="89"/>
      <c r="P74" s="89"/>
      <c r="Q74" s="2"/>
      <c r="R74" s="89"/>
      <c r="S74" s="89"/>
      <c r="T74" s="89"/>
      <c r="U74" s="2"/>
      <c r="V74" s="89"/>
      <c r="W74" s="89"/>
      <c r="X74" s="89"/>
      <c r="Y74" s="2"/>
      <c r="Z74" s="89"/>
      <c r="AA74" s="89"/>
      <c r="AB74" s="89"/>
      <c r="AC74" s="2"/>
      <c r="AD74" s="89"/>
      <c r="AE74" s="89"/>
      <c r="AF74" s="89"/>
      <c r="AG74" s="2"/>
      <c r="AH74" s="2"/>
      <c r="AI74" s="2"/>
      <c r="AJ74" s="2"/>
      <c r="AK74" s="2"/>
      <c r="AL74" s="2"/>
    </row>
    <row r="75" spans="1:38" ht="12.75">
      <c r="A75" s="2"/>
      <c r="B75" s="2"/>
      <c r="C75" s="2"/>
      <c r="D75" s="89"/>
      <c r="E75" s="89"/>
      <c r="F75" s="89"/>
      <c r="G75" s="89"/>
      <c r="H75" s="89"/>
      <c r="I75" s="89"/>
      <c r="J75" s="89"/>
      <c r="K75" s="89"/>
      <c r="L75" s="89"/>
      <c r="M75" s="2"/>
      <c r="N75" s="89"/>
      <c r="O75" s="89"/>
      <c r="P75" s="89"/>
      <c r="Q75" s="2"/>
      <c r="R75" s="89"/>
      <c r="S75" s="89"/>
      <c r="T75" s="89"/>
      <c r="U75" s="2"/>
      <c r="V75" s="89"/>
      <c r="W75" s="89"/>
      <c r="X75" s="89"/>
      <c r="Y75" s="2"/>
      <c r="Z75" s="89"/>
      <c r="AA75" s="89"/>
      <c r="AB75" s="89"/>
      <c r="AC75" s="2"/>
      <c r="AD75" s="89"/>
      <c r="AE75" s="89"/>
      <c r="AF75" s="89"/>
      <c r="AG75" s="2"/>
      <c r="AH75" s="2"/>
      <c r="AI75" s="2"/>
      <c r="AJ75" s="2"/>
      <c r="AK75" s="2"/>
      <c r="AL75" s="2"/>
    </row>
    <row r="76" spans="1:38" ht="12.75">
      <c r="A76" s="2"/>
      <c r="B76" s="2"/>
      <c r="C76" s="2"/>
      <c r="D76" s="89"/>
      <c r="E76" s="89"/>
      <c r="F76" s="89"/>
      <c r="G76" s="89"/>
      <c r="H76" s="89"/>
      <c r="I76" s="89"/>
      <c r="J76" s="89"/>
      <c r="K76" s="89"/>
      <c r="L76" s="89"/>
      <c r="M76" s="2"/>
      <c r="N76" s="89"/>
      <c r="O76" s="89"/>
      <c r="P76" s="89"/>
      <c r="Q76" s="2"/>
      <c r="R76" s="89"/>
      <c r="S76" s="89"/>
      <c r="T76" s="89"/>
      <c r="U76" s="2"/>
      <c r="V76" s="89"/>
      <c r="W76" s="89"/>
      <c r="X76" s="89"/>
      <c r="Y76" s="2"/>
      <c r="Z76" s="89"/>
      <c r="AA76" s="89"/>
      <c r="AB76" s="89"/>
      <c r="AC76" s="2"/>
      <c r="AD76" s="89"/>
      <c r="AE76" s="89"/>
      <c r="AF76" s="89"/>
      <c r="AG76" s="2"/>
      <c r="AH76" s="2"/>
      <c r="AI76" s="2"/>
      <c r="AJ76" s="2"/>
      <c r="AK76" s="2"/>
      <c r="AL76" s="2"/>
    </row>
    <row r="77" spans="1:38" ht="12.75">
      <c r="A77" s="2"/>
      <c r="B77" s="2"/>
      <c r="C77" s="2"/>
      <c r="D77" s="89"/>
      <c r="E77" s="89"/>
      <c r="F77" s="89"/>
      <c r="G77" s="89"/>
      <c r="H77" s="89"/>
      <c r="I77" s="89"/>
      <c r="J77" s="89"/>
      <c r="K77" s="89"/>
      <c r="L77" s="89"/>
      <c r="M77" s="2"/>
      <c r="N77" s="89"/>
      <c r="O77" s="89"/>
      <c r="P77" s="89"/>
      <c r="Q77" s="2"/>
      <c r="R77" s="89"/>
      <c r="S77" s="89"/>
      <c r="T77" s="89"/>
      <c r="U77" s="2"/>
      <c r="V77" s="89"/>
      <c r="W77" s="89"/>
      <c r="X77" s="89"/>
      <c r="Y77" s="2"/>
      <c r="Z77" s="89"/>
      <c r="AA77" s="89"/>
      <c r="AB77" s="89"/>
      <c r="AC77" s="2"/>
      <c r="AD77" s="89"/>
      <c r="AE77" s="89"/>
      <c r="AF77" s="89"/>
      <c r="AG77" s="2"/>
      <c r="AH77" s="2"/>
      <c r="AI77" s="2"/>
      <c r="AJ77" s="2"/>
      <c r="AK77" s="2"/>
      <c r="AL77" s="2"/>
    </row>
    <row r="78" spans="1:38" ht="12.75">
      <c r="A78" s="2"/>
      <c r="B78" s="2"/>
      <c r="C78" s="2"/>
      <c r="D78" s="89"/>
      <c r="E78" s="89"/>
      <c r="F78" s="89"/>
      <c r="G78" s="89"/>
      <c r="H78" s="89"/>
      <c r="I78" s="89"/>
      <c r="J78" s="89"/>
      <c r="K78" s="89"/>
      <c r="L78" s="89"/>
      <c r="M78" s="2"/>
      <c r="N78" s="89"/>
      <c r="O78" s="89"/>
      <c r="P78" s="89"/>
      <c r="Q78" s="2"/>
      <c r="R78" s="89"/>
      <c r="S78" s="89"/>
      <c r="T78" s="89"/>
      <c r="U78" s="2"/>
      <c r="V78" s="89"/>
      <c r="W78" s="89"/>
      <c r="X78" s="89"/>
      <c r="Y78" s="2"/>
      <c r="Z78" s="89"/>
      <c r="AA78" s="89"/>
      <c r="AB78" s="89"/>
      <c r="AC78" s="2"/>
      <c r="AD78" s="89"/>
      <c r="AE78" s="89"/>
      <c r="AF78" s="89"/>
      <c r="AG78" s="2"/>
      <c r="AH78" s="2"/>
      <c r="AI78" s="2"/>
      <c r="AJ78" s="2"/>
      <c r="AK78" s="2"/>
      <c r="AL78" s="2"/>
    </row>
    <row r="79" spans="1:38" ht="12.75">
      <c r="A79" s="2"/>
      <c r="B79" s="2"/>
      <c r="C79" s="2"/>
      <c r="D79" s="89"/>
      <c r="E79" s="89"/>
      <c r="F79" s="89"/>
      <c r="G79" s="89"/>
      <c r="H79" s="89"/>
      <c r="I79" s="89"/>
      <c r="J79" s="89"/>
      <c r="K79" s="89"/>
      <c r="L79" s="89"/>
      <c r="M79" s="2"/>
      <c r="N79" s="89"/>
      <c r="O79" s="89"/>
      <c r="P79" s="89"/>
      <c r="Q79" s="2"/>
      <c r="R79" s="89"/>
      <c r="S79" s="89"/>
      <c r="T79" s="89"/>
      <c r="U79" s="2"/>
      <c r="V79" s="89"/>
      <c r="W79" s="89"/>
      <c r="X79" s="89"/>
      <c r="Y79" s="2"/>
      <c r="Z79" s="89"/>
      <c r="AA79" s="89"/>
      <c r="AB79" s="89"/>
      <c r="AC79" s="2"/>
      <c r="AD79" s="89"/>
      <c r="AE79" s="89"/>
      <c r="AF79" s="89"/>
      <c r="AG79" s="2"/>
      <c r="AH79" s="2"/>
      <c r="AI79" s="2"/>
      <c r="AJ79" s="2"/>
      <c r="AK79" s="2"/>
      <c r="AL79" s="2"/>
    </row>
    <row r="80" spans="1:38" ht="12.75">
      <c r="A80" s="2"/>
      <c r="B80" s="2"/>
      <c r="C80" s="2"/>
      <c r="D80" s="89"/>
      <c r="E80" s="89"/>
      <c r="F80" s="89"/>
      <c r="G80" s="89"/>
      <c r="H80" s="89"/>
      <c r="I80" s="89"/>
      <c r="J80" s="89"/>
      <c r="K80" s="89"/>
      <c r="L80" s="89"/>
      <c r="M80" s="2"/>
      <c r="N80" s="89"/>
      <c r="O80" s="89"/>
      <c r="P80" s="89"/>
      <c r="Q80" s="2"/>
      <c r="R80" s="89"/>
      <c r="S80" s="89"/>
      <c r="T80" s="89"/>
      <c r="U80" s="2"/>
      <c r="V80" s="89"/>
      <c r="W80" s="89"/>
      <c r="X80" s="89"/>
      <c r="Y80" s="2"/>
      <c r="Z80" s="89"/>
      <c r="AA80" s="89"/>
      <c r="AB80" s="89"/>
      <c r="AC80" s="2"/>
      <c r="AD80" s="89"/>
      <c r="AE80" s="89"/>
      <c r="AF80" s="89"/>
      <c r="AG80" s="2"/>
      <c r="AH80" s="2"/>
      <c r="AI80" s="2"/>
      <c r="AJ80" s="2"/>
      <c r="AK80" s="2"/>
      <c r="AL80" s="2"/>
    </row>
    <row r="81" spans="1:38" ht="12.75">
      <c r="A81" s="2"/>
      <c r="B81" s="2"/>
      <c r="C81" s="2"/>
      <c r="D81" s="89"/>
      <c r="E81" s="89"/>
      <c r="F81" s="89"/>
      <c r="G81" s="89"/>
      <c r="H81" s="89"/>
      <c r="I81" s="89"/>
      <c r="J81" s="89"/>
      <c r="K81" s="89"/>
      <c r="L81" s="89"/>
      <c r="M81" s="2"/>
      <c r="N81" s="89"/>
      <c r="O81" s="89"/>
      <c r="P81" s="89"/>
      <c r="Q81" s="2"/>
      <c r="R81" s="89"/>
      <c r="S81" s="89"/>
      <c r="T81" s="89"/>
      <c r="U81" s="2"/>
      <c r="V81" s="89"/>
      <c r="W81" s="89"/>
      <c r="X81" s="89"/>
      <c r="Y81" s="2"/>
      <c r="Z81" s="89"/>
      <c r="AA81" s="89"/>
      <c r="AB81" s="89"/>
      <c r="AC81" s="2"/>
      <c r="AD81" s="89"/>
      <c r="AE81" s="89"/>
      <c r="AF81" s="89"/>
      <c r="AG81" s="2"/>
      <c r="AH81" s="2"/>
      <c r="AI81" s="2"/>
      <c r="AJ81" s="2"/>
      <c r="AK81" s="2"/>
      <c r="AL81" s="2"/>
    </row>
    <row r="82" spans="1:38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</row>
    <row r="83" spans="1:38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</row>
    <row r="84" spans="1:38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</row>
  </sheetData>
  <sheetProtection password="F954" sheet="1" objects="1" scenarios="1"/>
  <mergeCells count="10">
    <mergeCell ref="B2:AH2"/>
    <mergeCell ref="D4:F4"/>
    <mergeCell ref="G4:I4"/>
    <mergeCell ref="J4:M4"/>
    <mergeCell ref="N4:Q4"/>
    <mergeCell ref="R4:U4"/>
    <mergeCell ref="V4:Y4"/>
    <mergeCell ref="Z4:AC4"/>
    <mergeCell ref="AD4:AG4"/>
    <mergeCell ref="B3:AH3"/>
  </mergeCells>
  <printOptions horizontalCentered="1"/>
  <pageMargins left="0.05" right="0.05" top="0.590551181102362" bottom="0.590551181102362" header="0.31496062992126" footer="0.31496062992126"/>
  <pageSetup horizontalDpi="600" verticalDpi="600" orientation="landscape" paperSize="9" scale="4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L84"/>
  <sheetViews>
    <sheetView showGridLines="0" zoomScalePageLayoutView="0" workbookViewId="0" topLeftCell="A1">
      <selection activeCell="B47" sqref="B47"/>
    </sheetView>
  </sheetViews>
  <sheetFormatPr defaultColWidth="9.140625" defaultRowHeight="12.75"/>
  <cols>
    <col min="1" max="1" width="4.00390625" style="3" customWidth="1"/>
    <col min="2" max="2" width="20.7109375" style="3" customWidth="1"/>
    <col min="3" max="3" width="6.7109375" style="3" customWidth="1"/>
    <col min="4" max="6" width="10.7109375" style="3" customWidth="1"/>
    <col min="7" max="9" width="10.7109375" style="3" hidden="1" customWidth="1"/>
    <col min="10" max="12" width="10.7109375" style="3" customWidth="1"/>
    <col min="13" max="13" width="11.7109375" style="3" customWidth="1"/>
    <col min="14" max="16" width="10.7109375" style="3" hidden="1" customWidth="1"/>
    <col min="17" max="17" width="11.7109375" style="3" hidden="1" customWidth="1"/>
    <col min="18" max="25" width="10.7109375" style="3" hidden="1" customWidth="1"/>
    <col min="26" max="28" width="10.7109375" style="3" customWidth="1"/>
    <col min="29" max="29" width="11.7109375" style="3" customWidth="1"/>
    <col min="30" max="32" width="10.7109375" style="3" customWidth="1"/>
    <col min="33" max="33" width="11.7109375" style="3" customWidth="1"/>
    <col min="34" max="34" width="10.7109375" style="3" customWidth="1"/>
    <col min="35" max="37" width="0" style="3" hidden="1" customWidth="1"/>
    <col min="38" max="16384" width="9.140625" style="3" customWidth="1"/>
  </cols>
  <sheetData>
    <row r="1" spans="1:38" ht="16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1:38" ht="15.75" customHeight="1">
      <c r="A2" s="4"/>
      <c r="B2" s="118" t="s">
        <v>655</v>
      </c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19"/>
      <c r="AB2" s="119"/>
      <c r="AC2" s="119"/>
      <c r="AD2" s="119"/>
      <c r="AE2" s="119"/>
      <c r="AF2" s="119"/>
      <c r="AG2" s="119"/>
      <c r="AH2" s="119"/>
      <c r="AI2" s="2"/>
      <c r="AJ2" s="2"/>
      <c r="AK2" s="2"/>
      <c r="AL2" s="2"/>
    </row>
    <row r="3" spans="1:38" ht="16.5">
      <c r="A3" s="6"/>
      <c r="B3" s="128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/>
      <c r="AE3" s="129"/>
      <c r="AF3" s="129"/>
      <c r="AG3" s="129"/>
      <c r="AH3" s="129"/>
      <c r="AI3" s="2"/>
      <c r="AJ3" s="2"/>
      <c r="AK3" s="2"/>
      <c r="AL3" s="2"/>
    </row>
    <row r="4" spans="1:38" s="14" customFormat="1" ht="16.5" customHeight="1">
      <c r="A4" s="9"/>
      <c r="B4" s="10"/>
      <c r="C4" s="11"/>
      <c r="D4" s="120" t="s">
        <v>0</v>
      </c>
      <c r="E4" s="120"/>
      <c r="F4" s="120"/>
      <c r="G4" s="120" t="s">
        <v>1</v>
      </c>
      <c r="H4" s="120"/>
      <c r="I4" s="120"/>
      <c r="J4" s="121" t="s">
        <v>2</v>
      </c>
      <c r="K4" s="122"/>
      <c r="L4" s="122"/>
      <c r="M4" s="123"/>
      <c r="N4" s="121" t="s">
        <v>3</v>
      </c>
      <c r="O4" s="124"/>
      <c r="P4" s="124"/>
      <c r="Q4" s="125"/>
      <c r="R4" s="121" t="s">
        <v>4</v>
      </c>
      <c r="S4" s="124"/>
      <c r="T4" s="124"/>
      <c r="U4" s="125"/>
      <c r="V4" s="121" t="s">
        <v>5</v>
      </c>
      <c r="W4" s="126"/>
      <c r="X4" s="126"/>
      <c r="Y4" s="127"/>
      <c r="Z4" s="121" t="s">
        <v>6</v>
      </c>
      <c r="AA4" s="122"/>
      <c r="AB4" s="122"/>
      <c r="AC4" s="123"/>
      <c r="AD4" s="121" t="s">
        <v>7</v>
      </c>
      <c r="AE4" s="122"/>
      <c r="AF4" s="122"/>
      <c r="AG4" s="123"/>
      <c r="AH4" s="12"/>
      <c r="AI4" s="13"/>
      <c r="AJ4" s="13"/>
      <c r="AK4" s="13"/>
      <c r="AL4" s="13"/>
    </row>
    <row r="5" spans="1:38" s="14" customFormat="1" ht="81.75" customHeight="1">
      <c r="A5" s="15"/>
      <c r="B5" s="16" t="s">
        <v>8</v>
      </c>
      <c r="C5" s="17" t="s">
        <v>9</v>
      </c>
      <c r="D5" s="18" t="s">
        <v>10</v>
      </c>
      <c r="E5" s="19" t="s">
        <v>11</v>
      </c>
      <c r="F5" s="20" t="s">
        <v>12</v>
      </c>
      <c r="G5" s="18" t="s">
        <v>10</v>
      </c>
      <c r="H5" s="19" t="s">
        <v>11</v>
      </c>
      <c r="I5" s="20" t="s">
        <v>12</v>
      </c>
      <c r="J5" s="18" t="s">
        <v>10</v>
      </c>
      <c r="K5" s="19" t="s">
        <v>11</v>
      </c>
      <c r="L5" s="19" t="s">
        <v>12</v>
      </c>
      <c r="M5" s="20" t="s">
        <v>13</v>
      </c>
      <c r="N5" s="18" t="s">
        <v>10</v>
      </c>
      <c r="O5" s="19" t="s">
        <v>11</v>
      </c>
      <c r="P5" s="21" t="s">
        <v>12</v>
      </c>
      <c r="Q5" s="22" t="s">
        <v>14</v>
      </c>
      <c r="R5" s="19" t="s">
        <v>10</v>
      </c>
      <c r="S5" s="19" t="s">
        <v>11</v>
      </c>
      <c r="T5" s="21" t="s">
        <v>12</v>
      </c>
      <c r="U5" s="22" t="s">
        <v>15</v>
      </c>
      <c r="V5" s="19" t="s">
        <v>10</v>
      </c>
      <c r="W5" s="19" t="s">
        <v>11</v>
      </c>
      <c r="X5" s="21" t="s">
        <v>12</v>
      </c>
      <c r="Y5" s="22" t="s">
        <v>16</v>
      </c>
      <c r="Z5" s="18" t="s">
        <v>10</v>
      </c>
      <c r="AA5" s="19" t="s">
        <v>11</v>
      </c>
      <c r="AB5" s="19" t="s">
        <v>12</v>
      </c>
      <c r="AC5" s="20" t="s">
        <v>17</v>
      </c>
      <c r="AD5" s="18" t="s">
        <v>10</v>
      </c>
      <c r="AE5" s="19" t="s">
        <v>11</v>
      </c>
      <c r="AF5" s="19" t="s">
        <v>12</v>
      </c>
      <c r="AG5" s="23" t="s">
        <v>17</v>
      </c>
      <c r="AH5" s="24" t="s">
        <v>18</v>
      </c>
      <c r="AI5" s="13"/>
      <c r="AJ5" s="13"/>
      <c r="AK5" s="13"/>
      <c r="AL5" s="13"/>
    </row>
    <row r="6" spans="1:38" s="14" customFormat="1" ht="12.75">
      <c r="A6" s="9"/>
      <c r="B6" s="12"/>
      <c r="C6" s="26"/>
      <c r="D6" s="27"/>
      <c r="E6" s="28"/>
      <c r="F6" s="29"/>
      <c r="G6" s="30"/>
      <c r="H6" s="28"/>
      <c r="I6" s="31"/>
      <c r="J6" s="30"/>
      <c r="K6" s="28"/>
      <c r="L6" s="28"/>
      <c r="M6" s="29"/>
      <c r="N6" s="27"/>
      <c r="O6" s="32"/>
      <c r="P6" s="28"/>
      <c r="Q6" s="29"/>
      <c r="R6" s="27"/>
      <c r="S6" s="28"/>
      <c r="T6" s="28"/>
      <c r="U6" s="29"/>
      <c r="V6" s="27"/>
      <c r="W6" s="28"/>
      <c r="X6" s="28"/>
      <c r="Y6" s="29"/>
      <c r="Z6" s="30"/>
      <c r="AA6" s="28"/>
      <c r="AB6" s="28"/>
      <c r="AC6" s="29"/>
      <c r="AD6" s="30"/>
      <c r="AE6" s="28"/>
      <c r="AF6" s="28"/>
      <c r="AG6" s="29"/>
      <c r="AH6" s="29"/>
      <c r="AI6" s="13"/>
      <c r="AJ6" s="13"/>
      <c r="AK6" s="13"/>
      <c r="AL6" s="13"/>
    </row>
    <row r="7" spans="1:38" s="14" customFormat="1" ht="12.75">
      <c r="A7" s="33"/>
      <c r="B7" s="60" t="s">
        <v>36</v>
      </c>
      <c r="C7" s="26"/>
      <c r="D7" s="35"/>
      <c r="E7" s="36"/>
      <c r="F7" s="37"/>
      <c r="G7" s="30"/>
      <c r="H7" s="36"/>
      <c r="I7" s="31"/>
      <c r="J7" s="30"/>
      <c r="K7" s="36"/>
      <c r="L7" s="36"/>
      <c r="M7" s="37"/>
      <c r="N7" s="35"/>
      <c r="O7" s="38"/>
      <c r="P7" s="36"/>
      <c r="Q7" s="37"/>
      <c r="R7" s="35"/>
      <c r="S7" s="36"/>
      <c r="T7" s="36"/>
      <c r="U7" s="37"/>
      <c r="V7" s="35"/>
      <c r="W7" s="36"/>
      <c r="X7" s="36"/>
      <c r="Y7" s="37"/>
      <c r="Z7" s="30"/>
      <c r="AA7" s="36"/>
      <c r="AB7" s="36"/>
      <c r="AC7" s="37"/>
      <c r="AD7" s="30"/>
      <c r="AE7" s="36"/>
      <c r="AF7" s="36"/>
      <c r="AG7" s="37"/>
      <c r="AH7" s="37"/>
      <c r="AI7" s="13"/>
      <c r="AJ7" s="13"/>
      <c r="AK7" s="13"/>
      <c r="AL7" s="13"/>
    </row>
    <row r="8" spans="1:38" s="14" customFormat="1" ht="12.75">
      <c r="A8" s="33"/>
      <c r="B8" s="26"/>
      <c r="C8" s="26"/>
      <c r="D8" s="35"/>
      <c r="E8" s="36"/>
      <c r="F8" s="37"/>
      <c r="G8" s="30"/>
      <c r="H8" s="36"/>
      <c r="I8" s="31"/>
      <c r="J8" s="30"/>
      <c r="K8" s="36"/>
      <c r="L8" s="36"/>
      <c r="M8" s="37"/>
      <c r="N8" s="35"/>
      <c r="O8" s="38"/>
      <c r="P8" s="36"/>
      <c r="Q8" s="37"/>
      <c r="R8" s="35"/>
      <c r="S8" s="36"/>
      <c r="T8" s="36"/>
      <c r="U8" s="37"/>
      <c r="V8" s="35"/>
      <c r="W8" s="36"/>
      <c r="X8" s="36"/>
      <c r="Y8" s="37"/>
      <c r="Z8" s="30"/>
      <c r="AA8" s="36"/>
      <c r="AB8" s="36"/>
      <c r="AC8" s="37"/>
      <c r="AD8" s="30"/>
      <c r="AE8" s="36"/>
      <c r="AF8" s="36"/>
      <c r="AG8" s="37"/>
      <c r="AH8" s="37"/>
      <c r="AI8" s="13"/>
      <c r="AJ8" s="13"/>
      <c r="AK8" s="13"/>
      <c r="AL8" s="13"/>
    </row>
    <row r="9" spans="1:38" s="14" customFormat="1" ht="12.75">
      <c r="A9" s="30" t="s">
        <v>94</v>
      </c>
      <c r="B9" s="61" t="s">
        <v>41</v>
      </c>
      <c r="C9" s="40" t="s">
        <v>42</v>
      </c>
      <c r="D9" s="77">
        <v>26144082208</v>
      </c>
      <c r="E9" s="78">
        <v>5450592474</v>
      </c>
      <c r="F9" s="79">
        <f>$D9+$E9</f>
        <v>31594674682</v>
      </c>
      <c r="G9" s="77">
        <v>26129479048</v>
      </c>
      <c r="H9" s="78">
        <v>5612765466</v>
      </c>
      <c r="I9" s="80">
        <f>$G9+$H9</f>
        <v>31742244514</v>
      </c>
      <c r="J9" s="77">
        <v>5877420100</v>
      </c>
      <c r="K9" s="78">
        <v>506160389</v>
      </c>
      <c r="L9" s="78">
        <f>$J9+$K9</f>
        <v>6383580489</v>
      </c>
      <c r="M9" s="41">
        <f>IF($F9=0,0,$L9/$F9)</f>
        <v>0.20204609014812328</v>
      </c>
      <c r="N9" s="105">
        <v>0</v>
      </c>
      <c r="O9" s="106">
        <v>0</v>
      </c>
      <c r="P9" s="107">
        <f>$N9+$O9</f>
        <v>0</v>
      </c>
      <c r="Q9" s="41">
        <f>IF($F9=0,0,$P9/$F9)</f>
        <v>0</v>
      </c>
      <c r="R9" s="105">
        <v>0</v>
      </c>
      <c r="S9" s="107">
        <v>0</v>
      </c>
      <c r="T9" s="107">
        <f>$R9+$S9</f>
        <v>0</v>
      </c>
      <c r="U9" s="41">
        <f>IF($I9=0,0,$T9/$I9)</f>
        <v>0</v>
      </c>
      <c r="V9" s="105">
        <v>0</v>
      </c>
      <c r="W9" s="107">
        <v>0</v>
      </c>
      <c r="X9" s="107">
        <f>$V9+$W9</f>
        <v>0</v>
      </c>
      <c r="Y9" s="41">
        <f>IF($I9=0,0,$X9/$I9)</f>
        <v>0</v>
      </c>
      <c r="Z9" s="77">
        <v>5877420100</v>
      </c>
      <c r="AA9" s="78">
        <v>506160389</v>
      </c>
      <c r="AB9" s="78">
        <f>$Z9+$AA9</f>
        <v>6383580489</v>
      </c>
      <c r="AC9" s="41">
        <f>IF($F9=0,0,$AB9/$F9)</f>
        <v>0.20204609014812328</v>
      </c>
      <c r="AD9" s="77">
        <v>5274100207</v>
      </c>
      <c r="AE9" s="78">
        <v>620978282</v>
      </c>
      <c r="AF9" s="78">
        <f>$AD9+$AE9</f>
        <v>5895078489</v>
      </c>
      <c r="AG9" s="41">
        <f>IF($AI9=0,0,$AK9/$AI9)</f>
        <v>0.19462747814724402</v>
      </c>
      <c r="AH9" s="41">
        <f>IF($AF9=0,0,(($L9/$AF9)-1))</f>
        <v>0.0828660722518837</v>
      </c>
      <c r="AI9" s="13">
        <v>30289034956</v>
      </c>
      <c r="AJ9" s="13">
        <v>30658127437</v>
      </c>
      <c r="AK9" s="13">
        <v>5895078489</v>
      </c>
      <c r="AL9" s="13"/>
    </row>
    <row r="10" spans="1:38" s="58" customFormat="1" ht="12.75">
      <c r="A10" s="62"/>
      <c r="B10" s="63" t="s">
        <v>95</v>
      </c>
      <c r="C10" s="33"/>
      <c r="D10" s="81">
        <f>D9</f>
        <v>26144082208</v>
      </c>
      <c r="E10" s="82">
        <f>E9</f>
        <v>5450592474</v>
      </c>
      <c r="F10" s="83">
        <f aca="true" t="shared" si="0" ref="F10:F45">$D10+$E10</f>
        <v>31594674682</v>
      </c>
      <c r="G10" s="81">
        <f>G9</f>
        <v>26129479048</v>
      </c>
      <c r="H10" s="82">
        <f>H9</f>
        <v>5612765466</v>
      </c>
      <c r="I10" s="83">
        <f aca="true" t="shared" si="1" ref="I10:I45">$G10+$H10</f>
        <v>31742244514</v>
      </c>
      <c r="J10" s="81">
        <f>J9</f>
        <v>5877420100</v>
      </c>
      <c r="K10" s="82">
        <f>K9</f>
        <v>506160389</v>
      </c>
      <c r="L10" s="82">
        <f aca="true" t="shared" si="2" ref="L10:L45">$J10+$K10</f>
        <v>6383580489</v>
      </c>
      <c r="M10" s="45">
        <f aca="true" t="shared" si="3" ref="M10:M45">IF($F10=0,0,$L10/$F10)</f>
        <v>0.20204609014812328</v>
      </c>
      <c r="N10" s="111">
        <f>N9</f>
        <v>0</v>
      </c>
      <c r="O10" s="112">
        <f>O9</f>
        <v>0</v>
      </c>
      <c r="P10" s="113">
        <f aca="true" t="shared" si="4" ref="P10:P45">$N10+$O10</f>
        <v>0</v>
      </c>
      <c r="Q10" s="45">
        <f aca="true" t="shared" si="5" ref="Q10:Q45">IF($F10=0,0,$P10/$F10)</f>
        <v>0</v>
      </c>
      <c r="R10" s="111">
        <f>R9</f>
        <v>0</v>
      </c>
      <c r="S10" s="113">
        <f>S9</f>
        <v>0</v>
      </c>
      <c r="T10" s="113">
        <f aca="true" t="shared" si="6" ref="T10:T45">$R10+$S10</f>
        <v>0</v>
      </c>
      <c r="U10" s="45">
        <f aca="true" t="shared" si="7" ref="U10:U45">IF($I10=0,0,$T10/$I10)</f>
        <v>0</v>
      </c>
      <c r="V10" s="111">
        <f>V9</f>
        <v>0</v>
      </c>
      <c r="W10" s="113">
        <f>W9</f>
        <v>0</v>
      </c>
      <c r="X10" s="113">
        <f aca="true" t="shared" si="8" ref="X10:X45">$V10+$W10</f>
        <v>0</v>
      </c>
      <c r="Y10" s="45">
        <f aca="true" t="shared" si="9" ref="Y10:Y45">IF($I10=0,0,$X10/$I10)</f>
        <v>0</v>
      </c>
      <c r="Z10" s="81">
        <v>5877420100</v>
      </c>
      <c r="AA10" s="82">
        <v>506160389</v>
      </c>
      <c r="AB10" s="82">
        <f aca="true" t="shared" si="10" ref="AB10:AB45">$Z10+$AA10</f>
        <v>6383580489</v>
      </c>
      <c r="AC10" s="45">
        <f aca="true" t="shared" si="11" ref="AC10:AC45">IF($F10=0,0,$AB10/$F10)</f>
        <v>0.20204609014812328</v>
      </c>
      <c r="AD10" s="81">
        <f>AD9</f>
        <v>5274100207</v>
      </c>
      <c r="AE10" s="82">
        <f>AE9</f>
        <v>620978282</v>
      </c>
      <c r="AF10" s="82">
        <f aca="true" t="shared" si="12" ref="AF10:AF45">$AD10+$AE10</f>
        <v>5895078489</v>
      </c>
      <c r="AG10" s="45">
        <f aca="true" t="shared" si="13" ref="AG10:AG45">IF($AI10=0,0,$AK10/$AI10)</f>
        <v>0.19462747814724402</v>
      </c>
      <c r="AH10" s="45">
        <f aca="true" t="shared" si="14" ref="AH10:AH45">IF($AF10=0,0,(($L10/$AF10)-1))</f>
        <v>0.0828660722518837</v>
      </c>
      <c r="AI10" s="64">
        <f>AI9</f>
        <v>30289034956</v>
      </c>
      <c r="AJ10" s="64">
        <f>AJ9</f>
        <v>30658127437</v>
      </c>
      <c r="AK10" s="64">
        <f>AK9</f>
        <v>5895078489</v>
      </c>
      <c r="AL10" s="64"/>
    </row>
    <row r="11" spans="1:38" s="14" customFormat="1" ht="12.75">
      <c r="A11" s="30" t="s">
        <v>96</v>
      </c>
      <c r="B11" s="61" t="s">
        <v>595</v>
      </c>
      <c r="C11" s="40" t="s">
        <v>596</v>
      </c>
      <c r="D11" s="77">
        <v>212653313</v>
      </c>
      <c r="E11" s="78">
        <v>59253000</v>
      </c>
      <c r="F11" s="79">
        <f t="shared" si="0"/>
        <v>271906313</v>
      </c>
      <c r="G11" s="77">
        <v>212653313</v>
      </c>
      <c r="H11" s="78">
        <v>59253000</v>
      </c>
      <c r="I11" s="80">
        <f t="shared" si="1"/>
        <v>271906313</v>
      </c>
      <c r="J11" s="77">
        <v>43477190</v>
      </c>
      <c r="K11" s="78">
        <v>5312678</v>
      </c>
      <c r="L11" s="78">
        <f t="shared" si="2"/>
        <v>48789868</v>
      </c>
      <c r="M11" s="41">
        <f t="shared" si="3"/>
        <v>0.17943631930311232</v>
      </c>
      <c r="N11" s="105">
        <v>0</v>
      </c>
      <c r="O11" s="106">
        <v>0</v>
      </c>
      <c r="P11" s="107">
        <f t="shared" si="4"/>
        <v>0</v>
      </c>
      <c r="Q11" s="41">
        <f t="shared" si="5"/>
        <v>0</v>
      </c>
      <c r="R11" s="105">
        <v>0</v>
      </c>
      <c r="S11" s="107">
        <v>0</v>
      </c>
      <c r="T11" s="107">
        <f t="shared" si="6"/>
        <v>0</v>
      </c>
      <c r="U11" s="41">
        <f t="shared" si="7"/>
        <v>0</v>
      </c>
      <c r="V11" s="105">
        <v>0</v>
      </c>
      <c r="W11" s="107">
        <v>0</v>
      </c>
      <c r="X11" s="107">
        <f t="shared" si="8"/>
        <v>0</v>
      </c>
      <c r="Y11" s="41">
        <f t="shared" si="9"/>
        <v>0</v>
      </c>
      <c r="Z11" s="77">
        <v>43477190</v>
      </c>
      <c r="AA11" s="78">
        <v>5312678</v>
      </c>
      <c r="AB11" s="78">
        <f t="shared" si="10"/>
        <v>48789868</v>
      </c>
      <c r="AC11" s="41">
        <f t="shared" si="11"/>
        <v>0.17943631930311232</v>
      </c>
      <c r="AD11" s="77">
        <v>42246217</v>
      </c>
      <c r="AE11" s="78">
        <v>7632742</v>
      </c>
      <c r="AF11" s="78">
        <f t="shared" si="12"/>
        <v>49878959</v>
      </c>
      <c r="AG11" s="41">
        <f t="shared" si="13"/>
        <v>0.1792829639554538</v>
      </c>
      <c r="AH11" s="41">
        <f t="shared" si="14"/>
        <v>-0.021834677824771775</v>
      </c>
      <c r="AI11" s="13">
        <v>278213601</v>
      </c>
      <c r="AJ11" s="13">
        <v>248142698</v>
      </c>
      <c r="AK11" s="13">
        <v>49878959</v>
      </c>
      <c r="AL11" s="13"/>
    </row>
    <row r="12" spans="1:38" s="14" customFormat="1" ht="12.75">
      <c r="A12" s="30" t="s">
        <v>96</v>
      </c>
      <c r="B12" s="61" t="s">
        <v>597</v>
      </c>
      <c r="C12" s="40" t="s">
        <v>598</v>
      </c>
      <c r="D12" s="77">
        <v>173097000</v>
      </c>
      <c r="E12" s="78">
        <v>75008100</v>
      </c>
      <c r="F12" s="79">
        <f t="shared" si="0"/>
        <v>248105100</v>
      </c>
      <c r="G12" s="77">
        <v>173097000</v>
      </c>
      <c r="H12" s="78">
        <v>75008100</v>
      </c>
      <c r="I12" s="80">
        <f t="shared" si="1"/>
        <v>248105100</v>
      </c>
      <c r="J12" s="77">
        <v>41142503</v>
      </c>
      <c r="K12" s="78">
        <v>7686080</v>
      </c>
      <c r="L12" s="78">
        <f t="shared" si="2"/>
        <v>48828583</v>
      </c>
      <c r="M12" s="41">
        <f t="shared" si="3"/>
        <v>0.1968060430841607</v>
      </c>
      <c r="N12" s="105">
        <v>0</v>
      </c>
      <c r="O12" s="106">
        <v>0</v>
      </c>
      <c r="P12" s="107">
        <f t="shared" si="4"/>
        <v>0</v>
      </c>
      <c r="Q12" s="41">
        <f t="shared" si="5"/>
        <v>0</v>
      </c>
      <c r="R12" s="105">
        <v>0</v>
      </c>
      <c r="S12" s="107">
        <v>0</v>
      </c>
      <c r="T12" s="107">
        <f t="shared" si="6"/>
        <v>0</v>
      </c>
      <c r="U12" s="41">
        <f t="shared" si="7"/>
        <v>0</v>
      </c>
      <c r="V12" s="105">
        <v>0</v>
      </c>
      <c r="W12" s="107">
        <v>0</v>
      </c>
      <c r="X12" s="107">
        <f t="shared" si="8"/>
        <v>0</v>
      </c>
      <c r="Y12" s="41">
        <f t="shared" si="9"/>
        <v>0</v>
      </c>
      <c r="Z12" s="77">
        <v>41142503</v>
      </c>
      <c r="AA12" s="78">
        <v>7686080</v>
      </c>
      <c r="AB12" s="78">
        <f t="shared" si="10"/>
        <v>48828583</v>
      </c>
      <c r="AC12" s="41">
        <f t="shared" si="11"/>
        <v>0.1968060430841607</v>
      </c>
      <c r="AD12" s="77">
        <v>37889684</v>
      </c>
      <c r="AE12" s="78">
        <v>1831441</v>
      </c>
      <c r="AF12" s="78">
        <f t="shared" si="12"/>
        <v>39721125</v>
      </c>
      <c r="AG12" s="41">
        <f t="shared" si="13"/>
        <v>0.1753939850221665</v>
      </c>
      <c r="AH12" s="41">
        <f t="shared" si="14"/>
        <v>0.22928499633381483</v>
      </c>
      <c r="AI12" s="13">
        <v>226468000</v>
      </c>
      <c r="AJ12" s="13">
        <v>251517000</v>
      </c>
      <c r="AK12" s="13">
        <v>39721125</v>
      </c>
      <c r="AL12" s="13"/>
    </row>
    <row r="13" spans="1:38" s="14" customFormat="1" ht="12.75">
      <c r="A13" s="30" t="s">
        <v>96</v>
      </c>
      <c r="B13" s="61" t="s">
        <v>599</v>
      </c>
      <c r="C13" s="40" t="s">
        <v>600</v>
      </c>
      <c r="D13" s="77">
        <v>209828570</v>
      </c>
      <c r="E13" s="78">
        <v>23219182</v>
      </c>
      <c r="F13" s="79">
        <f t="shared" si="0"/>
        <v>233047752</v>
      </c>
      <c r="G13" s="77">
        <v>209828570</v>
      </c>
      <c r="H13" s="78">
        <v>23219182</v>
      </c>
      <c r="I13" s="80">
        <f t="shared" si="1"/>
        <v>233047752</v>
      </c>
      <c r="J13" s="77">
        <v>51393782</v>
      </c>
      <c r="K13" s="78">
        <v>3705505</v>
      </c>
      <c r="L13" s="78">
        <f t="shared" si="2"/>
        <v>55099287</v>
      </c>
      <c r="M13" s="41">
        <f t="shared" si="3"/>
        <v>0.23642917182054604</v>
      </c>
      <c r="N13" s="105">
        <v>0</v>
      </c>
      <c r="O13" s="106">
        <v>0</v>
      </c>
      <c r="P13" s="107">
        <f t="shared" si="4"/>
        <v>0</v>
      </c>
      <c r="Q13" s="41">
        <f t="shared" si="5"/>
        <v>0</v>
      </c>
      <c r="R13" s="105">
        <v>0</v>
      </c>
      <c r="S13" s="107">
        <v>0</v>
      </c>
      <c r="T13" s="107">
        <f t="shared" si="6"/>
        <v>0</v>
      </c>
      <c r="U13" s="41">
        <f t="shared" si="7"/>
        <v>0</v>
      </c>
      <c r="V13" s="105">
        <v>0</v>
      </c>
      <c r="W13" s="107">
        <v>0</v>
      </c>
      <c r="X13" s="107">
        <f t="shared" si="8"/>
        <v>0</v>
      </c>
      <c r="Y13" s="41">
        <f t="shared" si="9"/>
        <v>0</v>
      </c>
      <c r="Z13" s="77">
        <v>51393782</v>
      </c>
      <c r="AA13" s="78">
        <v>3705505</v>
      </c>
      <c r="AB13" s="78">
        <f t="shared" si="10"/>
        <v>55099287</v>
      </c>
      <c r="AC13" s="41">
        <f t="shared" si="11"/>
        <v>0.23642917182054604</v>
      </c>
      <c r="AD13" s="77">
        <v>42504766</v>
      </c>
      <c r="AE13" s="78">
        <v>2565705</v>
      </c>
      <c r="AF13" s="78">
        <f t="shared" si="12"/>
        <v>45070471</v>
      </c>
      <c r="AG13" s="41">
        <f t="shared" si="13"/>
        <v>0.20809089001131828</v>
      </c>
      <c r="AH13" s="41">
        <f t="shared" si="14"/>
        <v>0.2225141157277899</v>
      </c>
      <c r="AI13" s="13">
        <v>216590313</v>
      </c>
      <c r="AJ13" s="13">
        <v>213117915</v>
      </c>
      <c r="AK13" s="13">
        <v>45070471</v>
      </c>
      <c r="AL13" s="13"/>
    </row>
    <row r="14" spans="1:38" s="14" customFormat="1" ht="12.75">
      <c r="A14" s="30" t="s">
        <v>96</v>
      </c>
      <c r="B14" s="61" t="s">
        <v>601</v>
      </c>
      <c r="C14" s="40" t="s">
        <v>602</v>
      </c>
      <c r="D14" s="77">
        <v>757586465</v>
      </c>
      <c r="E14" s="78">
        <v>188900477</v>
      </c>
      <c r="F14" s="79">
        <f t="shared" si="0"/>
        <v>946486942</v>
      </c>
      <c r="G14" s="77">
        <v>758709460</v>
      </c>
      <c r="H14" s="78">
        <v>222662945</v>
      </c>
      <c r="I14" s="80">
        <f t="shared" si="1"/>
        <v>981372405</v>
      </c>
      <c r="J14" s="77">
        <v>160434095</v>
      </c>
      <c r="K14" s="78">
        <v>17564777</v>
      </c>
      <c r="L14" s="78">
        <f t="shared" si="2"/>
        <v>177998872</v>
      </c>
      <c r="M14" s="41">
        <f t="shared" si="3"/>
        <v>0.18806268116480787</v>
      </c>
      <c r="N14" s="105">
        <v>0</v>
      </c>
      <c r="O14" s="106">
        <v>0</v>
      </c>
      <c r="P14" s="107">
        <f t="shared" si="4"/>
        <v>0</v>
      </c>
      <c r="Q14" s="41">
        <f t="shared" si="5"/>
        <v>0</v>
      </c>
      <c r="R14" s="105">
        <v>0</v>
      </c>
      <c r="S14" s="107">
        <v>0</v>
      </c>
      <c r="T14" s="107">
        <f t="shared" si="6"/>
        <v>0</v>
      </c>
      <c r="U14" s="41">
        <f t="shared" si="7"/>
        <v>0</v>
      </c>
      <c r="V14" s="105">
        <v>0</v>
      </c>
      <c r="W14" s="107">
        <v>0</v>
      </c>
      <c r="X14" s="107">
        <f t="shared" si="8"/>
        <v>0</v>
      </c>
      <c r="Y14" s="41">
        <f t="shared" si="9"/>
        <v>0</v>
      </c>
      <c r="Z14" s="77">
        <v>160434095</v>
      </c>
      <c r="AA14" s="78">
        <v>17564777</v>
      </c>
      <c r="AB14" s="78">
        <f t="shared" si="10"/>
        <v>177998872</v>
      </c>
      <c r="AC14" s="41">
        <f t="shared" si="11"/>
        <v>0.18806268116480787</v>
      </c>
      <c r="AD14" s="77">
        <v>145281572</v>
      </c>
      <c r="AE14" s="78">
        <v>19012559</v>
      </c>
      <c r="AF14" s="78">
        <f t="shared" si="12"/>
        <v>164294131</v>
      </c>
      <c r="AG14" s="41">
        <f t="shared" si="13"/>
        <v>0.18068636083449022</v>
      </c>
      <c r="AH14" s="41">
        <f t="shared" si="14"/>
        <v>0.08341588903136166</v>
      </c>
      <c r="AI14" s="13">
        <v>909277990</v>
      </c>
      <c r="AJ14" s="13">
        <v>920000187</v>
      </c>
      <c r="AK14" s="13">
        <v>164294131</v>
      </c>
      <c r="AL14" s="13"/>
    </row>
    <row r="15" spans="1:38" s="14" customFormat="1" ht="12.75">
      <c r="A15" s="30" t="s">
        <v>96</v>
      </c>
      <c r="B15" s="61" t="s">
        <v>603</v>
      </c>
      <c r="C15" s="40" t="s">
        <v>604</v>
      </c>
      <c r="D15" s="77">
        <v>470108184</v>
      </c>
      <c r="E15" s="78">
        <v>83479509</v>
      </c>
      <c r="F15" s="79">
        <f t="shared" si="0"/>
        <v>553587693</v>
      </c>
      <c r="G15" s="77">
        <v>470108184</v>
      </c>
      <c r="H15" s="78">
        <v>83479509</v>
      </c>
      <c r="I15" s="80">
        <f t="shared" si="1"/>
        <v>553587693</v>
      </c>
      <c r="J15" s="77">
        <v>92035353</v>
      </c>
      <c r="K15" s="78">
        <v>7255570</v>
      </c>
      <c r="L15" s="78">
        <f t="shared" si="2"/>
        <v>99290923</v>
      </c>
      <c r="M15" s="41">
        <f t="shared" si="3"/>
        <v>0.17935897827121675</v>
      </c>
      <c r="N15" s="105">
        <v>0</v>
      </c>
      <c r="O15" s="106">
        <v>0</v>
      </c>
      <c r="P15" s="107">
        <f t="shared" si="4"/>
        <v>0</v>
      </c>
      <c r="Q15" s="41">
        <f t="shared" si="5"/>
        <v>0</v>
      </c>
      <c r="R15" s="105">
        <v>0</v>
      </c>
      <c r="S15" s="107">
        <v>0</v>
      </c>
      <c r="T15" s="107">
        <f t="shared" si="6"/>
        <v>0</v>
      </c>
      <c r="U15" s="41">
        <f t="shared" si="7"/>
        <v>0</v>
      </c>
      <c r="V15" s="105">
        <v>0</v>
      </c>
      <c r="W15" s="107">
        <v>0</v>
      </c>
      <c r="X15" s="107">
        <f t="shared" si="8"/>
        <v>0</v>
      </c>
      <c r="Y15" s="41">
        <f t="shared" si="9"/>
        <v>0</v>
      </c>
      <c r="Z15" s="77">
        <v>92035353</v>
      </c>
      <c r="AA15" s="78">
        <v>7255570</v>
      </c>
      <c r="AB15" s="78">
        <f t="shared" si="10"/>
        <v>99290923</v>
      </c>
      <c r="AC15" s="41">
        <f t="shared" si="11"/>
        <v>0.17935897827121675</v>
      </c>
      <c r="AD15" s="77">
        <v>75463646</v>
      </c>
      <c r="AE15" s="78">
        <v>13589421</v>
      </c>
      <c r="AF15" s="78">
        <f t="shared" si="12"/>
        <v>89053067</v>
      </c>
      <c r="AG15" s="41">
        <f t="shared" si="13"/>
        <v>0.1721403688647562</v>
      </c>
      <c r="AH15" s="41">
        <f t="shared" si="14"/>
        <v>0.11496354190698455</v>
      </c>
      <c r="AI15" s="13">
        <v>517328199</v>
      </c>
      <c r="AJ15" s="13">
        <v>516637699</v>
      </c>
      <c r="AK15" s="13">
        <v>89053067</v>
      </c>
      <c r="AL15" s="13"/>
    </row>
    <row r="16" spans="1:38" s="14" customFormat="1" ht="12.75">
      <c r="A16" s="30" t="s">
        <v>115</v>
      </c>
      <c r="B16" s="61" t="s">
        <v>605</v>
      </c>
      <c r="C16" s="40" t="s">
        <v>606</v>
      </c>
      <c r="D16" s="77">
        <v>269805560</v>
      </c>
      <c r="E16" s="78">
        <v>16300000</v>
      </c>
      <c r="F16" s="79">
        <f t="shared" si="0"/>
        <v>286105560</v>
      </c>
      <c r="G16" s="77">
        <v>269805560</v>
      </c>
      <c r="H16" s="78">
        <v>16300000</v>
      </c>
      <c r="I16" s="80">
        <f t="shared" si="1"/>
        <v>286105560</v>
      </c>
      <c r="J16" s="77">
        <v>57583818</v>
      </c>
      <c r="K16" s="78">
        <v>605220</v>
      </c>
      <c r="L16" s="78">
        <f t="shared" si="2"/>
        <v>58189038</v>
      </c>
      <c r="M16" s="41">
        <f t="shared" si="3"/>
        <v>0.20338310796896084</v>
      </c>
      <c r="N16" s="105">
        <v>0</v>
      </c>
      <c r="O16" s="106">
        <v>0</v>
      </c>
      <c r="P16" s="107">
        <f t="shared" si="4"/>
        <v>0</v>
      </c>
      <c r="Q16" s="41">
        <f t="shared" si="5"/>
        <v>0</v>
      </c>
      <c r="R16" s="105">
        <v>0</v>
      </c>
      <c r="S16" s="107">
        <v>0</v>
      </c>
      <c r="T16" s="107">
        <f t="shared" si="6"/>
        <v>0</v>
      </c>
      <c r="U16" s="41">
        <f t="shared" si="7"/>
        <v>0</v>
      </c>
      <c r="V16" s="105">
        <v>0</v>
      </c>
      <c r="W16" s="107">
        <v>0</v>
      </c>
      <c r="X16" s="107">
        <f t="shared" si="8"/>
        <v>0</v>
      </c>
      <c r="Y16" s="41">
        <f t="shared" si="9"/>
        <v>0</v>
      </c>
      <c r="Z16" s="77">
        <v>57583818</v>
      </c>
      <c r="AA16" s="78">
        <v>605220</v>
      </c>
      <c r="AB16" s="78">
        <f t="shared" si="10"/>
        <v>58189038</v>
      </c>
      <c r="AC16" s="41">
        <f t="shared" si="11"/>
        <v>0.20338310796896084</v>
      </c>
      <c r="AD16" s="77">
        <v>46493838</v>
      </c>
      <c r="AE16" s="78">
        <v>4527659</v>
      </c>
      <c r="AF16" s="78">
        <f t="shared" si="12"/>
        <v>51021497</v>
      </c>
      <c r="AG16" s="41">
        <f t="shared" si="13"/>
        <v>0.173403058893829</v>
      </c>
      <c r="AH16" s="41">
        <f t="shared" si="14"/>
        <v>0.14048080557103204</v>
      </c>
      <c r="AI16" s="13">
        <v>294236430</v>
      </c>
      <c r="AJ16" s="13">
        <v>296702430</v>
      </c>
      <c r="AK16" s="13">
        <v>51021497</v>
      </c>
      <c r="AL16" s="13"/>
    </row>
    <row r="17" spans="1:38" s="58" customFormat="1" ht="12.75">
      <c r="A17" s="62"/>
      <c r="B17" s="63" t="s">
        <v>607</v>
      </c>
      <c r="C17" s="33"/>
      <c r="D17" s="81">
        <f>SUM(D11:D16)</f>
        <v>2093079092</v>
      </c>
      <c r="E17" s="82">
        <f>SUM(E11:E16)</f>
        <v>446160268</v>
      </c>
      <c r="F17" s="90">
        <f t="shared" si="0"/>
        <v>2539239360</v>
      </c>
      <c r="G17" s="81">
        <f>SUM(G11:G16)</f>
        <v>2094202087</v>
      </c>
      <c r="H17" s="82">
        <f>SUM(H11:H16)</f>
        <v>479922736</v>
      </c>
      <c r="I17" s="83">
        <f t="shared" si="1"/>
        <v>2574124823</v>
      </c>
      <c r="J17" s="81">
        <f>SUM(J11:J16)</f>
        <v>446066741</v>
      </c>
      <c r="K17" s="82">
        <f>SUM(K11:K16)</f>
        <v>42129830</v>
      </c>
      <c r="L17" s="82">
        <f t="shared" si="2"/>
        <v>488196571</v>
      </c>
      <c r="M17" s="45">
        <f t="shared" si="3"/>
        <v>0.19226094975150354</v>
      </c>
      <c r="N17" s="111">
        <f>SUM(N11:N16)</f>
        <v>0</v>
      </c>
      <c r="O17" s="112">
        <f>SUM(O11:O16)</f>
        <v>0</v>
      </c>
      <c r="P17" s="113">
        <f t="shared" si="4"/>
        <v>0</v>
      </c>
      <c r="Q17" s="45">
        <f t="shared" si="5"/>
        <v>0</v>
      </c>
      <c r="R17" s="111">
        <f>SUM(R11:R16)</f>
        <v>0</v>
      </c>
      <c r="S17" s="113">
        <f>SUM(S11:S16)</f>
        <v>0</v>
      </c>
      <c r="T17" s="113">
        <f t="shared" si="6"/>
        <v>0</v>
      </c>
      <c r="U17" s="45">
        <f t="shared" si="7"/>
        <v>0</v>
      </c>
      <c r="V17" s="111">
        <f>SUM(V11:V16)</f>
        <v>0</v>
      </c>
      <c r="W17" s="113">
        <f>SUM(W11:W16)</f>
        <v>0</v>
      </c>
      <c r="X17" s="113">
        <f t="shared" si="8"/>
        <v>0</v>
      </c>
      <c r="Y17" s="45">
        <f t="shared" si="9"/>
        <v>0</v>
      </c>
      <c r="Z17" s="81">
        <v>446066741</v>
      </c>
      <c r="AA17" s="82">
        <v>42129830</v>
      </c>
      <c r="AB17" s="82">
        <f t="shared" si="10"/>
        <v>488196571</v>
      </c>
      <c r="AC17" s="45">
        <f t="shared" si="11"/>
        <v>0.19226094975150354</v>
      </c>
      <c r="AD17" s="81">
        <f>SUM(AD11:AD16)</f>
        <v>389879723</v>
      </c>
      <c r="AE17" s="82">
        <f>SUM(AE11:AE16)</f>
        <v>49159527</v>
      </c>
      <c r="AF17" s="82">
        <f t="shared" si="12"/>
        <v>439039250</v>
      </c>
      <c r="AG17" s="45">
        <f t="shared" si="13"/>
        <v>0.17977832082292433</v>
      </c>
      <c r="AH17" s="45">
        <f t="shared" si="14"/>
        <v>0.11196566366218974</v>
      </c>
      <c r="AI17" s="64">
        <f>SUM(AI11:AI16)</f>
        <v>2442114533</v>
      </c>
      <c r="AJ17" s="64">
        <f>SUM(AJ11:AJ16)</f>
        <v>2446117929</v>
      </c>
      <c r="AK17" s="64">
        <f>SUM(AK11:AK16)</f>
        <v>439039250</v>
      </c>
      <c r="AL17" s="64"/>
    </row>
    <row r="18" spans="1:38" s="14" customFormat="1" ht="12.75">
      <c r="A18" s="30" t="s">
        <v>96</v>
      </c>
      <c r="B18" s="61" t="s">
        <v>608</v>
      </c>
      <c r="C18" s="40" t="s">
        <v>609</v>
      </c>
      <c r="D18" s="77">
        <v>399527457</v>
      </c>
      <c r="E18" s="78">
        <v>51350396</v>
      </c>
      <c r="F18" s="79">
        <f t="shared" si="0"/>
        <v>450877853</v>
      </c>
      <c r="G18" s="77">
        <v>399527457</v>
      </c>
      <c r="H18" s="78">
        <v>51350396</v>
      </c>
      <c r="I18" s="80">
        <f t="shared" si="1"/>
        <v>450877853</v>
      </c>
      <c r="J18" s="77">
        <v>70739027</v>
      </c>
      <c r="K18" s="78">
        <v>4519604</v>
      </c>
      <c r="L18" s="78">
        <f t="shared" si="2"/>
        <v>75258631</v>
      </c>
      <c r="M18" s="41">
        <f t="shared" si="3"/>
        <v>0.16691578550432815</v>
      </c>
      <c r="N18" s="105">
        <v>0</v>
      </c>
      <c r="O18" s="106">
        <v>0</v>
      </c>
      <c r="P18" s="107">
        <f t="shared" si="4"/>
        <v>0</v>
      </c>
      <c r="Q18" s="41">
        <f t="shared" si="5"/>
        <v>0</v>
      </c>
      <c r="R18" s="105">
        <v>0</v>
      </c>
      <c r="S18" s="107">
        <v>0</v>
      </c>
      <c r="T18" s="107">
        <f t="shared" si="6"/>
        <v>0</v>
      </c>
      <c r="U18" s="41">
        <f t="shared" si="7"/>
        <v>0</v>
      </c>
      <c r="V18" s="105">
        <v>0</v>
      </c>
      <c r="W18" s="107">
        <v>0</v>
      </c>
      <c r="X18" s="107">
        <f t="shared" si="8"/>
        <v>0</v>
      </c>
      <c r="Y18" s="41">
        <f t="shared" si="9"/>
        <v>0</v>
      </c>
      <c r="Z18" s="77">
        <v>70739027</v>
      </c>
      <c r="AA18" s="78">
        <v>4519604</v>
      </c>
      <c r="AB18" s="78">
        <f t="shared" si="10"/>
        <v>75258631</v>
      </c>
      <c r="AC18" s="41">
        <f t="shared" si="11"/>
        <v>0.16691578550432815</v>
      </c>
      <c r="AD18" s="77">
        <v>60433151</v>
      </c>
      <c r="AE18" s="78">
        <v>7282752</v>
      </c>
      <c r="AF18" s="78">
        <f t="shared" si="12"/>
        <v>67715903</v>
      </c>
      <c r="AG18" s="41">
        <f t="shared" si="13"/>
        <v>0.1661369280068208</v>
      </c>
      <c r="AH18" s="41">
        <f t="shared" si="14"/>
        <v>0.11138783750694436</v>
      </c>
      <c r="AI18" s="13">
        <v>407590918</v>
      </c>
      <c r="AJ18" s="13">
        <v>452422818</v>
      </c>
      <c r="AK18" s="13">
        <v>67715903</v>
      </c>
      <c r="AL18" s="13"/>
    </row>
    <row r="19" spans="1:38" s="14" customFormat="1" ht="12.75">
      <c r="A19" s="30" t="s">
        <v>96</v>
      </c>
      <c r="B19" s="61" t="s">
        <v>58</v>
      </c>
      <c r="C19" s="40" t="s">
        <v>59</v>
      </c>
      <c r="D19" s="77">
        <v>1451395836</v>
      </c>
      <c r="E19" s="78">
        <v>187359852</v>
      </c>
      <c r="F19" s="79">
        <f t="shared" si="0"/>
        <v>1638755688</v>
      </c>
      <c r="G19" s="77">
        <v>1451395836</v>
      </c>
      <c r="H19" s="78">
        <v>247704466</v>
      </c>
      <c r="I19" s="80">
        <f t="shared" si="1"/>
        <v>1699100302</v>
      </c>
      <c r="J19" s="77">
        <v>283888594</v>
      </c>
      <c r="K19" s="78">
        <v>27296816</v>
      </c>
      <c r="L19" s="78">
        <f t="shared" si="2"/>
        <v>311185410</v>
      </c>
      <c r="M19" s="41">
        <f t="shared" si="3"/>
        <v>0.189891276825884</v>
      </c>
      <c r="N19" s="105">
        <v>0</v>
      </c>
      <c r="O19" s="106">
        <v>0</v>
      </c>
      <c r="P19" s="107">
        <f t="shared" si="4"/>
        <v>0</v>
      </c>
      <c r="Q19" s="41">
        <f t="shared" si="5"/>
        <v>0</v>
      </c>
      <c r="R19" s="105">
        <v>0</v>
      </c>
      <c r="S19" s="107">
        <v>0</v>
      </c>
      <c r="T19" s="107">
        <f t="shared" si="6"/>
        <v>0</v>
      </c>
      <c r="U19" s="41">
        <f t="shared" si="7"/>
        <v>0</v>
      </c>
      <c r="V19" s="105">
        <v>0</v>
      </c>
      <c r="W19" s="107">
        <v>0</v>
      </c>
      <c r="X19" s="107">
        <f t="shared" si="8"/>
        <v>0</v>
      </c>
      <c r="Y19" s="41">
        <f t="shared" si="9"/>
        <v>0</v>
      </c>
      <c r="Z19" s="77">
        <v>283888594</v>
      </c>
      <c r="AA19" s="78">
        <v>27296816</v>
      </c>
      <c r="AB19" s="78">
        <f t="shared" si="10"/>
        <v>311185410</v>
      </c>
      <c r="AC19" s="41">
        <f t="shared" si="11"/>
        <v>0.189891276825884</v>
      </c>
      <c r="AD19" s="77">
        <v>223451194</v>
      </c>
      <c r="AE19" s="78">
        <v>12639810</v>
      </c>
      <c r="AF19" s="78">
        <f t="shared" si="12"/>
        <v>236091004</v>
      </c>
      <c r="AG19" s="41">
        <f t="shared" si="13"/>
        <v>0.14739959098932032</v>
      </c>
      <c r="AH19" s="41">
        <f t="shared" si="14"/>
        <v>0.3180739830307131</v>
      </c>
      <c r="AI19" s="13">
        <v>1601707321</v>
      </c>
      <c r="AJ19" s="13">
        <v>1664811816</v>
      </c>
      <c r="AK19" s="13">
        <v>236091004</v>
      </c>
      <c r="AL19" s="13"/>
    </row>
    <row r="20" spans="1:38" s="14" customFormat="1" ht="12.75">
      <c r="A20" s="30" t="s">
        <v>96</v>
      </c>
      <c r="B20" s="61" t="s">
        <v>86</v>
      </c>
      <c r="C20" s="40" t="s">
        <v>87</v>
      </c>
      <c r="D20" s="77">
        <v>1000960845</v>
      </c>
      <c r="E20" s="78">
        <v>200065525</v>
      </c>
      <c r="F20" s="79">
        <f t="shared" si="0"/>
        <v>1201026370</v>
      </c>
      <c r="G20" s="77">
        <v>1001949734</v>
      </c>
      <c r="H20" s="78">
        <v>212150254</v>
      </c>
      <c r="I20" s="80">
        <f t="shared" si="1"/>
        <v>1214099988</v>
      </c>
      <c r="J20" s="77">
        <v>169257545</v>
      </c>
      <c r="K20" s="78">
        <v>10235709</v>
      </c>
      <c r="L20" s="78">
        <f t="shared" si="2"/>
        <v>179493254</v>
      </c>
      <c r="M20" s="41">
        <f t="shared" si="3"/>
        <v>0.14944988593381175</v>
      </c>
      <c r="N20" s="105">
        <v>0</v>
      </c>
      <c r="O20" s="106">
        <v>0</v>
      </c>
      <c r="P20" s="107">
        <f t="shared" si="4"/>
        <v>0</v>
      </c>
      <c r="Q20" s="41">
        <f t="shared" si="5"/>
        <v>0</v>
      </c>
      <c r="R20" s="105">
        <v>0</v>
      </c>
      <c r="S20" s="107">
        <v>0</v>
      </c>
      <c r="T20" s="107">
        <f t="shared" si="6"/>
        <v>0</v>
      </c>
      <c r="U20" s="41">
        <f t="shared" si="7"/>
        <v>0</v>
      </c>
      <c r="V20" s="105">
        <v>0</v>
      </c>
      <c r="W20" s="107">
        <v>0</v>
      </c>
      <c r="X20" s="107">
        <f t="shared" si="8"/>
        <v>0</v>
      </c>
      <c r="Y20" s="41">
        <f t="shared" si="9"/>
        <v>0</v>
      </c>
      <c r="Z20" s="77">
        <v>169257545</v>
      </c>
      <c r="AA20" s="78">
        <v>10235709</v>
      </c>
      <c r="AB20" s="78">
        <f t="shared" si="10"/>
        <v>179493254</v>
      </c>
      <c r="AC20" s="41">
        <f t="shared" si="11"/>
        <v>0.14944988593381175</v>
      </c>
      <c r="AD20" s="77">
        <v>161693171</v>
      </c>
      <c r="AE20" s="78">
        <v>14835828</v>
      </c>
      <c r="AF20" s="78">
        <f t="shared" si="12"/>
        <v>176528999</v>
      </c>
      <c r="AG20" s="41">
        <f t="shared" si="13"/>
        <v>0.16339980157710776</v>
      </c>
      <c r="AH20" s="41">
        <f t="shared" si="14"/>
        <v>0.016791886980563442</v>
      </c>
      <c r="AI20" s="13">
        <v>1080350143</v>
      </c>
      <c r="AJ20" s="13">
        <v>1128901060</v>
      </c>
      <c r="AK20" s="13">
        <v>176528999</v>
      </c>
      <c r="AL20" s="13"/>
    </row>
    <row r="21" spans="1:38" s="14" customFormat="1" ht="12.75">
      <c r="A21" s="30" t="s">
        <v>96</v>
      </c>
      <c r="B21" s="61" t="s">
        <v>610</v>
      </c>
      <c r="C21" s="40" t="s">
        <v>611</v>
      </c>
      <c r="D21" s="77">
        <v>736379740</v>
      </c>
      <c r="E21" s="78">
        <v>118231412</v>
      </c>
      <c r="F21" s="80">
        <f t="shared" si="0"/>
        <v>854611152</v>
      </c>
      <c r="G21" s="77">
        <v>745092982</v>
      </c>
      <c r="H21" s="78">
        <v>143665733</v>
      </c>
      <c r="I21" s="80">
        <f t="shared" si="1"/>
        <v>888758715</v>
      </c>
      <c r="J21" s="77">
        <v>151546881</v>
      </c>
      <c r="K21" s="78">
        <v>30058595</v>
      </c>
      <c r="L21" s="78">
        <f t="shared" si="2"/>
        <v>181605476</v>
      </c>
      <c r="M21" s="41">
        <f t="shared" si="3"/>
        <v>0.21250070932844556</v>
      </c>
      <c r="N21" s="105">
        <v>0</v>
      </c>
      <c r="O21" s="106">
        <v>0</v>
      </c>
      <c r="P21" s="107">
        <f t="shared" si="4"/>
        <v>0</v>
      </c>
      <c r="Q21" s="41">
        <f t="shared" si="5"/>
        <v>0</v>
      </c>
      <c r="R21" s="105">
        <v>0</v>
      </c>
      <c r="S21" s="107">
        <v>0</v>
      </c>
      <c r="T21" s="107">
        <f t="shared" si="6"/>
        <v>0</v>
      </c>
      <c r="U21" s="41">
        <f t="shared" si="7"/>
        <v>0</v>
      </c>
      <c r="V21" s="105">
        <v>0</v>
      </c>
      <c r="W21" s="107">
        <v>0</v>
      </c>
      <c r="X21" s="107">
        <f t="shared" si="8"/>
        <v>0</v>
      </c>
      <c r="Y21" s="41">
        <f t="shared" si="9"/>
        <v>0</v>
      </c>
      <c r="Z21" s="77">
        <v>151546881</v>
      </c>
      <c r="AA21" s="78">
        <v>30058595</v>
      </c>
      <c r="AB21" s="78">
        <f t="shared" si="10"/>
        <v>181605476</v>
      </c>
      <c r="AC21" s="41">
        <f t="shared" si="11"/>
        <v>0.21250070932844556</v>
      </c>
      <c r="AD21" s="77">
        <v>153287477</v>
      </c>
      <c r="AE21" s="78">
        <v>13927762</v>
      </c>
      <c r="AF21" s="78">
        <f t="shared" si="12"/>
        <v>167215239</v>
      </c>
      <c r="AG21" s="41">
        <f t="shared" si="13"/>
        <v>0.21525720247780683</v>
      </c>
      <c r="AH21" s="41">
        <f t="shared" si="14"/>
        <v>0.08605816722242632</v>
      </c>
      <c r="AI21" s="13">
        <v>776816000</v>
      </c>
      <c r="AJ21" s="13">
        <v>823430394</v>
      </c>
      <c r="AK21" s="13">
        <v>167215239</v>
      </c>
      <c r="AL21" s="13"/>
    </row>
    <row r="22" spans="1:38" s="14" customFormat="1" ht="12.75">
      <c r="A22" s="30" t="s">
        <v>96</v>
      </c>
      <c r="B22" s="61" t="s">
        <v>612</v>
      </c>
      <c r="C22" s="40" t="s">
        <v>613</v>
      </c>
      <c r="D22" s="77">
        <v>456307310</v>
      </c>
      <c r="E22" s="78">
        <v>53909730</v>
      </c>
      <c r="F22" s="79">
        <f t="shared" si="0"/>
        <v>510217040</v>
      </c>
      <c r="G22" s="77">
        <v>456417310</v>
      </c>
      <c r="H22" s="78">
        <v>57311372</v>
      </c>
      <c r="I22" s="80">
        <f t="shared" si="1"/>
        <v>513728682</v>
      </c>
      <c r="J22" s="77">
        <v>99813842</v>
      </c>
      <c r="K22" s="78">
        <v>7272612</v>
      </c>
      <c r="L22" s="78">
        <f t="shared" si="2"/>
        <v>107086454</v>
      </c>
      <c r="M22" s="41">
        <f t="shared" si="3"/>
        <v>0.20988411911918897</v>
      </c>
      <c r="N22" s="105">
        <v>0</v>
      </c>
      <c r="O22" s="106">
        <v>0</v>
      </c>
      <c r="P22" s="107">
        <f t="shared" si="4"/>
        <v>0</v>
      </c>
      <c r="Q22" s="41">
        <f t="shared" si="5"/>
        <v>0</v>
      </c>
      <c r="R22" s="105">
        <v>0</v>
      </c>
      <c r="S22" s="107">
        <v>0</v>
      </c>
      <c r="T22" s="107">
        <f t="shared" si="6"/>
        <v>0</v>
      </c>
      <c r="U22" s="41">
        <f t="shared" si="7"/>
        <v>0</v>
      </c>
      <c r="V22" s="105">
        <v>0</v>
      </c>
      <c r="W22" s="107">
        <v>0</v>
      </c>
      <c r="X22" s="107">
        <f t="shared" si="8"/>
        <v>0</v>
      </c>
      <c r="Y22" s="41">
        <f t="shared" si="9"/>
        <v>0</v>
      </c>
      <c r="Z22" s="77">
        <v>99813842</v>
      </c>
      <c r="AA22" s="78">
        <v>7272612</v>
      </c>
      <c r="AB22" s="78">
        <f t="shared" si="10"/>
        <v>107086454</v>
      </c>
      <c r="AC22" s="41">
        <f t="shared" si="11"/>
        <v>0.20988411911918897</v>
      </c>
      <c r="AD22" s="77">
        <v>93706249</v>
      </c>
      <c r="AE22" s="78">
        <v>3718616</v>
      </c>
      <c r="AF22" s="78">
        <f t="shared" si="12"/>
        <v>97424865</v>
      </c>
      <c r="AG22" s="41">
        <f t="shared" si="13"/>
        <v>0.20438393394251753</v>
      </c>
      <c r="AH22" s="41">
        <f t="shared" si="14"/>
        <v>0.09916964216475943</v>
      </c>
      <c r="AI22" s="13">
        <v>476675750</v>
      </c>
      <c r="AJ22" s="13">
        <v>492200221</v>
      </c>
      <c r="AK22" s="13">
        <v>97424865</v>
      </c>
      <c r="AL22" s="13"/>
    </row>
    <row r="23" spans="1:38" s="14" customFormat="1" ht="12.75">
      <c r="A23" s="30" t="s">
        <v>115</v>
      </c>
      <c r="B23" s="61" t="s">
        <v>614</v>
      </c>
      <c r="C23" s="40" t="s">
        <v>615</v>
      </c>
      <c r="D23" s="77">
        <v>325294648</v>
      </c>
      <c r="E23" s="78">
        <v>6546890</v>
      </c>
      <c r="F23" s="79">
        <f t="shared" si="0"/>
        <v>331841538</v>
      </c>
      <c r="G23" s="77">
        <v>347034915</v>
      </c>
      <c r="H23" s="78">
        <v>8968806</v>
      </c>
      <c r="I23" s="80">
        <f t="shared" si="1"/>
        <v>356003721</v>
      </c>
      <c r="J23" s="77">
        <v>55484788</v>
      </c>
      <c r="K23" s="78">
        <v>1190871</v>
      </c>
      <c r="L23" s="78">
        <f t="shared" si="2"/>
        <v>56675659</v>
      </c>
      <c r="M23" s="41">
        <f t="shared" si="3"/>
        <v>0.17079133414575726</v>
      </c>
      <c r="N23" s="105">
        <v>0</v>
      </c>
      <c r="O23" s="106">
        <v>0</v>
      </c>
      <c r="P23" s="107">
        <f t="shared" si="4"/>
        <v>0</v>
      </c>
      <c r="Q23" s="41">
        <f t="shared" si="5"/>
        <v>0</v>
      </c>
      <c r="R23" s="105">
        <v>0</v>
      </c>
      <c r="S23" s="107">
        <v>0</v>
      </c>
      <c r="T23" s="107">
        <f t="shared" si="6"/>
        <v>0</v>
      </c>
      <c r="U23" s="41">
        <f t="shared" si="7"/>
        <v>0</v>
      </c>
      <c r="V23" s="105">
        <v>0</v>
      </c>
      <c r="W23" s="107">
        <v>0</v>
      </c>
      <c r="X23" s="107">
        <f t="shared" si="8"/>
        <v>0</v>
      </c>
      <c r="Y23" s="41">
        <f t="shared" si="9"/>
        <v>0</v>
      </c>
      <c r="Z23" s="77">
        <v>55484788</v>
      </c>
      <c r="AA23" s="78">
        <v>1190871</v>
      </c>
      <c r="AB23" s="78">
        <f t="shared" si="10"/>
        <v>56675659</v>
      </c>
      <c r="AC23" s="41">
        <f t="shared" si="11"/>
        <v>0.17079133414575726</v>
      </c>
      <c r="AD23" s="77">
        <v>62428871</v>
      </c>
      <c r="AE23" s="78">
        <v>459022</v>
      </c>
      <c r="AF23" s="78">
        <f t="shared" si="12"/>
        <v>62887893</v>
      </c>
      <c r="AG23" s="41">
        <f t="shared" si="13"/>
        <v>0.15026616316966585</v>
      </c>
      <c r="AH23" s="41">
        <f t="shared" si="14"/>
        <v>-0.09878267029871712</v>
      </c>
      <c r="AI23" s="13">
        <v>418510007</v>
      </c>
      <c r="AJ23" s="13">
        <v>343649780</v>
      </c>
      <c r="AK23" s="13">
        <v>62887893</v>
      </c>
      <c r="AL23" s="13"/>
    </row>
    <row r="24" spans="1:38" s="58" customFormat="1" ht="12.75">
      <c r="A24" s="62"/>
      <c r="B24" s="63" t="s">
        <v>616</v>
      </c>
      <c r="C24" s="33"/>
      <c r="D24" s="81">
        <f>SUM(D18:D23)</f>
        <v>4369865836</v>
      </c>
      <c r="E24" s="82">
        <f>SUM(E18:E23)</f>
        <v>617463805</v>
      </c>
      <c r="F24" s="90">
        <f t="shared" si="0"/>
        <v>4987329641</v>
      </c>
      <c r="G24" s="81">
        <f>SUM(G18:G23)</f>
        <v>4401418234</v>
      </c>
      <c r="H24" s="82">
        <f>SUM(H18:H23)</f>
        <v>721151027</v>
      </c>
      <c r="I24" s="83">
        <f t="shared" si="1"/>
        <v>5122569261</v>
      </c>
      <c r="J24" s="81">
        <f>SUM(J18:J23)</f>
        <v>830730677</v>
      </c>
      <c r="K24" s="82">
        <f>SUM(K18:K23)</f>
        <v>80574207</v>
      </c>
      <c r="L24" s="82">
        <f t="shared" si="2"/>
        <v>911304884</v>
      </c>
      <c r="M24" s="45">
        <f t="shared" si="3"/>
        <v>0.18272401256742998</v>
      </c>
      <c r="N24" s="111">
        <f>SUM(N18:N23)</f>
        <v>0</v>
      </c>
      <c r="O24" s="112">
        <f>SUM(O18:O23)</f>
        <v>0</v>
      </c>
      <c r="P24" s="113">
        <f t="shared" si="4"/>
        <v>0</v>
      </c>
      <c r="Q24" s="45">
        <f t="shared" si="5"/>
        <v>0</v>
      </c>
      <c r="R24" s="111">
        <f>SUM(R18:R23)</f>
        <v>0</v>
      </c>
      <c r="S24" s="113">
        <f>SUM(S18:S23)</f>
        <v>0</v>
      </c>
      <c r="T24" s="113">
        <f t="shared" si="6"/>
        <v>0</v>
      </c>
      <c r="U24" s="45">
        <f t="shared" si="7"/>
        <v>0</v>
      </c>
      <c r="V24" s="111">
        <f>SUM(V18:V23)</f>
        <v>0</v>
      </c>
      <c r="W24" s="113">
        <f>SUM(W18:W23)</f>
        <v>0</v>
      </c>
      <c r="X24" s="113">
        <f t="shared" si="8"/>
        <v>0</v>
      </c>
      <c r="Y24" s="45">
        <f t="shared" si="9"/>
        <v>0</v>
      </c>
      <c r="Z24" s="81">
        <v>830730677</v>
      </c>
      <c r="AA24" s="82">
        <v>80574207</v>
      </c>
      <c r="AB24" s="82">
        <f t="shared" si="10"/>
        <v>911304884</v>
      </c>
      <c r="AC24" s="45">
        <f t="shared" si="11"/>
        <v>0.18272401256742998</v>
      </c>
      <c r="AD24" s="81">
        <f>SUM(AD18:AD23)</f>
        <v>755000113</v>
      </c>
      <c r="AE24" s="82">
        <f>SUM(AE18:AE23)</f>
        <v>52863790</v>
      </c>
      <c r="AF24" s="82">
        <f t="shared" si="12"/>
        <v>807863903</v>
      </c>
      <c r="AG24" s="45">
        <f t="shared" si="13"/>
        <v>0.16966049151390625</v>
      </c>
      <c r="AH24" s="45">
        <f t="shared" si="14"/>
        <v>0.1280425831824794</v>
      </c>
      <c r="AI24" s="64">
        <f>SUM(AI18:AI23)</f>
        <v>4761650139</v>
      </c>
      <c r="AJ24" s="64">
        <f>SUM(AJ18:AJ23)</f>
        <v>4905416089</v>
      </c>
      <c r="AK24" s="64">
        <f>SUM(AK18:AK23)</f>
        <v>807863903</v>
      </c>
      <c r="AL24" s="64"/>
    </row>
    <row r="25" spans="1:38" s="14" customFormat="1" ht="12.75">
      <c r="A25" s="30" t="s">
        <v>96</v>
      </c>
      <c r="B25" s="61" t="s">
        <v>617</v>
      </c>
      <c r="C25" s="40" t="s">
        <v>618</v>
      </c>
      <c r="D25" s="77">
        <v>328592203</v>
      </c>
      <c r="E25" s="78">
        <v>73594333</v>
      </c>
      <c r="F25" s="79">
        <f t="shared" si="0"/>
        <v>402186536</v>
      </c>
      <c r="G25" s="77">
        <v>328592203</v>
      </c>
      <c r="H25" s="78">
        <v>83306960</v>
      </c>
      <c r="I25" s="80">
        <f t="shared" si="1"/>
        <v>411899163</v>
      </c>
      <c r="J25" s="77">
        <v>60943565</v>
      </c>
      <c r="K25" s="78">
        <v>7460088</v>
      </c>
      <c r="L25" s="78">
        <f t="shared" si="2"/>
        <v>68403653</v>
      </c>
      <c r="M25" s="41">
        <f t="shared" si="3"/>
        <v>0.17007942056021488</v>
      </c>
      <c r="N25" s="105">
        <v>0</v>
      </c>
      <c r="O25" s="106">
        <v>0</v>
      </c>
      <c r="P25" s="107">
        <f t="shared" si="4"/>
        <v>0</v>
      </c>
      <c r="Q25" s="41">
        <f t="shared" si="5"/>
        <v>0</v>
      </c>
      <c r="R25" s="105">
        <v>0</v>
      </c>
      <c r="S25" s="107">
        <v>0</v>
      </c>
      <c r="T25" s="107">
        <f t="shared" si="6"/>
        <v>0</v>
      </c>
      <c r="U25" s="41">
        <f t="shared" si="7"/>
        <v>0</v>
      </c>
      <c r="V25" s="105">
        <v>0</v>
      </c>
      <c r="W25" s="107">
        <v>0</v>
      </c>
      <c r="X25" s="107">
        <f t="shared" si="8"/>
        <v>0</v>
      </c>
      <c r="Y25" s="41">
        <f t="shared" si="9"/>
        <v>0</v>
      </c>
      <c r="Z25" s="77">
        <v>60943565</v>
      </c>
      <c r="AA25" s="78">
        <v>7460088</v>
      </c>
      <c r="AB25" s="78">
        <f t="shared" si="10"/>
        <v>68403653</v>
      </c>
      <c r="AC25" s="41">
        <f t="shared" si="11"/>
        <v>0.17007942056021488</v>
      </c>
      <c r="AD25" s="77">
        <v>58896066</v>
      </c>
      <c r="AE25" s="78">
        <v>6134447</v>
      </c>
      <c r="AF25" s="78">
        <f t="shared" si="12"/>
        <v>65030513</v>
      </c>
      <c r="AG25" s="41">
        <f t="shared" si="13"/>
        <v>0.1809968480161083</v>
      </c>
      <c r="AH25" s="41">
        <f t="shared" si="14"/>
        <v>0.05187011211183279</v>
      </c>
      <c r="AI25" s="13">
        <v>359290859</v>
      </c>
      <c r="AJ25" s="13">
        <v>398183869</v>
      </c>
      <c r="AK25" s="13">
        <v>65030513</v>
      </c>
      <c r="AL25" s="13"/>
    </row>
    <row r="26" spans="1:38" s="14" customFormat="1" ht="12.75">
      <c r="A26" s="30" t="s">
        <v>96</v>
      </c>
      <c r="B26" s="61" t="s">
        <v>619</v>
      </c>
      <c r="C26" s="40" t="s">
        <v>620</v>
      </c>
      <c r="D26" s="77">
        <v>824059174</v>
      </c>
      <c r="E26" s="78">
        <v>109897129</v>
      </c>
      <c r="F26" s="79">
        <f t="shared" si="0"/>
        <v>933956303</v>
      </c>
      <c r="G26" s="77">
        <v>824059174</v>
      </c>
      <c r="H26" s="78">
        <v>123509115</v>
      </c>
      <c r="I26" s="80">
        <f t="shared" si="1"/>
        <v>947568289</v>
      </c>
      <c r="J26" s="77">
        <v>167895655</v>
      </c>
      <c r="K26" s="78">
        <v>27214265</v>
      </c>
      <c r="L26" s="78">
        <f t="shared" si="2"/>
        <v>195109920</v>
      </c>
      <c r="M26" s="41">
        <f t="shared" si="3"/>
        <v>0.208906904288005</v>
      </c>
      <c r="N26" s="105">
        <v>0</v>
      </c>
      <c r="O26" s="106">
        <v>0</v>
      </c>
      <c r="P26" s="107">
        <f t="shared" si="4"/>
        <v>0</v>
      </c>
      <c r="Q26" s="41">
        <f t="shared" si="5"/>
        <v>0</v>
      </c>
      <c r="R26" s="105">
        <v>0</v>
      </c>
      <c r="S26" s="107">
        <v>0</v>
      </c>
      <c r="T26" s="107">
        <f t="shared" si="6"/>
        <v>0</v>
      </c>
      <c r="U26" s="41">
        <f t="shared" si="7"/>
        <v>0</v>
      </c>
      <c r="V26" s="105">
        <v>0</v>
      </c>
      <c r="W26" s="107">
        <v>0</v>
      </c>
      <c r="X26" s="107">
        <f t="shared" si="8"/>
        <v>0</v>
      </c>
      <c r="Y26" s="41">
        <f t="shared" si="9"/>
        <v>0</v>
      </c>
      <c r="Z26" s="77">
        <v>167895655</v>
      </c>
      <c r="AA26" s="78">
        <v>27214265</v>
      </c>
      <c r="AB26" s="78">
        <f t="shared" si="10"/>
        <v>195109920</v>
      </c>
      <c r="AC26" s="41">
        <f t="shared" si="11"/>
        <v>0.208906904288005</v>
      </c>
      <c r="AD26" s="77">
        <v>165904647</v>
      </c>
      <c r="AE26" s="78">
        <v>12684344</v>
      </c>
      <c r="AF26" s="78">
        <f t="shared" si="12"/>
        <v>178588991</v>
      </c>
      <c r="AG26" s="41">
        <f t="shared" si="13"/>
        <v>0.18601125797446663</v>
      </c>
      <c r="AH26" s="41">
        <f t="shared" si="14"/>
        <v>0.09250810426494871</v>
      </c>
      <c r="AI26" s="13">
        <v>960097754</v>
      </c>
      <c r="AJ26" s="13">
        <v>926482049</v>
      </c>
      <c r="AK26" s="13">
        <v>178588991</v>
      </c>
      <c r="AL26" s="13"/>
    </row>
    <row r="27" spans="1:38" s="14" customFormat="1" ht="12.75">
      <c r="A27" s="30" t="s">
        <v>96</v>
      </c>
      <c r="B27" s="61" t="s">
        <v>621</v>
      </c>
      <c r="C27" s="40" t="s">
        <v>622</v>
      </c>
      <c r="D27" s="77">
        <v>230483542</v>
      </c>
      <c r="E27" s="78">
        <v>24484467</v>
      </c>
      <c r="F27" s="79">
        <f t="shared" si="0"/>
        <v>254968009</v>
      </c>
      <c r="G27" s="77">
        <v>234286486</v>
      </c>
      <c r="H27" s="78">
        <v>26344907</v>
      </c>
      <c r="I27" s="80">
        <f t="shared" si="1"/>
        <v>260631393</v>
      </c>
      <c r="J27" s="77">
        <v>40827509</v>
      </c>
      <c r="K27" s="78">
        <v>4791986</v>
      </c>
      <c r="L27" s="78">
        <f t="shared" si="2"/>
        <v>45619495</v>
      </c>
      <c r="M27" s="41">
        <f t="shared" si="3"/>
        <v>0.17892242708770573</v>
      </c>
      <c r="N27" s="105">
        <v>0</v>
      </c>
      <c r="O27" s="106">
        <v>0</v>
      </c>
      <c r="P27" s="107">
        <f t="shared" si="4"/>
        <v>0</v>
      </c>
      <c r="Q27" s="41">
        <f t="shared" si="5"/>
        <v>0</v>
      </c>
      <c r="R27" s="105">
        <v>0</v>
      </c>
      <c r="S27" s="107">
        <v>0</v>
      </c>
      <c r="T27" s="107">
        <f t="shared" si="6"/>
        <v>0</v>
      </c>
      <c r="U27" s="41">
        <f t="shared" si="7"/>
        <v>0</v>
      </c>
      <c r="V27" s="105">
        <v>0</v>
      </c>
      <c r="W27" s="107">
        <v>0</v>
      </c>
      <c r="X27" s="107">
        <f t="shared" si="8"/>
        <v>0</v>
      </c>
      <c r="Y27" s="41">
        <f t="shared" si="9"/>
        <v>0</v>
      </c>
      <c r="Z27" s="77">
        <v>40827509</v>
      </c>
      <c r="AA27" s="78">
        <v>4791986</v>
      </c>
      <c r="AB27" s="78">
        <f t="shared" si="10"/>
        <v>45619495</v>
      </c>
      <c r="AC27" s="41">
        <f t="shared" si="11"/>
        <v>0.17892242708770573</v>
      </c>
      <c r="AD27" s="77">
        <v>43719051</v>
      </c>
      <c r="AE27" s="78">
        <v>1131092</v>
      </c>
      <c r="AF27" s="78">
        <f t="shared" si="12"/>
        <v>44850143</v>
      </c>
      <c r="AG27" s="41">
        <f t="shared" si="13"/>
        <v>0.1925969763049619</v>
      </c>
      <c r="AH27" s="41">
        <f t="shared" si="14"/>
        <v>0.017153836053543925</v>
      </c>
      <c r="AI27" s="13">
        <v>232870442</v>
      </c>
      <c r="AJ27" s="13">
        <v>251980169</v>
      </c>
      <c r="AK27" s="13">
        <v>44850143</v>
      </c>
      <c r="AL27" s="13"/>
    </row>
    <row r="28" spans="1:38" s="14" customFormat="1" ht="12.75">
      <c r="A28" s="30" t="s">
        <v>96</v>
      </c>
      <c r="B28" s="61" t="s">
        <v>623</v>
      </c>
      <c r="C28" s="40" t="s">
        <v>624</v>
      </c>
      <c r="D28" s="77">
        <v>178416863</v>
      </c>
      <c r="E28" s="78">
        <v>58442000</v>
      </c>
      <c r="F28" s="79">
        <f t="shared" si="0"/>
        <v>236858863</v>
      </c>
      <c r="G28" s="77">
        <v>178416863</v>
      </c>
      <c r="H28" s="78">
        <v>58442000</v>
      </c>
      <c r="I28" s="80">
        <f t="shared" si="1"/>
        <v>236858863</v>
      </c>
      <c r="J28" s="77">
        <v>28221258</v>
      </c>
      <c r="K28" s="78">
        <v>1104539</v>
      </c>
      <c r="L28" s="78">
        <f t="shared" si="2"/>
        <v>29325797</v>
      </c>
      <c r="M28" s="41">
        <f t="shared" si="3"/>
        <v>0.12381127152501784</v>
      </c>
      <c r="N28" s="105">
        <v>0</v>
      </c>
      <c r="O28" s="106">
        <v>0</v>
      </c>
      <c r="P28" s="107">
        <f t="shared" si="4"/>
        <v>0</v>
      </c>
      <c r="Q28" s="41">
        <f t="shared" si="5"/>
        <v>0</v>
      </c>
      <c r="R28" s="105">
        <v>0</v>
      </c>
      <c r="S28" s="107">
        <v>0</v>
      </c>
      <c r="T28" s="107">
        <f t="shared" si="6"/>
        <v>0</v>
      </c>
      <c r="U28" s="41">
        <f t="shared" si="7"/>
        <v>0</v>
      </c>
      <c r="V28" s="105">
        <v>0</v>
      </c>
      <c r="W28" s="107">
        <v>0</v>
      </c>
      <c r="X28" s="107">
        <f t="shared" si="8"/>
        <v>0</v>
      </c>
      <c r="Y28" s="41">
        <f t="shared" si="9"/>
        <v>0</v>
      </c>
      <c r="Z28" s="77">
        <v>28221258</v>
      </c>
      <c r="AA28" s="78">
        <v>1104539</v>
      </c>
      <c r="AB28" s="78">
        <f t="shared" si="10"/>
        <v>29325797</v>
      </c>
      <c r="AC28" s="41">
        <f t="shared" si="11"/>
        <v>0.12381127152501784</v>
      </c>
      <c r="AD28" s="77">
        <v>25532350</v>
      </c>
      <c r="AE28" s="78">
        <v>3723087</v>
      </c>
      <c r="AF28" s="78">
        <f t="shared" si="12"/>
        <v>29255437</v>
      </c>
      <c r="AG28" s="41">
        <f t="shared" si="13"/>
        <v>0.13420035113590265</v>
      </c>
      <c r="AH28" s="41">
        <f t="shared" si="14"/>
        <v>0.0024050230389653926</v>
      </c>
      <c r="AI28" s="13">
        <v>217998215</v>
      </c>
      <c r="AJ28" s="13">
        <v>193469085</v>
      </c>
      <c r="AK28" s="13">
        <v>29255437</v>
      </c>
      <c r="AL28" s="13"/>
    </row>
    <row r="29" spans="1:38" s="14" customFormat="1" ht="12.75">
      <c r="A29" s="30" t="s">
        <v>115</v>
      </c>
      <c r="B29" s="61" t="s">
        <v>625</v>
      </c>
      <c r="C29" s="40" t="s">
        <v>626</v>
      </c>
      <c r="D29" s="77">
        <v>112034170</v>
      </c>
      <c r="E29" s="78">
        <v>17692000</v>
      </c>
      <c r="F29" s="79">
        <f t="shared" si="0"/>
        <v>129726170</v>
      </c>
      <c r="G29" s="77">
        <v>112034170</v>
      </c>
      <c r="H29" s="78">
        <v>17692000</v>
      </c>
      <c r="I29" s="80">
        <f t="shared" si="1"/>
        <v>129726170</v>
      </c>
      <c r="J29" s="77">
        <v>26991429</v>
      </c>
      <c r="K29" s="78">
        <v>9026</v>
      </c>
      <c r="L29" s="78">
        <f t="shared" si="2"/>
        <v>27000455</v>
      </c>
      <c r="M29" s="41">
        <f t="shared" si="3"/>
        <v>0.2081342184078972</v>
      </c>
      <c r="N29" s="105">
        <v>0</v>
      </c>
      <c r="O29" s="106">
        <v>0</v>
      </c>
      <c r="P29" s="107">
        <f t="shared" si="4"/>
        <v>0</v>
      </c>
      <c r="Q29" s="41">
        <f t="shared" si="5"/>
        <v>0</v>
      </c>
      <c r="R29" s="105">
        <v>0</v>
      </c>
      <c r="S29" s="107">
        <v>0</v>
      </c>
      <c r="T29" s="107">
        <f t="shared" si="6"/>
        <v>0</v>
      </c>
      <c r="U29" s="41">
        <f t="shared" si="7"/>
        <v>0</v>
      </c>
      <c r="V29" s="105">
        <v>0</v>
      </c>
      <c r="W29" s="107">
        <v>0</v>
      </c>
      <c r="X29" s="107">
        <f t="shared" si="8"/>
        <v>0</v>
      </c>
      <c r="Y29" s="41">
        <f t="shared" si="9"/>
        <v>0</v>
      </c>
      <c r="Z29" s="77">
        <v>26991429</v>
      </c>
      <c r="AA29" s="78">
        <v>9026</v>
      </c>
      <c r="AB29" s="78">
        <f t="shared" si="10"/>
        <v>27000455</v>
      </c>
      <c r="AC29" s="41">
        <f t="shared" si="11"/>
        <v>0.2081342184078972</v>
      </c>
      <c r="AD29" s="77">
        <v>21662363</v>
      </c>
      <c r="AE29" s="78">
        <v>25730</v>
      </c>
      <c r="AF29" s="78">
        <f t="shared" si="12"/>
        <v>21688093</v>
      </c>
      <c r="AG29" s="41">
        <f t="shared" si="13"/>
        <v>0.1775474787862658</v>
      </c>
      <c r="AH29" s="41">
        <f t="shared" si="14"/>
        <v>0.24494371174081553</v>
      </c>
      <c r="AI29" s="13">
        <v>122153765</v>
      </c>
      <c r="AJ29" s="13">
        <v>115937560</v>
      </c>
      <c r="AK29" s="13">
        <v>21688093</v>
      </c>
      <c r="AL29" s="13"/>
    </row>
    <row r="30" spans="1:38" s="58" customFormat="1" ht="12.75">
      <c r="A30" s="62"/>
      <c r="B30" s="63" t="s">
        <v>627</v>
      </c>
      <c r="C30" s="33"/>
      <c r="D30" s="81">
        <f>SUM(D25:D29)</f>
        <v>1673585952</v>
      </c>
      <c r="E30" s="82">
        <f>SUM(E25:E29)</f>
        <v>284109929</v>
      </c>
      <c r="F30" s="90">
        <f t="shared" si="0"/>
        <v>1957695881</v>
      </c>
      <c r="G30" s="81">
        <f>SUM(G25:G29)</f>
        <v>1677388896</v>
      </c>
      <c r="H30" s="82">
        <f>SUM(H25:H29)</f>
        <v>309294982</v>
      </c>
      <c r="I30" s="83">
        <f t="shared" si="1"/>
        <v>1986683878</v>
      </c>
      <c r="J30" s="81">
        <f>SUM(J25:J29)</f>
        <v>324879416</v>
      </c>
      <c r="K30" s="82">
        <f>SUM(K25:K29)</f>
        <v>40579904</v>
      </c>
      <c r="L30" s="82">
        <f t="shared" si="2"/>
        <v>365459320</v>
      </c>
      <c r="M30" s="45">
        <f t="shared" si="3"/>
        <v>0.18667829030386565</v>
      </c>
      <c r="N30" s="111">
        <f>SUM(N25:N29)</f>
        <v>0</v>
      </c>
      <c r="O30" s="112">
        <f>SUM(O25:O29)</f>
        <v>0</v>
      </c>
      <c r="P30" s="113">
        <f t="shared" si="4"/>
        <v>0</v>
      </c>
      <c r="Q30" s="45">
        <f t="shared" si="5"/>
        <v>0</v>
      </c>
      <c r="R30" s="111">
        <f>SUM(R25:R29)</f>
        <v>0</v>
      </c>
      <c r="S30" s="113">
        <f>SUM(S25:S29)</f>
        <v>0</v>
      </c>
      <c r="T30" s="113">
        <f t="shared" si="6"/>
        <v>0</v>
      </c>
      <c r="U30" s="45">
        <f t="shared" si="7"/>
        <v>0</v>
      </c>
      <c r="V30" s="111">
        <f>SUM(V25:V29)</f>
        <v>0</v>
      </c>
      <c r="W30" s="113">
        <f>SUM(W25:W29)</f>
        <v>0</v>
      </c>
      <c r="X30" s="113">
        <f t="shared" si="8"/>
        <v>0</v>
      </c>
      <c r="Y30" s="45">
        <f t="shared" si="9"/>
        <v>0</v>
      </c>
      <c r="Z30" s="81">
        <v>324879416</v>
      </c>
      <c r="AA30" s="82">
        <v>40579904</v>
      </c>
      <c r="AB30" s="82">
        <f t="shared" si="10"/>
        <v>365459320</v>
      </c>
      <c r="AC30" s="45">
        <f t="shared" si="11"/>
        <v>0.18667829030386565</v>
      </c>
      <c r="AD30" s="81">
        <f>SUM(AD25:AD29)</f>
        <v>315714477</v>
      </c>
      <c r="AE30" s="82">
        <f>SUM(AE25:AE29)</f>
        <v>23698700</v>
      </c>
      <c r="AF30" s="82">
        <f t="shared" si="12"/>
        <v>339413177</v>
      </c>
      <c r="AG30" s="45">
        <f t="shared" si="13"/>
        <v>0.1793548921046109</v>
      </c>
      <c r="AH30" s="45">
        <f t="shared" si="14"/>
        <v>0.07673875018706178</v>
      </c>
      <c r="AI30" s="64">
        <f>SUM(AI25:AI29)</f>
        <v>1892411035</v>
      </c>
      <c r="AJ30" s="64">
        <f>SUM(AJ25:AJ29)</f>
        <v>1886052732</v>
      </c>
      <c r="AK30" s="64">
        <f>SUM(AK25:AK29)</f>
        <v>339413177</v>
      </c>
      <c r="AL30" s="64"/>
    </row>
    <row r="31" spans="1:38" s="14" customFormat="1" ht="12.75">
      <c r="A31" s="30" t="s">
        <v>96</v>
      </c>
      <c r="B31" s="61" t="s">
        <v>628</v>
      </c>
      <c r="C31" s="40" t="s">
        <v>629</v>
      </c>
      <c r="D31" s="77">
        <v>132630930</v>
      </c>
      <c r="E31" s="78">
        <v>34563050</v>
      </c>
      <c r="F31" s="80">
        <f t="shared" si="0"/>
        <v>167193980</v>
      </c>
      <c r="G31" s="77">
        <v>143206450</v>
      </c>
      <c r="H31" s="78">
        <v>44846756</v>
      </c>
      <c r="I31" s="80">
        <f t="shared" si="1"/>
        <v>188053206</v>
      </c>
      <c r="J31" s="77">
        <v>-9199101</v>
      </c>
      <c r="K31" s="78">
        <v>9786718</v>
      </c>
      <c r="L31" s="78">
        <f t="shared" si="2"/>
        <v>587617</v>
      </c>
      <c r="M31" s="41">
        <f t="shared" si="3"/>
        <v>0.00351458228340518</v>
      </c>
      <c r="N31" s="105">
        <v>0</v>
      </c>
      <c r="O31" s="106">
        <v>0</v>
      </c>
      <c r="P31" s="107">
        <f t="shared" si="4"/>
        <v>0</v>
      </c>
      <c r="Q31" s="41">
        <f t="shared" si="5"/>
        <v>0</v>
      </c>
      <c r="R31" s="105">
        <v>0</v>
      </c>
      <c r="S31" s="107">
        <v>0</v>
      </c>
      <c r="T31" s="107">
        <f t="shared" si="6"/>
        <v>0</v>
      </c>
      <c r="U31" s="41">
        <f t="shared" si="7"/>
        <v>0</v>
      </c>
      <c r="V31" s="105">
        <v>0</v>
      </c>
      <c r="W31" s="107">
        <v>0</v>
      </c>
      <c r="X31" s="107">
        <f t="shared" si="8"/>
        <v>0</v>
      </c>
      <c r="Y31" s="41">
        <f t="shared" si="9"/>
        <v>0</v>
      </c>
      <c r="Z31" s="77">
        <v>-9199101</v>
      </c>
      <c r="AA31" s="78">
        <v>9786718</v>
      </c>
      <c r="AB31" s="78">
        <f t="shared" si="10"/>
        <v>587617</v>
      </c>
      <c r="AC31" s="41">
        <f t="shared" si="11"/>
        <v>0.00351458228340518</v>
      </c>
      <c r="AD31" s="77">
        <v>28989725</v>
      </c>
      <c r="AE31" s="78">
        <v>2786880</v>
      </c>
      <c r="AF31" s="78">
        <f t="shared" si="12"/>
        <v>31776605</v>
      </c>
      <c r="AG31" s="41">
        <f t="shared" si="13"/>
        <v>0.24962344310396944</v>
      </c>
      <c r="AH31" s="41">
        <f t="shared" si="14"/>
        <v>-0.9815078734811349</v>
      </c>
      <c r="AI31" s="13">
        <v>127298160</v>
      </c>
      <c r="AJ31" s="13">
        <v>160646057</v>
      </c>
      <c r="AK31" s="13">
        <v>31776605</v>
      </c>
      <c r="AL31" s="13"/>
    </row>
    <row r="32" spans="1:38" s="14" customFormat="1" ht="12.75">
      <c r="A32" s="30" t="s">
        <v>96</v>
      </c>
      <c r="B32" s="61" t="s">
        <v>630</v>
      </c>
      <c r="C32" s="40" t="s">
        <v>631</v>
      </c>
      <c r="D32" s="77">
        <v>281602990</v>
      </c>
      <c r="E32" s="78">
        <v>49005000</v>
      </c>
      <c r="F32" s="79">
        <f t="shared" si="0"/>
        <v>330607990</v>
      </c>
      <c r="G32" s="77">
        <v>281602990</v>
      </c>
      <c r="H32" s="78">
        <v>49005000</v>
      </c>
      <c r="I32" s="80">
        <f t="shared" si="1"/>
        <v>330607990</v>
      </c>
      <c r="J32" s="77">
        <v>69539502</v>
      </c>
      <c r="K32" s="78">
        <v>1374828</v>
      </c>
      <c r="L32" s="78">
        <f t="shared" si="2"/>
        <v>70914330</v>
      </c>
      <c r="M32" s="41">
        <f t="shared" si="3"/>
        <v>0.21449672163095634</v>
      </c>
      <c r="N32" s="105">
        <v>0</v>
      </c>
      <c r="O32" s="106">
        <v>0</v>
      </c>
      <c r="P32" s="107">
        <f t="shared" si="4"/>
        <v>0</v>
      </c>
      <c r="Q32" s="41">
        <f t="shared" si="5"/>
        <v>0</v>
      </c>
      <c r="R32" s="105">
        <v>0</v>
      </c>
      <c r="S32" s="107">
        <v>0</v>
      </c>
      <c r="T32" s="107">
        <f t="shared" si="6"/>
        <v>0</v>
      </c>
      <c r="U32" s="41">
        <f t="shared" si="7"/>
        <v>0</v>
      </c>
      <c r="V32" s="105">
        <v>0</v>
      </c>
      <c r="W32" s="107">
        <v>0</v>
      </c>
      <c r="X32" s="107">
        <f t="shared" si="8"/>
        <v>0</v>
      </c>
      <c r="Y32" s="41">
        <f t="shared" si="9"/>
        <v>0</v>
      </c>
      <c r="Z32" s="77">
        <v>69539502</v>
      </c>
      <c r="AA32" s="78">
        <v>1374828</v>
      </c>
      <c r="AB32" s="78">
        <f t="shared" si="10"/>
        <v>70914330</v>
      </c>
      <c r="AC32" s="41">
        <f t="shared" si="11"/>
        <v>0.21449672163095634</v>
      </c>
      <c r="AD32" s="77">
        <v>56953642</v>
      </c>
      <c r="AE32" s="78">
        <v>4168903</v>
      </c>
      <c r="AF32" s="78">
        <f t="shared" si="12"/>
        <v>61122545</v>
      </c>
      <c r="AG32" s="41">
        <f t="shared" si="13"/>
        <v>0.1940282859494953</v>
      </c>
      <c r="AH32" s="41">
        <f t="shared" si="14"/>
        <v>0.1601992358138884</v>
      </c>
      <c r="AI32" s="13">
        <v>315018734</v>
      </c>
      <c r="AJ32" s="13">
        <v>330237484</v>
      </c>
      <c r="AK32" s="13">
        <v>61122545</v>
      </c>
      <c r="AL32" s="13"/>
    </row>
    <row r="33" spans="1:38" s="14" customFormat="1" ht="12.75">
      <c r="A33" s="30" t="s">
        <v>96</v>
      </c>
      <c r="B33" s="61" t="s">
        <v>632</v>
      </c>
      <c r="C33" s="40" t="s">
        <v>633</v>
      </c>
      <c r="D33" s="77">
        <v>731814091</v>
      </c>
      <c r="E33" s="78">
        <v>110712487</v>
      </c>
      <c r="F33" s="79">
        <f t="shared" si="0"/>
        <v>842526578</v>
      </c>
      <c r="G33" s="77">
        <v>732655475</v>
      </c>
      <c r="H33" s="78">
        <v>119585988</v>
      </c>
      <c r="I33" s="80">
        <f t="shared" si="1"/>
        <v>852241463</v>
      </c>
      <c r="J33" s="77">
        <v>132152492</v>
      </c>
      <c r="K33" s="78">
        <v>15555686</v>
      </c>
      <c r="L33" s="78">
        <f t="shared" si="2"/>
        <v>147708178</v>
      </c>
      <c r="M33" s="41">
        <f t="shared" si="3"/>
        <v>0.17531574891160287</v>
      </c>
      <c r="N33" s="105">
        <v>0</v>
      </c>
      <c r="O33" s="106">
        <v>0</v>
      </c>
      <c r="P33" s="107">
        <f t="shared" si="4"/>
        <v>0</v>
      </c>
      <c r="Q33" s="41">
        <f t="shared" si="5"/>
        <v>0</v>
      </c>
      <c r="R33" s="105">
        <v>0</v>
      </c>
      <c r="S33" s="107">
        <v>0</v>
      </c>
      <c r="T33" s="107">
        <f t="shared" si="6"/>
        <v>0</v>
      </c>
      <c r="U33" s="41">
        <f t="shared" si="7"/>
        <v>0</v>
      </c>
      <c r="V33" s="105">
        <v>0</v>
      </c>
      <c r="W33" s="107">
        <v>0</v>
      </c>
      <c r="X33" s="107">
        <f t="shared" si="8"/>
        <v>0</v>
      </c>
      <c r="Y33" s="41">
        <f t="shared" si="9"/>
        <v>0</v>
      </c>
      <c r="Z33" s="77">
        <v>132152492</v>
      </c>
      <c r="AA33" s="78">
        <v>15555686</v>
      </c>
      <c r="AB33" s="78">
        <f t="shared" si="10"/>
        <v>147708178</v>
      </c>
      <c r="AC33" s="41">
        <f t="shared" si="11"/>
        <v>0.17531574891160287</v>
      </c>
      <c r="AD33" s="77">
        <v>126196429</v>
      </c>
      <c r="AE33" s="78">
        <v>10995699</v>
      </c>
      <c r="AF33" s="78">
        <f t="shared" si="12"/>
        <v>137192128</v>
      </c>
      <c r="AG33" s="41">
        <f t="shared" si="13"/>
        <v>0.17611376131174467</v>
      </c>
      <c r="AH33" s="41">
        <f t="shared" si="14"/>
        <v>0.07665199274407342</v>
      </c>
      <c r="AI33" s="13">
        <v>778997206</v>
      </c>
      <c r="AJ33" s="13">
        <v>843349469</v>
      </c>
      <c r="AK33" s="13">
        <v>137192128</v>
      </c>
      <c r="AL33" s="13"/>
    </row>
    <row r="34" spans="1:38" s="14" customFormat="1" ht="12.75">
      <c r="A34" s="30" t="s">
        <v>96</v>
      </c>
      <c r="B34" s="61" t="s">
        <v>64</v>
      </c>
      <c r="C34" s="40" t="s">
        <v>65</v>
      </c>
      <c r="D34" s="77">
        <v>1173924449</v>
      </c>
      <c r="E34" s="78">
        <v>251023959</v>
      </c>
      <c r="F34" s="79">
        <f t="shared" si="0"/>
        <v>1424948408</v>
      </c>
      <c r="G34" s="77">
        <v>1173924449</v>
      </c>
      <c r="H34" s="78">
        <v>251023959</v>
      </c>
      <c r="I34" s="80">
        <f t="shared" si="1"/>
        <v>1424948408</v>
      </c>
      <c r="J34" s="77">
        <v>222911346</v>
      </c>
      <c r="K34" s="78">
        <v>17273910</v>
      </c>
      <c r="L34" s="78">
        <f t="shared" si="2"/>
        <v>240185256</v>
      </c>
      <c r="M34" s="41">
        <f t="shared" si="3"/>
        <v>0.16855715943927704</v>
      </c>
      <c r="N34" s="105">
        <v>0</v>
      </c>
      <c r="O34" s="106">
        <v>0</v>
      </c>
      <c r="P34" s="107">
        <f t="shared" si="4"/>
        <v>0</v>
      </c>
      <c r="Q34" s="41">
        <f t="shared" si="5"/>
        <v>0</v>
      </c>
      <c r="R34" s="105">
        <v>0</v>
      </c>
      <c r="S34" s="107">
        <v>0</v>
      </c>
      <c r="T34" s="107">
        <f t="shared" si="6"/>
        <v>0</v>
      </c>
      <c r="U34" s="41">
        <f t="shared" si="7"/>
        <v>0</v>
      </c>
      <c r="V34" s="105">
        <v>0</v>
      </c>
      <c r="W34" s="107">
        <v>0</v>
      </c>
      <c r="X34" s="107">
        <f t="shared" si="8"/>
        <v>0</v>
      </c>
      <c r="Y34" s="41">
        <f t="shared" si="9"/>
        <v>0</v>
      </c>
      <c r="Z34" s="77">
        <v>222911346</v>
      </c>
      <c r="AA34" s="78">
        <v>17273910</v>
      </c>
      <c r="AB34" s="78">
        <f t="shared" si="10"/>
        <v>240185256</v>
      </c>
      <c r="AC34" s="41">
        <f t="shared" si="11"/>
        <v>0.16855715943927704</v>
      </c>
      <c r="AD34" s="77">
        <v>183559455</v>
      </c>
      <c r="AE34" s="78">
        <v>13702601</v>
      </c>
      <c r="AF34" s="78">
        <f t="shared" si="12"/>
        <v>197262056</v>
      </c>
      <c r="AG34" s="41">
        <f t="shared" si="13"/>
        <v>0.17391988875830966</v>
      </c>
      <c r="AH34" s="41">
        <f t="shared" si="14"/>
        <v>0.21759481205042297</v>
      </c>
      <c r="AI34" s="13">
        <v>1134212179</v>
      </c>
      <c r="AJ34" s="13">
        <v>1172629660</v>
      </c>
      <c r="AK34" s="13">
        <v>197262056</v>
      </c>
      <c r="AL34" s="13"/>
    </row>
    <row r="35" spans="1:38" s="14" customFormat="1" ht="12.75">
      <c r="A35" s="30" t="s">
        <v>96</v>
      </c>
      <c r="B35" s="61" t="s">
        <v>634</v>
      </c>
      <c r="C35" s="40" t="s">
        <v>635</v>
      </c>
      <c r="D35" s="77">
        <v>421658708</v>
      </c>
      <c r="E35" s="78">
        <v>43423629</v>
      </c>
      <c r="F35" s="79">
        <f t="shared" si="0"/>
        <v>465082337</v>
      </c>
      <c r="G35" s="77">
        <v>421658708</v>
      </c>
      <c r="H35" s="78">
        <v>43423629</v>
      </c>
      <c r="I35" s="80">
        <f t="shared" si="1"/>
        <v>465082337</v>
      </c>
      <c r="J35" s="77">
        <v>93368678</v>
      </c>
      <c r="K35" s="78">
        <v>10131160</v>
      </c>
      <c r="L35" s="78">
        <f t="shared" si="2"/>
        <v>103499838</v>
      </c>
      <c r="M35" s="41">
        <f t="shared" si="3"/>
        <v>0.2225408917217168</v>
      </c>
      <c r="N35" s="105">
        <v>0</v>
      </c>
      <c r="O35" s="106">
        <v>0</v>
      </c>
      <c r="P35" s="107">
        <f t="shared" si="4"/>
        <v>0</v>
      </c>
      <c r="Q35" s="41">
        <f t="shared" si="5"/>
        <v>0</v>
      </c>
      <c r="R35" s="105">
        <v>0</v>
      </c>
      <c r="S35" s="107">
        <v>0</v>
      </c>
      <c r="T35" s="107">
        <f t="shared" si="6"/>
        <v>0</v>
      </c>
      <c r="U35" s="41">
        <f t="shared" si="7"/>
        <v>0</v>
      </c>
      <c r="V35" s="105">
        <v>0</v>
      </c>
      <c r="W35" s="107">
        <v>0</v>
      </c>
      <c r="X35" s="107">
        <f t="shared" si="8"/>
        <v>0</v>
      </c>
      <c r="Y35" s="41">
        <f t="shared" si="9"/>
        <v>0</v>
      </c>
      <c r="Z35" s="77">
        <v>93368678</v>
      </c>
      <c r="AA35" s="78">
        <v>10131160</v>
      </c>
      <c r="AB35" s="78">
        <f t="shared" si="10"/>
        <v>103499838</v>
      </c>
      <c r="AC35" s="41">
        <f t="shared" si="11"/>
        <v>0.2225408917217168</v>
      </c>
      <c r="AD35" s="77">
        <v>94074317</v>
      </c>
      <c r="AE35" s="78">
        <v>3635955</v>
      </c>
      <c r="AF35" s="78">
        <f t="shared" si="12"/>
        <v>97710272</v>
      </c>
      <c r="AG35" s="41">
        <f t="shared" si="13"/>
        <v>0.2069219619002054</v>
      </c>
      <c r="AH35" s="41">
        <f t="shared" si="14"/>
        <v>0.0592523782965213</v>
      </c>
      <c r="AI35" s="13">
        <v>472208320</v>
      </c>
      <c r="AJ35" s="13">
        <v>495181453</v>
      </c>
      <c r="AK35" s="13">
        <v>97710272</v>
      </c>
      <c r="AL35" s="13"/>
    </row>
    <row r="36" spans="1:38" s="14" customFormat="1" ht="12.75">
      <c r="A36" s="30" t="s">
        <v>96</v>
      </c>
      <c r="B36" s="61" t="s">
        <v>636</v>
      </c>
      <c r="C36" s="40" t="s">
        <v>637</v>
      </c>
      <c r="D36" s="77">
        <v>404059808</v>
      </c>
      <c r="E36" s="78">
        <v>52161018</v>
      </c>
      <c r="F36" s="79">
        <f t="shared" si="0"/>
        <v>456220826</v>
      </c>
      <c r="G36" s="77">
        <v>405305493</v>
      </c>
      <c r="H36" s="78">
        <v>70593189</v>
      </c>
      <c r="I36" s="80">
        <f t="shared" si="1"/>
        <v>475898682</v>
      </c>
      <c r="J36" s="77">
        <v>86351318</v>
      </c>
      <c r="K36" s="78">
        <v>8188156</v>
      </c>
      <c r="L36" s="78">
        <f t="shared" si="2"/>
        <v>94539474</v>
      </c>
      <c r="M36" s="41">
        <f t="shared" si="3"/>
        <v>0.20722305649413733</v>
      </c>
      <c r="N36" s="105">
        <v>0</v>
      </c>
      <c r="O36" s="106">
        <v>0</v>
      </c>
      <c r="P36" s="107">
        <f t="shared" si="4"/>
        <v>0</v>
      </c>
      <c r="Q36" s="41">
        <f t="shared" si="5"/>
        <v>0</v>
      </c>
      <c r="R36" s="105">
        <v>0</v>
      </c>
      <c r="S36" s="107">
        <v>0</v>
      </c>
      <c r="T36" s="107">
        <f t="shared" si="6"/>
        <v>0</v>
      </c>
      <c r="U36" s="41">
        <f t="shared" si="7"/>
        <v>0</v>
      </c>
      <c r="V36" s="105">
        <v>0</v>
      </c>
      <c r="W36" s="107">
        <v>0</v>
      </c>
      <c r="X36" s="107">
        <f t="shared" si="8"/>
        <v>0</v>
      </c>
      <c r="Y36" s="41">
        <f t="shared" si="9"/>
        <v>0</v>
      </c>
      <c r="Z36" s="77">
        <v>86351318</v>
      </c>
      <c r="AA36" s="78">
        <v>8188156</v>
      </c>
      <c r="AB36" s="78">
        <f t="shared" si="10"/>
        <v>94539474</v>
      </c>
      <c r="AC36" s="41">
        <f t="shared" si="11"/>
        <v>0.20722305649413733</v>
      </c>
      <c r="AD36" s="77">
        <v>63928934</v>
      </c>
      <c r="AE36" s="78">
        <v>3550973</v>
      </c>
      <c r="AF36" s="78">
        <f t="shared" si="12"/>
        <v>67479907</v>
      </c>
      <c r="AG36" s="41">
        <f t="shared" si="13"/>
        <v>0.17809956418068665</v>
      </c>
      <c r="AH36" s="41">
        <f t="shared" si="14"/>
        <v>0.40100184192607147</v>
      </c>
      <c r="AI36" s="13">
        <v>378888670</v>
      </c>
      <c r="AJ36" s="13">
        <v>399659021</v>
      </c>
      <c r="AK36" s="13">
        <v>67479907</v>
      </c>
      <c r="AL36" s="13"/>
    </row>
    <row r="37" spans="1:38" s="14" customFormat="1" ht="12.75">
      <c r="A37" s="30" t="s">
        <v>96</v>
      </c>
      <c r="B37" s="61" t="s">
        <v>638</v>
      </c>
      <c r="C37" s="40" t="s">
        <v>639</v>
      </c>
      <c r="D37" s="77">
        <v>532489120</v>
      </c>
      <c r="E37" s="78">
        <v>75959000</v>
      </c>
      <c r="F37" s="79">
        <f t="shared" si="0"/>
        <v>608448120</v>
      </c>
      <c r="G37" s="77">
        <v>532489120</v>
      </c>
      <c r="H37" s="78">
        <v>75959000</v>
      </c>
      <c r="I37" s="80">
        <f t="shared" si="1"/>
        <v>608448120</v>
      </c>
      <c r="J37" s="77">
        <v>119507477</v>
      </c>
      <c r="K37" s="78">
        <v>12633003</v>
      </c>
      <c r="L37" s="78">
        <f t="shared" si="2"/>
        <v>132140480</v>
      </c>
      <c r="M37" s="41">
        <f t="shared" si="3"/>
        <v>0.21717624832171395</v>
      </c>
      <c r="N37" s="105">
        <v>0</v>
      </c>
      <c r="O37" s="106">
        <v>0</v>
      </c>
      <c r="P37" s="107">
        <f t="shared" si="4"/>
        <v>0</v>
      </c>
      <c r="Q37" s="41">
        <f t="shared" si="5"/>
        <v>0</v>
      </c>
      <c r="R37" s="105">
        <v>0</v>
      </c>
      <c r="S37" s="107">
        <v>0</v>
      </c>
      <c r="T37" s="107">
        <f t="shared" si="6"/>
        <v>0</v>
      </c>
      <c r="U37" s="41">
        <f t="shared" si="7"/>
        <v>0</v>
      </c>
      <c r="V37" s="105">
        <v>0</v>
      </c>
      <c r="W37" s="107">
        <v>0</v>
      </c>
      <c r="X37" s="107">
        <f t="shared" si="8"/>
        <v>0</v>
      </c>
      <c r="Y37" s="41">
        <f t="shared" si="9"/>
        <v>0</v>
      </c>
      <c r="Z37" s="77">
        <v>119507477</v>
      </c>
      <c r="AA37" s="78">
        <v>12633003</v>
      </c>
      <c r="AB37" s="78">
        <f t="shared" si="10"/>
        <v>132140480</v>
      </c>
      <c r="AC37" s="41">
        <f t="shared" si="11"/>
        <v>0.21717624832171395</v>
      </c>
      <c r="AD37" s="77">
        <v>114305715</v>
      </c>
      <c r="AE37" s="78">
        <v>4884277</v>
      </c>
      <c r="AF37" s="78">
        <f t="shared" si="12"/>
        <v>119189992</v>
      </c>
      <c r="AG37" s="41">
        <f t="shared" si="13"/>
        <v>0.21258035993840002</v>
      </c>
      <c r="AH37" s="41">
        <f t="shared" si="14"/>
        <v>0.10865415613082674</v>
      </c>
      <c r="AI37" s="13">
        <v>560682050</v>
      </c>
      <c r="AJ37" s="13">
        <v>573027700</v>
      </c>
      <c r="AK37" s="13">
        <v>119189992</v>
      </c>
      <c r="AL37" s="13"/>
    </row>
    <row r="38" spans="1:38" s="14" customFormat="1" ht="12.75">
      <c r="A38" s="30" t="s">
        <v>115</v>
      </c>
      <c r="B38" s="61" t="s">
        <v>640</v>
      </c>
      <c r="C38" s="40" t="s">
        <v>641</v>
      </c>
      <c r="D38" s="77">
        <v>175047420</v>
      </c>
      <c r="E38" s="78">
        <v>8875000</v>
      </c>
      <c r="F38" s="79">
        <f t="shared" si="0"/>
        <v>183922420</v>
      </c>
      <c r="G38" s="77">
        <v>175047420</v>
      </c>
      <c r="H38" s="78">
        <v>8875000</v>
      </c>
      <c r="I38" s="80">
        <f t="shared" si="1"/>
        <v>183922420</v>
      </c>
      <c r="J38" s="77">
        <v>29036535</v>
      </c>
      <c r="K38" s="78">
        <v>3542</v>
      </c>
      <c r="L38" s="78">
        <f t="shared" si="2"/>
        <v>29040077</v>
      </c>
      <c r="M38" s="41">
        <f t="shared" si="3"/>
        <v>0.15789307796189284</v>
      </c>
      <c r="N38" s="105">
        <v>0</v>
      </c>
      <c r="O38" s="106">
        <v>0</v>
      </c>
      <c r="P38" s="107">
        <f t="shared" si="4"/>
        <v>0</v>
      </c>
      <c r="Q38" s="41">
        <f t="shared" si="5"/>
        <v>0</v>
      </c>
      <c r="R38" s="105">
        <v>0</v>
      </c>
      <c r="S38" s="107">
        <v>0</v>
      </c>
      <c r="T38" s="107">
        <f t="shared" si="6"/>
        <v>0</v>
      </c>
      <c r="U38" s="41">
        <f t="shared" si="7"/>
        <v>0</v>
      </c>
      <c r="V38" s="105">
        <v>0</v>
      </c>
      <c r="W38" s="107">
        <v>0</v>
      </c>
      <c r="X38" s="107">
        <f t="shared" si="8"/>
        <v>0</v>
      </c>
      <c r="Y38" s="41">
        <f t="shared" si="9"/>
        <v>0</v>
      </c>
      <c r="Z38" s="77">
        <v>29036535</v>
      </c>
      <c r="AA38" s="78">
        <v>3542</v>
      </c>
      <c r="AB38" s="78">
        <f t="shared" si="10"/>
        <v>29040077</v>
      </c>
      <c r="AC38" s="41">
        <f t="shared" si="11"/>
        <v>0.15789307796189284</v>
      </c>
      <c r="AD38" s="77">
        <v>28585454</v>
      </c>
      <c r="AE38" s="78">
        <v>943</v>
      </c>
      <c r="AF38" s="78">
        <f t="shared" si="12"/>
        <v>28586397</v>
      </c>
      <c r="AG38" s="41">
        <f t="shared" si="13"/>
        <v>0.1657355241689142</v>
      </c>
      <c r="AH38" s="41">
        <f t="shared" si="14"/>
        <v>0.015870485531982226</v>
      </c>
      <c r="AI38" s="13">
        <v>172482014</v>
      </c>
      <c r="AJ38" s="13">
        <v>176271971</v>
      </c>
      <c r="AK38" s="13">
        <v>28586397</v>
      </c>
      <c r="AL38" s="13"/>
    </row>
    <row r="39" spans="1:38" s="58" customFormat="1" ht="12.75">
      <c r="A39" s="62"/>
      <c r="B39" s="63" t="s">
        <v>642</v>
      </c>
      <c r="C39" s="33"/>
      <c r="D39" s="81">
        <f>SUM(D31:D38)</f>
        <v>3853227516</v>
      </c>
      <c r="E39" s="82">
        <f>SUM(E31:E38)</f>
        <v>625723143</v>
      </c>
      <c r="F39" s="90">
        <f t="shared" si="0"/>
        <v>4478950659</v>
      </c>
      <c r="G39" s="81">
        <f>SUM(G31:G38)</f>
        <v>3865890105</v>
      </c>
      <c r="H39" s="82">
        <f>SUM(H31:H38)</f>
        <v>663312521</v>
      </c>
      <c r="I39" s="83">
        <f t="shared" si="1"/>
        <v>4529202626</v>
      </c>
      <c r="J39" s="81">
        <f>SUM(J31:J38)</f>
        <v>743668247</v>
      </c>
      <c r="K39" s="82">
        <f>SUM(K31:K38)</f>
        <v>74947003</v>
      </c>
      <c r="L39" s="82">
        <f t="shared" si="2"/>
        <v>818615250</v>
      </c>
      <c r="M39" s="45">
        <f t="shared" si="3"/>
        <v>0.1827694280032032</v>
      </c>
      <c r="N39" s="111">
        <f>SUM(N31:N38)</f>
        <v>0</v>
      </c>
      <c r="O39" s="112">
        <f>SUM(O31:O38)</f>
        <v>0</v>
      </c>
      <c r="P39" s="113">
        <f t="shared" si="4"/>
        <v>0</v>
      </c>
      <c r="Q39" s="45">
        <f t="shared" si="5"/>
        <v>0</v>
      </c>
      <c r="R39" s="111">
        <f>SUM(R31:R38)</f>
        <v>0</v>
      </c>
      <c r="S39" s="113">
        <f>SUM(S31:S38)</f>
        <v>0</v>
      </c>
      <c r="T39" s="113">
        <f t="shared" si="6"/>
        <v>0</v>
      </c>
      <c r="U39" s="45">
        <f t="shared" si="7"/>
        <v>0</v>
      </c>
      <c r="V39" s="111">
        <f>SUM(V31:V38)</f>
        <v>0</v>
      </c>
      <c r="W39" s="113">
        <f>SUM(W31:W38)</f>
        <v>0</v>
      </c>
      <c r="X39" s="113">
        <f t="shared" si="8"/>
        <v>0</v>
      </c>
      <c r="Y39" s="45">
        <f t="shared" si="9"/>
        <v>0</v>
      </c>
      <c r="Z39" s="81">
        <v>743668247</v>
      </c>
      <c r="AA39" s="82">
        <v>74947003</v>
      </c>
      <c r="AB39" s="82">
        <f t="shared" si="10"/>
        <v>818615250</v>
      </c>
      <c r="AC39" s="45">
        <f t="shared" si="11"/>
        <v>0.1827694280032032</v>
      </c>
      <c r="AD39" s="81">
        <f>SUM(AD31:AD38)</f>
        <v>696593671</v>
      </c>
      <c r="AE39" s="82">
        <f>SUM(AE31:AE38)</f>
        <v>43726231</v>
      </c>
      <c r="AF39" s="82">
        <f t="shared" si="12"/>
        <v>740319902</v>
      </c>
      <c r="AG39" s="45">
        <f t="shared" si="13"/>
        <v>0.18790859491298334</v>
      </c>
      <c r="AH39" s="45">
        <f t="shared" si="14"/>
        <v>0.10575880479301225</v>
      </c>
      <c r="AI39" s="64">
        <f>SUM(AI31:AI38)</f>
        <v>3939787333</v>
      </c>
      <c r="AJ39" s="64">
        <f>SUM(AJ31:AJ38)</f>
        <v>4151002815</v>
      </c>
      <c r="AK39" s="64">
        <f>SUM(AK31:AK38)</f>
        <v>740319902</v>
      </c>
      <c r="AL39" s="64"/>
    </row>
    <row r="40" spans="1:38" s="14" customFormat="1" ht="12.75">
      <c r="A40" s="30" t="s">
        <v>96</v>
      </c>
      <c r="B40" s="61" t="s">
        <v>643</v>
      </c>
      <c r="C40" s="40" t="s">
        <v>644</v>
      </c>
      <c r="D40" s="77">
        <v>46544200</v>
      </c>
      <c r="E40" s="78">
        <v>15718000</v>
      </c>
      <c r="F40" s="79">
        <f t="shared" si="0"/>
        <v>62262200</v>
      </c>
      <c r="G40" s="77">
        <v>46544200</v>
      </c>
      <c r="H40" s="78">
        <v>15718000</v>
      </c>
      <c r="I40" s="80">
        <f t="shared" si="1"/>
        <v>62262200</v>
      </c>
      <c r="J40" s="77">
        <v>11590276</v>
      </c>
      <c r="K40" s="78">
        <v>2914113</v>
      </c>
      <c r="L40" s="78">
        <f t="shared" si="2"/>
        <v>14504389</v>
      </c>
      <c r="M40" s="41">
        <f t="shared" si="3"/>
        <v>0.232956577184873</v>
      </c>
      <c r="N40" s="105">
        <v>0</v>
      </c>
      <c r="O40" s="106">
        <v>0</v>
      </c>
      <c r="P40" s="107">
        <f t="shared" si="4"/>
        <v>0</v>
      </c>
      <c r="Q40" s="41">
        <f t="shared" si="5"/>
        <v>0</v>
      </c>
      <c r="R40" s="105">
        <v>0</v>
      </c>
      <c r="S40" s="107">
        <v>0</v>
      </c>
      <c r="T40" s="107">
        <f t="shared" si="6"/>
        <v>0</v>
      </c>
      <c r="U40" s="41">
        <f t="shared" si="7"/>
        <v>0</v>
      </c>
      <c r="V40" s="105">
        <v>0</v>
      </c>
      <c r="W40" s="107">
        <v>0</v>
      </c>
      <c r="X40" s="107">
        <f t="shared" si="8"/>
        <v>0</v>
      </c>
      <c r="Y40" s="41">
        <f t="shared" si="9"/>
        <v>0</v>
      </c>
      <c r="Z40" s="77">
        <v>11590276</v>
      </c>
      <c r="AA40" s="78">
        <v>2914113</v>
      </c>
      <c r="AB40" s="78">
        <f t="shared" si="10"/>
        <v>14504389</v>
      </c>
      <c r="AC40" s="41">
        <f t="shared" si="11"/>
        <v>0.232956577184873</v>
      </c>
      <c r="AD40" s="77">
        <v>5746768</v>
      </c>
      <c r="AE40" s="78">
        <v>202534</v>
      </c>
      <c r="AF40" s="78">
        <f t="shared" si="12"/>
        <v>5949302</v>
      </c>
      <c r="AG40" s="41">
        <f t="shared" si="13"/>
        <v>0.09174910378368038</v>
      </c>
      <c r="AH40" s="41">
        <f t="shared" si="14"/>
        <v>1.437998440825495</v>
      </c>
      <c r="AI40" s="13">
        <v>64843162</v>
      </c>
      <c r="AJ40" s="13">
        <v>66792384</v>
      </c>
      <c r="AK40" s="13">
        <v>5949302</v>
      </c>
      <c r="AL40" s="13"/>
    </row>
    <row r="41" spans="1:38" s="14" customFormat="1" ht="12.75">
      <c r="A41" s="30" t="s">
        <v>96</v>
      </c>
      <c r="B41" s="61" t="s">
        <v>645</v>
      </c>
      <c r="C41" s="40" t="s">
        <v>646</v>
      </c>
      <c r="D41" s="77">
        <v>48559741</v>
      </c>
      <c r="E41" s="78">
        <v>17918000</v>
      </c>
      <c r="F41" s="79">
        <f t="shared" si="0"/>
        <v>66477741</v>
      </c>
      <c r="G41" s="77">
        <v>48559741</v>
      </c>
      <c r="H41" s="78">
        <v>17918000</v>
      </c>
      <c r="I41" s="80">
        <f t="shared" si="1"/>
        <v>66477741</v>
      </c>
      <c r="J41" s="77">
        <v>7465791</v>
      </c>
      <c r="K41" s="78">
        <v>335111</v>
      </c>
      <c r="L41" s="78">
        <f t="shared" si="2"/>
        <v>7800902</v>
      </c>
      <c r="M41" s="41">
        <f t="shared" si="3"/>
        <v>0.1173460752825521</v>
      </c>
      <c r="N41" s="105">
        <v>0</v>
      </c>
      <c r="O41" s="106">
        <v>0</v>
      </c>
      <c r="P41" s="107">
        <f t="shared" si="4"/>
        <v>0</v>
      </c>
      <c r="Q41" s="41">
        <f t="shared" si="5"/>
        <v>0</v>
      </c>
      <c r="R41" s="105">
        <v>0</v>
      </c>
      <c r="S41" s="107">
        <v>0</v>
      </c>
      <c r="T41" s="107">
        <f t="shared" si="6"/>
        <v>0</v>
      </c>
      <c r="U41" s="41">
        <f t="shared" si="7"/>
        <v>0</v>
      </c>
      <c r="V41" s="105">
        <v>0</v>
      </c>
      <c r="W41" s="107">
        <v>0</v>
      </c>
      <c r="X41" s="107">
        <f t="shared" si="8"/>
        <v>0</v>
      </c>
      <c r="Y41" s="41">
        <f t="shared" si="9"/>
        <v>0</v>
      </c>
      <c r="Z41" s="77">
        <v>7465791</v>
      </c>
      <c r="AA41" s="78">
        <v>335111</v>
      </c>
      <c r="AB41" s="78">
        <f t="shared" si="10"/>
        <v>7800902</v>
      </c>
      <c r="AC41" s="41">
        <f t="shared" si="11"/>
        <v>0.1173460752825521</v>
      </c>
      <c r="AD41" s="77">
        <v>8821079</v>
      </c>
      <c r="AE41" s="78">
        <v>710200</v>
      </c>
      <c r="AF41" s="78">
        <f t="shared" si="12"/>
        <v>9531279</v>
      </c>
      <c r="AG41" s="41">
        <f t="shared" si="13"/>
        <v>0.20859982598149354</v>
      </c>
      <c r="AH41" s="41">
        <f t="shared" si="14"/>
        <v>-0.18154719843999945</v>
      </c>
      <c r="AI41" s="13">
        <v>45691692</v>
      </c>
      <c r="AJ41" s="13">
        <v>47345692</v>
      </c>
      <c r="AK41" s="13">
        <v>9531279</v>
      </c>
      <c r="AL41" s="13"/>
    </row>
    <row r="42" spans="1:38" s="14" customFormat="1" ht="12.75">
      <c r="A42" s="30" t="s">
        <v>96</v>
      </c>
      <c r="B42" s="61" t="s">
        <v>647</v>
      </c>
      <c r="C42" s="40" t="s">
        <v>648</v>
      </c>
      <c r="D42" s="77">
        <v>209926124</v>
      </c>
      <c r="E42" s="78">
        <v>25021860</v>
      </c>
      <c r="F42" s="79">
        <f t="shared" si="0"/>
        <v>234947984</v>
      </c>
      <c r="G42" s="77">
        <v>209926124</v>
      </c>
      <c r="H42" s="78">
        <v>25231128</v>
      </c>
      <c r="I42" s="80">
        <f t="shared" si="1"/>
        <v>235157252</v>
      </c>
      <c r="J42" s="77">
        <v>46296887</v>
      </c>
      <c r="K42" s="78">
        <v>7501548</v>
      </c>
      <c r="L42" s="78">
        <f t="shared" si="2"/>
        <v>53798435</v>
      </c>
      <c r="M42" s="41">
        <f t="shared" si="3"/>
        <v>0.22898019418630125</v>
      </c>
      <c r="N42" s="105">
        <v>0</v>
      </c>
      <c r="O42" s="106">
        <v>0</v>
      </c>
      <c r="P42" s="107">
        <f t="shared" si="4"/>
        <v>0</v>
      </c>
      <c r="Q42" s="41">
        <f t="shared" si="5"/>
        <v>0</v>
      </c>
      <c r="R42" s="105">
        <v>0</v>
      </c>
      <c r="S42" s="107">
        <v>0</v>
      </c>
      <c r="T42" s="107">
        <f t="shared" si="6"/>
        <v>0</v>
      </c>
      <c r="U42" s="41">
        <f t="shared" si="7"/>
        <v>0</v>
      </c>
      <c r="V42" s="105">
        <v>0</v>
      </c>
      <c r="W42" s="107">
        <v>0</v>
      </c>
      <c r="X42" s="107">
        <f t="shared" si="8"/>
        <v>0</v>
      </c>
      <c r="Y42" s="41">
        <f t="shared" si="9"/>
        <v>0</v>
      </c>
      <c r="Z42" s="77">
        <v>46296887</v>
      </c>
      <c r="AA42" s="78">
        <v>7501548</v>
      </c>
      <c r="AB42" s="78">
        <f t="shared" si="10"/>
        <v>53798435</v>
      </c>
      <c r="AC42" s="41">
        <f t="shared" si="11"/>
        <v>0.22898019418630125</v>
      </c>
      <c r="AD42" s="77">
        <v>42281030</v>
      </c>
      <c r="AE42" s="78">
        <v>20307420</v>
      </c>
      <c r="AF42" s="78">
        <f t="shared" si="12"/>
        <v>62588450</v>
      </c>
      <c r="AG42" s="41">
        <f t="shared" si="13"/>
        <v>0.2870770341014682</v>
      </c>
      <c r="AH42" s="41">
        <f t="shared" si="14"/>
        <v>-0.1404414872073042</v>
      </c>
      <c r="AI42" s="13">
        <v>218019704</v>
      </c>
      <c r="AJ42" s="13">
        <v>266205784</v>
      </c>
      <c r="AK42" s="13">
        <v>62588450</v>
      </c>
      <c r="AL42" s="13"/>
    </row>
    <row r="43" spans="1:38" s="14" customFormat="1" ht="12.75">
      <c r="A43" s="30" t="s">
        <v>115</v>
      </c>
      <c r="B43" s="61" t="s">
        <v>649</v>
      </c>
      <c r="C43" s="40" t="s">
        <v>650</v>
      </c>
      <c r="D43" s="77">
        <v>50647611</v>
      </c>
      <c r="E43" s="78">
        <v>330000</v>
      </c>
      <c r="F43" s="80">
        <f t="shared" si="0"/>
        <v>50977611</v>
      </c>
      <c r="G43" s="77">
        <v>50647611</v>
      </c>
      <c r="H43" s="78">
        <v>330000</v>
      </c>
      <c r="I43" s="79">
        <f t="shared" si="1"/>
        <v>50977611</v>
      </c>
      <c r="J43" s="77">
        <v>11551204</v>
      </c>
      <c r="K43" s="91">
        <v>0</v>
      </c>
      <c r="L43" s="78">
        <f t="shared" si="2"/>
        <v>11551204</v>
      </c>
      <c r="M43" s="41">
        <f t="shared" si="3"/>
        <v>0.2265936706998686</v>
      </c>
      <c r="N43" s="105">
        <v>0</v>
      </c>
      <c r="O43" s="106">
        <v>0</v>
      </c>
      <c r="P43" s="107">
        <f t="shared" si="4"/>
        <v>0</v>
      </c>
      <c r="Q43" s="41">
        <f t="shared" si="5"/>
        <v>0</v>
      </c>
      <c r="R43" s="105">
        <v>0</v>
      </c>
      <c r="S43" s="107">
        <v>0</v>
      </c>
      <c r="T43" s="107">
        <f t="shared" si="6"/>
        <v>0</v>
      </c>
      <c r="U43" s="41">
        <f t="shared" si="7"/>
        <v>0</v>
      </c>
      <c r="V43" s="105">
        <v>0</v>
      </c>
      <c r="W43" s="107">
        <v>0</v>
      </c>
      <c r="X43" s="107">
        <f t="shared" si="8"/>
        <v>0</v>
      </c>
      <c r="Y43" s="41">
        <f t="shared" si="9"/>
        <v>0</v>
      </c>
      <c r="Z43" s="77">
        <v>11551204</v>
      </c>
      <c r="AA43" s="78">
        <v>0</v>
      </c>
      <c r="AB43" s="78">
        <f t="shared" si="10"/>
        <v>11551204</v>
      </c>
      <c r="AC43" s="41">
        <f t="shared" si="11"/>
        <v>0.2265936706998686</v>
      </c>
      <c r="AD43" s="77">
        <v>12274534</v>
      </c>
      <c r="AE43" s="78">
        <v>17502</v>
      </c>
      <c r="AF43" s="78">
        <f t="shared" si="12"/>
        <v>12292036</v>
      </c>
      <c r="AG43" s="41">
        <f t="shared" si="13"/>
        <v>0.2315626067196815</v>
      </c>
      <c r="AH43" s="41">
        <f t="shared" si="14"/>
        <v>-0.06026926702785451</v>
      </c>
      <c r="AI43" s="13">
        <v>53082992</v>
      </c>
      <c r="AJ43" s="13">
        <v>54996251</v>
      </c>
      <c r="AK43" s="13">
        <v>12292036</v>
      </c>
      <c r="AL43" s="13"/>
    </row>
    <row r="44" spans="1:38" s="58" customFormat="1" ht="12.75">
      <c r="A44" s="62"/>
      <c r="B44" s="63" t="s">
        <v>651</v>
      </c>
      <c r="C44" s="33"/>
      <c r="D44" s="81">
        <f>SUM(D40:D43)</f>
        <v>355677676</v>
      </c>
      <c r="E44" s="82">
        <f>SUM(E40:E43)</f>
        <v>58987860</v>
      </c>
      <c r="F44" s="83">
        <f t="shared" si="0"/>
        <v>414665536</v>
      </c>
      <c r="G44" s="81">
        <f>SUM(G40:G43)</f>
        <v>355677676</v>
      </c>
      <c r="H44" s="82">
        <f>SUM(H40:H43)</f>
        <v>59197128</v>
      </c>
      <c r="I44" s="90">
        <f t="shared" si="1"/>
        <v>414874804</v>
      </c>
      <c r="J44" s="81">
        <f>SUM(J40:J43)</f>
        <v>76904158</v>
      </c>
      <c r="K44" s="92">
        <f>SUM(K40:K43)</f>
        <v>10750772</v>
      </c>
      <c r="L44" s="82">
        <f t="shared" si="2"/>
        <v>87654930</v>
      </c>
      <c r="M44" s="45">
        <f t="shared" si="3"/>
        <v>0.2113870635248549</v>
      </c>
      <c r="N44" s="111">
        <f>SUM(N40:N43)</f>
        <v>0</v>
      </c>
      <c r="O44" s="112">
        <f>SUM(O40:O43)</f>
        <v>0</v>
      </c>
      <c r="P44" s="113">
        <f t="shared" si="4"/>
        <v>0</v>
      </c>
      <c r="Q44" s="45">
        <f t="shared" si="5"/>
        <v>0</v>
      </c>
      <c r="R44" s="111">
        <f>SUM(R40:R43)</f>
        <v>0</v>
      </c>
      <c r="S44" s="113">
        <f>SUM(S40:S43)</f>
        <v>0</v>
      </c>
      <c r="T44" s="113">
        <f t="shared" si="6"/>
        <v>0</v>
      </c>
      <c r="U44" s="45">
        <f t="shared" si="7"/>
        <v>0</v>
      </c>
      <c r="V44" s="111">
        <f>SUM(V40:V43)</f>
        <v>0</v>
      </c>
      <c r="W44" s="113">
        <f>SUM(W40:W43)</f>
        <v>0</v>
      </c>
      <c r="X44" s="113">
        <f t="shared" si="8"/>
        <v>0</v>
      </c>
      <c r="Y44" s="45">
        <f t="shared" si="9"/>
        <v>0</v>
      </c>
      <c r="Z44" s="81">
        <v>76904158</v>
      </c>
      <c r="AA44" s="82">
        <v>10750772</v>
      </c>
      <c r="AB44" s="82">
        <f t="shared" si="10"/>
        <v>87654930</v>
      </c>
      <c r="AC44" s="45">
        <f t="shared" si="11"/>
        <v>0.2113870635248549</v>
      </c>
      <c r="AD44" s="81">
        <f>SUM(AD40:AD43)</f>
        <v>69123411</v>
      </c>
      <c r="AE44" s="82">
        <f>SUM(AE40:AE43)</f>
        <v>21237656</v>
      </c>
      <c r="AF44" s="82">
        <f t="shared" si="12"/>
        <v>90361067</v>
      </c>
      <c r="AG44" s="45">
        <f t="shared" si="13"/>
        <v>0.23677195024441383</v>
      </c>
      <c r="AH44" s="45">
        <f t="shared" si="14"/>
        <v>-0.02994804167153098</v>
      </c>
      <c r="AI44" s="64">
        <f>SUM(AI40:AI43)</f>
        <v>381637550</v>
      </c>
      <c r="AJ44" s="64">
        <f>SUM(AJ40:AJ43)</f>
        <v>435340111</v>
      </c>
      <c r="AK44" s="64">
        <f>SUM(AK40:AK43)</f>
        <v>90361067</v>
      </c>
      <c r="AL44" s="64"/>
    </row>
    <row r="45" spans="1:38" s="58" customFormat="1" ht="12.75">
      <c r="A45" s="62"/>
      <c r="B45" s="63" t="s">
        <v>652</v>
      </c>
      <c r="C45" s="33"/>
      <c r="D45" s="81">
        <f>SUM(D9,D11:D16,D18:D23,D25:D29,D31:D38,D40:D43)</f>
        <v>38489518280</v>
      </c>
      <c r="E45" s="82">
        <f>SUM(E9,E11:E16,E18:E23,E25:E29,E31:E38,E40:E43)</f>
        <v>7483037479</v>
      </c>
      <c r="F45" s="83">
        <f t="shared" si="0"/>
        <v>45972555759</v>
      </c>
      <c r="G45" s="81">
        <f>SUM(G9,G11:G16,G18:G23,G25:G29,G31:G38,G40:G43)</f>
        <v>38524056046</v>
      </c>
      <c r="H45" s="82">
        <f>SUM(H9,H11:H16,H18:H23,H25:H29,H31:H38,H40:H43)</f>
        <v>7845643860</v>
      </c>
      <c r="I45" s="90">
        <f t="shared" si="1"/>
        <v>46369699906</v>
      </c>
      <c r="J45" s="81">
        <f>SUM(J9,J11:J16,J18:J23,J25:J29,J31:J38,J40:J43)</f>
        <v>8299669339</v>
      </c>
      <c r="K45" s="92">
        <f>SUM(K9,K11:K16,K18:K23,K25:K29,K31:K38,K40:K43)</f>
        <v>755142105</v>
      </c>
      <c r="L45" s="82">
        <f t="shared" si="2"/>
        <v>9054811444</v>
      </c>
      <c r="M45" s="45">
        <f t="shared" si="3"/>
        <v>0.19696123686200215</v>
      </c>
      <c r="N45" s="111">
        <f>SUM(N9,N11:N16,N18:N23,N25:N29,N31:N38,N40:N43)</f>
        <v>0</v>
      </c>
      <c r="O45" s="112">
        <f>SUM(O9,O11:O16,O18:O23,O25:O29,O31:O38,O40:O43)</f>
        <v>0</v>
      </c>
      <c r="P45" s="113">
        <f t="shared" si="4"/>
        <v>0</v>
      </c>
      <c r="Q45" s="45">
        <f t="shared" si="5"/>
        <v>0</v>
      </c>
      <c r="R45" s="111">
        <f>SUM(R9,R11:R16,R18:R23,R25:R29,R31:R38,R40:R43)</f>
        <v>0</v>
      </c>
      <c r="S45" s="113">
        <f>SUM(S9,S11:S16,S18:S23,S25:S29,S31:S38,S40:S43)</f>
        <v>0</v>
      </c>
      <c r="T45" s="113">
        <f t="shared" si="6"/>
        <v>0</v>
      </c>
      <c r="U45" s="45">
        <f t="shared" si="7"/>
        <v>0</v>
      </c>
      <c r="V45" s="111">
        <f>SUM(V9,V11:V16,V18:V23,V25:V29,V31:V38,V40:V43)</f>
        <v>0</v>
      </c>
      <c r="W45" s="113">
        <f>SUM(W9,W11:W16,W18:W23,W25:W29,W31:W38,W40:W43)</f>
        <v>0</v>
      </c>
      <c r="X45" s="113">
        <f t="shared" si="8"/>
        <v>0</v>
      </c>
      <c r="Y45" s="45">
        <f t="shared" si="9"/>
        <v>0</v>
      </c>
      <c r="Z45" s="81">
        <v>8299669339</v>
      </c>
      <c r="AA45" s="82">
        <v>755142105</v>
      </c>
      <c r="AB45" s="82">
        <f t="shared" si="10"/>
        <v>9054811444</v>
      </c>
      <c r="AC45" s="45">
        <f t="shared" si="11"/>
        <v>0.19696123686200215</v>
      </c>
      <c r="AD45" s="81">
        <f>SUM(AD9,AD11:AD16,AD18:AD23,AD25:AD29,AD31:AD38,AD40:AD43)</f>
        <v>7500411602</v>
      </c>
      <c r="AE45" s="82">
        <f>SUM(AE9,AE11:AE16,AE18:AE23,AE25:AE29,AE31:AE38,AE40:AE43)</f>
        <v>811664186</v>
      </c>
      <c r="AF45" s="82">
        <f t="shared" si="12"/>
        <v>8312075788</v>
      </c>
      <c r="AG45" s="45">
        <f t="shared" si="13"/>
        <v>0.1901788065853702</v>
      </c>
      <c r="AH45" s="45">
        <f t="shared" si="14"/>
        <v>0.08935621798254956</v>
      </c>
      <c r="AI45" s="64">
        <f>SUM(AI9,AI11:AI16,AI18:AI23,AI25:AI29,AI31:AI38,AI40:AI43)</f>
        <v>43706635546</v>
      </c>
      <c r="AJ45" s="64">
        <f>SUM(AJ9,AJ11:AJ16,AJ18:AJ23,AJ25:AJ29,AJ31:AJ38,AJ40:AJ43)</f>
        <v>44482057113</v>
      </c>
      <c r="AK45" s="64">
        <f>SUM(AK9,AK11:AK16,AK18:AK23,AK25:AK29,AK31:AK38,AK40:AK43)</f>
        <v>8312075788</v>
      </c>
      <c r="AL45" s="64"/>
    </row>
    <row r="46" spans="1:38" s="14" customFormat="1" ht="12.75">
      <c r="A46" s="65"/>
      <c r="B46" s="66"/>
      <c r="C46" s="67"/>
      <c r="D46" s="93"/>
      <c r="E46" s="93"/>
      <c r="F46" s="94"/>
      <c r="G46" s="95"/>
      <c r="H46" s="93"/>
      <c r="I46" s="96"/>
      <c r="J46" s="95"/>
      <c r="K46" s="97"/>
      <c r="L46" s="93"/>
      <c r="M46" s="71"/>
      <c r="N46" s="95"/>
      <c r="O46" s="97"/>
      <c r="P46" s="93"/>
      <c r="Q46" s="71"/>
      <c r="R46" s="95"/>
      <c r="S46" s="97"/>
      <c r="T46" s="93"/>
      <c r="U46" s="71"/>
      <c r="V46" s="95"/>
      <c r="W46" s="97"/>
      <c r="X46" s="93"/>
      <c r="Y46" s="71"/>
      <c r="Z46" s="95"/>
      <c r="AA46" s="97"/>
      <c r="AB46" s="93"/>
      <c r="AC46" s="71"/>
      <c r="AD46" s="95"/>
      <c r="AE46" s="93"/>
      <c r="AF46" s="93"/>
      <c r="AG46" s="71"/>
      <c r="AH46" s="71"/>
      <c r="AI46" s="13"/>
      <c r="AJ46" s="13"/>
      <c r="AK46" s="13"/>
      <c r="AL46" s="13"/>
    </row>
    <row r="47" spans="1:38" s="14" customFormat="1" ht="12.75">
      <c r="A47" s="13"/>
      <c r="B47" s="130" t="s">
        <v>656</v>
      </c>
      <c r="C47" s="13"/>
      <c r="D47" s="88"/>
      <c r="E47" s="88"/>
      <c r="F47" s="88"/>
      <c r="G47" s="88"/>
      <c r="H47" s="88"/>
      <c r="I47" s="88"/>
      <c r="J47" s="88"/>
      <c r="K47" s="88"/>
      <c r="L47" s="88"/>
      <c r="M47" s="13"/>
      <c r="N47" s="88"/>
      <c r="O47" s="88"/>
      <c r="P47" s="88"/>
      <c r="Q47" s="13"/>
      <c r="R47" s="88"/>
      <c r="S47" s="88"/>
      <c r="T47" s="88"/>
      <c r="U47" s="13"/>
      <c r="V47" s="88"/>
      <c r="W47" s="88"/>
      <c r="X47" s="88"/>
      <c r="Y47" s="13"/>
      <c r="Z47" s="88"/>
      <c r="AA47" s="88"/>
      <c r="AB47" s="88"/>
      <c r="AC47" s="13"/>
      <c r="AD47" s="88"/>
      <c r="AE47" s="88"/>
      <c r="AF47" s="88"/>
      <c r="AG47" s="13"/>
      <c r="AH47" s="13"/>
      <c r="AI47" s="13"/>
      <c r="AJ47" s="13"/>
      <c r="AK47" s="13"/>
      <c r="AL47" s="13"/>
    </row>
    <row r="48" spans="1:38" s="14" customFormat="1" ht="12.75">
      <c r="A48" s="13"/>
      <c r="B48" s="13"/>
      <c r="C48" s="13"/>
      <c r="D48" s="88"/>
      <c r="E48" s="88"/>
      <c r="F48" s="88"/>
      <c r="G48" s="88"/>
      <c r="H48" s="88"/>
      <c r="I48" s="88"/>
      <c r="J48" s="88"/>
      <c r="K48" s="88"/>
      <c r="L48" s="88"/>
      <c r="M48" s="13"/>
      <c r="N48" s="88"/>
      <c r="O48" s="88"/>
      <c r="P48" s="88"/>
      <c r="Q48" s="13"/>
      <c r="R48" s="88"/>
      <c r="S48" s="88"/>
      <c r="T48" s="88"/>
      <c r="U48" s="13"/>
      <c r="V48" s="88"/>
      <c r="W48" s="88"/>
      <c r="X48" s="88"/>
      <c r="Y48" s="13"/>
      <c r="Z48" s="88"/>
      <c r="AA48" s="88"/>
      <c r="AB48" s="88"/>
      <c r="AC48" s="13"/>
      <c r="AD48" s="88"/>
      <c r="AE48" s="88"/>
      <c r="AF48" s="88"/>
      <c r="AG48" s="13"/>
      <c r="AH48" s="13"/>
      <c r="AI48" s="13"/>
      <c r="AJ48" s="13"/>
      <c r="AK48" s="13"/>
      <c r="AL48" s="13"/>
    </row>
    <row r="49" spans="1:38" s="14" customFormat="1" ht="12.75">
      <c r="A49" s="13"/>
      <c r="B49" s="13"/>
      <c r="C49" s="13"/>
      <c r="D49" s="88"/>
      <c r="E49" s="88"/>
      <c r="F49" s="88"/>
      <c r="G49" s="88"/>
      <c r="H49" s="88"/>
      <c r="I49" s="88"/>
      <c r="J49" s="88"/>
      <c r="K49" s="88"/>
      <c r="L49" s="88"/>
      <c r="M49" s="13"/>
      <c r="N49" s="88"/>
      <c r="O49" s="88"/>
      <c r="P49" s="88"/>
      <c r="Q49" s="13"/>
      <c r="R49" s="88"/>
      <c r="S49" s="88"/>
      <c r="T49" s="88"/>
      <c r="U49" s="13"/>
      <c r="V49" s="88"/>
      <c r="W49" s="88"/>
      <c r="X49" s="88"/>
      <c r="Y49" s="13"/>
      <c r="Z49" s="88"/>
      <c r="AA49" s="88"/>
      <c r="AB49" s="88"/>
      <c r="AC49" s="13"/>
      <c r="AD49" s="88"/>
      <c r="AE49" s="88"/>
      <c r="AF49" s="88"/>
      <c r="AG49" s="13"/>
      <c r="AH49" s="13"/>
      <c r="AI49" s="13"/>
      <c r="AJ49" s="13"/>
      <c r="AK49" s="13"/>
      <c r="AL49" s="13"/>
    </row>
    <row r="50" spans="1:38" ht="12.75">
      <c r="A50" s="2"/>
      <c r="B50" s="2"/>
      <c r="C50" s="2"/>
      <c r="D50" s="89"/>
      <c r="E50" s="89"/>
      <c r="F50" s="89"/>
      <c r="G50" s="89"/>
      <c r="H50" s="89"/>
      <c r="I50" s="89"/>
      <c r="J50" s="89"/>
      <c r="K50" s="89"/>
      <c r="L50" s="89"/>
      <c r="M50" s="2"/>
      <c r="N50" s="89"/>
      <c r="O50" s="89"/>
      <c r="P50" s="89"/>
      <c r="Q50" s="2"/>
      <c r="R50" s="89"/>
      <c r="S50" s="89"/>
      <c r="T50" s="89"/>
      <c r="U50" s="2"/>
      <c r="V50" s="89"/>
      <c r="W50" s="89"/>
      <c r="X50" s="89"/>
      <c r="Y50" s="2"/>
      <c r="Z50" s="89"/>
      <c r="AA50" s="89"/>
      <c r="AB50" s="89"/>
      <c r="AC50" s="2"/>
      <c r="AD50" s="89"/>
      <c r="AE50" s="89"/>
      <c r="AF50" s="89"/>
      <c r="AG50" s="2"/>
      <c r="AH50" s="2"/>
      <c r="AI50" s="2"/>
      <c r="AJ50" s="2"/>
      <c r="AK50" s="2"/>
      <c r="AL50" s="2"/>
    </row>
    <row r="51" spans="1:38" ht="12.75">
      <c r="A51" s="2"/>
      <c r="B51" s="2"/>
      <c r="C51" s="2"/>
      <c r="D51" s="89"/>
      <c r="E51" s="89"/>
      <c r="F51" s="89"/>
      <c r="G51" s="89"/>
      <c r="H51" s="89"/>
      <c r="I51" s="89"/>
      <c r="J51" s="89"/>
      <c r="K51" s="89"/>
      <c r="L51" s="89"/>
      <c r="M51" s="2"/>
      <c r="N51" s="89"/>
      <c r="O51" s="89"/>
      <c r="P51" s="89"/>
      <c r="Q51" s="2"/>
      <c r="R51" s="89"/>
      <c r="S51" s="89"/>
      <c r="T51" s="89"/>
      <c r="U51" s="2"/>
      <c r="V51" s="89"/>
      <c r="W51" s="89"/>
      <c r="X51" s="89"/>
      <c r="Y51" s="2"/>
      <c r="Z51" s="89"/>
      <c r="AA51" s="89"/>
      <c r="AB51" s="89"/>
      <c r="AC51" s="2"/>
      <c r="AD51" s="89"/>
      <c r="AE51" s="89"/>
      <c r="AF51" s="89"/>
      <c r="AG51" s="2"/>
      <c r="AH51" s="2"/>
      <c r="AI51" s="2"/>
      <c r="AJ51" s="2"/>
      <c r="AK51" s="2"/>
      <c r="AL51" s="2"/>
    </row>
    <row r="52" spans="1:38" ht="12.75">
      <c r="A52" s="2"/>
      <c r="B52" s="2"/>
      <c r="C52" s="2"/>
      <c r="D52" s="89"/>
      <c r="E52" s="89"/>
      <c r="F52" s="89"/>
      <c r="G52" s="89"/>
      <c r="H52" s="89"/>
      <c r="I52" s="89"/>
      <c r="J52" s="89"/>
      <c r="K52" s="89"/>
      <c r="L52" s="89"/>
      <c r="M52" s="2"/>
      <c r="N52" s="89"/>
      <c r="O52" s="89"/>
      <c r="P52" s="89"/>
      <c r="Q52" s="2"/>
      <c r="R52" s="89"/>
      <c r="S52" s="89"/>
      <c r="T52" s="89"/>
      <c r="U52" s="2"/>
      <c r="V52" s="89"/>
      <c r="W52" s="89"/>
      <c r="X52" s="89"/>
      <c r="Y52" s="2"/>
      <c r="Z52" s="89"/>
      <c r="AA52" s="89"/>
      <c r="AB52" s="89"/>
      <c r="AC52" s="2"/>
      <c r="AD52" s="89"/>
      <c r="AE52" s="89"/>
      <c r="AF52" s="89"/>
      <c r="AG52" s="2"/>
      <c r="AH52" s="2"/>
      <c r="AI52" s="2"/>
      <c r="AJ52" s="2"/>
      <c r="AK52" s="2"/>
      <c r="AL52" s="2"/>
    </row>
    <row r="53" spans="1:38" ht="12.75">
      <c r="A53" s="2"/>
      <c r="B53" s="2"/>
      <c r="C53" s="2"/>
      <c r="D53" s="89"/>
      <c r="E53" s="89"/>
      <c r="F53" s="89"/>
      <c r="G53" s="89"/>
      <c r="H53" s="89"/>
      <c r="I53" s="89"/>
      <c r="J53" s="89"/>
      <c r="K53" s="89"/>
      <c r="L53" s="89"/>
      <c r="M53" s="2"/>
      <c r="N53" s="89"/>
      <c r="O53" s="89"/>
      <c r="P53" s="89"/>
      <c r="Q53" s="2"/>
      <c r="R53" s="89"/>
      <c r="S53" s="89"/>
      <c r="T53" s="89"/>
      <c r="U53" s="2"/>
      <c r="V53" s="89"/>
      <c r="W53" s="89"/>
      <c r="X53" s="89"/>
      <c r="Y53" s="2"/>
      <c r="Z53" s="89"/>
      <c r="AA53" s="89"/>
      <c r="AB53" s="89"/>
      <c r="AC53" s="2"/>
      <c r="AD53" s="89"/>
      <c r="AE53" s="89"/>
      <c r="AF53" s="89"/>
      <c r="AG53" s="2"/>
      <c r="AH53" s="2"/>
      <c r="AI53" s="2"/>
      <c r="AJ53" s="2"/>
      <c r="AK53" s="2"/>
      <c r="AL53" s="2"/>
    </row>
    <row r="54" spans="1:38" ht="12.75">
      <c r="A54" s="2"/>
      <c r="B54" s="2"/>
      <c r="C54" s="2"/>
      <c r="D54" s="89"/>
      <c r="E54" s="89"/>
      <c r="F54" s="89"/>
      <c r="G54" s="89"/>
      <c r="H54" s="89"/>
      <c r="I54" s="89"/>
      <c r="J54" s="89"/>
      <c r="K54" s="89"/>
      <c r="L54" s="89"/>
      <c r="M54" s="2"/>
      <c r="N54" s="89"/>
      <c r="O54" s="89"/>
      <c r="P54" s="89"/>
      <c r="Q54" s="2"/>
      <c r="R54" s="89"/>
      <c r="S54" s="89"/>
      <c r="T54" s="89"/>
      <c r="U54" s="2"/>
      <c r="V54" s="89"/>
      <c r="W54" s="89"/>
      <c r="X54" s="89"/>
      <c r="Y54" s="2"/>
      <c r="Z54" s="89"/>
      <c r="AA54" s="89"/>
      <c r="AB54" s="89"/>
      <c r="AC54" s="2"/>
      <c r="AD54" s="89"/>
      <c r="AE54" s="89"/>
      <c r="AF54" s="89"/>
      <c r="AG54" s="2"/>
      <c r="AH54" s="2"/>
      <c r="AI54" s="2"/>
      <c r="AJ54" s="2"/>
      <c r="AK54" s="2"/>
      <c r="AL54" s="2"/>
    </row>
    <row r="55" spans="1:38" ht="12.75">
      <c r="A55" s="2"/>
      <c r="B55" s="2"/>
      <c r="C55" s="2"/>
      <c r="D55" s="89"/>
      <c r="E55" s="89"/>
      <c r="F55" s="89"/>
      <c r="G55" s="89"/>
      <c r="H55" s="89"/>
      <c r="I55" s="89"/>
      <c r="J55" s="89"/>
      <c r="K55" s="89"/>
      <c r="L55" s="89"/>
      <c r="M55" s="2"/>
      <c r="N55" s="89"/>
      <c r="O55" s="89"/>
      <c r="P55" s="89"/>
      <c r="Q55" s="2"/>
      <c r="R55" s="89"/>
      <c r="S55" s="89"/>
      <c r="T55" s="89"/>
      <c r="U55" s="2"/>
      <c r="V55" s="89"/>
      <c r="W55" s="89"/>
      <c r="X55" s="89"/>
      <c r="Y55" s="2"/>
      <c r="Z55" s="89"/>
      <c r="AA55" s="89"/>
      <c r="AB55" s="89"/>
      <c r="AC55" s="2"/>
      <c r="AD55" s="89"/>
      <c r="AE55" s="89"/>
      <c r="AF55" s="89"/>
      <c r="AG55" s="2"/>
      <c r="AH55" s="2"/>
      <c r="AI55" s="2"/>
      <c r="AJ55" s="2"/>
      <c r="AK55" s="2"/>
      <c r="AL55" s="2"/>
    </row>
    <row r="56" spans="1:38" ht="12.75">
      <c r="A56" s="2"/>
      <c r="B56" s="2"/>
      <c r="C56" s="2"/>
      <c r="D56" s="89"/>
      <c r="E56" s="89"/>
      <c r="F56" s="89"/>
      <c r="G56" s="89"/>
      <c r="H56" s="89"/>
      <c r="I56" s="89"/>
      <c r="J56" s="89"/>
      <c r="K56" s="89"/>
      <c r="L56" s="89"/>
      <c r="M56" s="2"/>
      <c r="N56" s="89"/>
      <c r="O56" s="89"/>
      <c r="P56" s="89"/>
      <c r="Q56" s="2"/>
      <c r="R56" s="89"/>
      <c r="S56" s="89"/>
      <c r="T56" s="89"/>
      <c r="U56" s="2"/>
      <c r="V56" s="89"/>
      <c r="W56" s="89"/>
      <c r="X56" s="89"/>
      <c r="Y56" s="2"/>
      <c r="Z56" s="89"/>
      <c r="AA56" s="89"/>
      <c r="AB56" s="89"/>
      <c r="AC56" s="2"/>
      <c r="AD56" s="89"/>
      <c r="AE56" s="89"/>
      <c r="AF56" s="89"/>
      <c r="AG56" s="2"/>
      <c r="AH56" s="2"/>
      <c r="AI56" s="2"/>
      <c r="AJ56" s="2"/>
      <c r="AK56" s="2"/>
      <c r="AL56" s="2"/>
    </row>
    <row r="57" spans="1:38" ht="12.75">
      <c r="A57" s="2"/>
      <c r="B57" s="2"/>
      <c r="C57" s="2"/>
      <c r="D57" s="89"/>
      <c r="E57" s="89"/>
      <c r="F57" s="89"/>
      <c r="G57" s="89"/>
      <c r="H57" s="89"/>
      <c r="I57" s="89"/>
      <c r="J57" s="89"/>
      <c r="K57" s="89"/>
      <c r="L57" s="89"/>
      <c r="M57" s="2"/>
      <c r="N57" s="89"/>
      <c r="O57" s="89"/>
      <c r="P57" s="89"/>
      <c r="Q57" s="2"/>
      <c r="R57" s="89"/>
      <c r="S57" s="89"/>
      <c r="T57" s="89"/>
      <c r="U57" s="2"/>
      <c r="V57" s="89"/>
      <c r="W57" s="89"/>
      <c r="X57" s="89"/>
      <c r="Y57" s="2"/>
      <c r="Z57" s="89"/>
      <c r="AA57" s="89"/>
      <c r="AB57" s="89"/>
      <c r="AC57" s="2"/>
      <c r="AD57" s="89"/>
      <c r="AE57" s="89"/>
      <c r="AF57" s="89"/>
      <c r="AG57" s="2"/>
      <c r="AH57" s="2"/>
      <c r="AI57" s="2"/>
      <c r="AJ57" s="2"/>
      <c r="AK57" s="2"/>
      <c r="AL57" s="2"/>
    </row>
    <row r="58" spans="1:38" ht="12.75">
      <c r="A58" s="2"/>
      <c r="B58" s="2"/>
      <c r="C58" s="2"/>
      <c r="D58" s="89"/>
      <c r="E58" s="89"/>
      <c r="F58" s="89"/>
      <c r="G58" s="89"/>
      <c r="H58" s="89"/>
      <c r="I58" s="89"/>
      <c r="J58" s="89"/>
      <c r="K58" s="89"/>
      <c r="L58" s="89"/>
      <c r="M58" s="2"/>
      <c r="N58" s="89"/>
      <c r="O58" s="89"/>
      <c r="P58" s="89"/>
      <c r="Q58" s="2"/>
      <c r="R58" s="89"/>
      <c r="S58" s="89"/>
      <c r="T58" s="89"/>
      <c r="U58" s="2"/>
      <c r="V58" s="89"/>
      <c r="W58" s="89"/>
      <c r="X58" s="89"/>
      <c r="Y58" s="2"/>
      <c r="Z58" s="89"/>
      <c r="AA58" s="89"/>
      <c r="AB58" s="89"/>
      <c r="AC58" s="2"/>
      <c r="AD58" s="89"/>
      <c r="AE58" s="89"/>
      <c r="AF58" s="89"/>
      <c r="AG58" s="2"/>
      <c r="AH58" s="2"/>
      <c r="AI58" s="2"/>
      <c r="AJ58" s="2"/>
      <c r="AK58" s="2"/>
      <c r="AL58" s="2"/>
    </row>
    <row r="59" spans="1:38" ht="12.75">
      <c r="A59" s="2"/>
      <c r="B59" s="2"/>
      <c r="C59" s="2"/>
      <c r="D59" s="89"/>
      <c r="E59" s="89"/>
      <c r="F59" s="89"/>
      <c r="G59" s="89"/>
      <c r="H59" s="89"/>
      <c r="I59" s="89"/>
      <c r="J59" s="89"/>
      <c r="K59" s="89"/>
      <c r="L59" s="89"/>
      <c r="M59" s="2"/>
      <c r="N59" s="89"/>
      <c r="O59" s="89"/>
      <c r="P59" s="89"/>
      <c r="Q59" s="2"/>
      <c r="R59" s="89"/>
      <c r="S59" s="89"/>
      <c r="T59" s="89"/>
      <c r="U59" s="2"/>
      <c r="V59" s="89"/>
      <c r="W59" s="89"/>
      <c r="X59" s="89"/>
      <c r="Y59" s="2"/>
      <c r="Z59" s="89"/>
      <c r="AA59" s="89"/>
      <c r="AB59" s="89"/>
      <c r="AC59" s="2"/>
      <c r="AD59" s="89"/>
      <c r="AE59" s="89"/>
      <c r="AF59" s="89"/>
      <c r="AG59" s="2"/>
      <c r="AH59" s="2"/>
      <c r="AI59" s="2"/>
      <c r="AJ59" s="2"/>
      <c r="AK59" s="2"/>
      <c r="AL59" s="2"/>
    </row>
    <row r="60" spans="1:38" ht="12.75">
      <c r="A60" s="2"/>
      <c r="B60" s="2"/>
      <c r="C60" s="2"/>
      <c r="D60" s="89"/>
      <c r="E60" s="89"/>
      <c r="F60" s="89"/>
      <c r="G60" s="89"/>
      <c r="H60" s="89"/>
      <c r="I60" s="89"/>
      <c r="J60" s="89"/>
      <c r="K60" s="89"/>
      <c r="L60" s="89"/>
      <c r="M60" s="2"/>
      <c r="N60" s="89"/>
      <c r="O60" s="89"/>
      <c r="P60" s="89"/>
      <c r="Q60" s="2"/>
      <c r="R60" s="89"/>
      <c r="S60" s="89"/>
      <c r="T60" s="89"/>
      <c r="U60" s="2"/>
      <c r="V60" s="89"/>
      <c r="W60" s="89"/>
      <c r="X60" s="89"/>
      <c r="Y60" s="2"/>
      <c r="Z60" s="89"/>
      <c r="AA60" s="89"/>
      <c r="AB60" s="89"/>
      <c r="AC60" s="2"/>
      <c r="AD60" s="89"/>
      <c r="AE60" s="89"/>
      <c r="AF60" s="89"/>
      <c r="AG60" s="2"/>
      <c r="AH60" s="2"/>
      <c r="AI60" s="2"/>
      <c r="AJ60" s="2"/>
      <c r="AK60" s="2"/>
      <c r="AL60" s="2"/>
    </row>
    <row r="61" spans="1:38" ht="12.75">
      <c r="A61" s="2"/>
      <c r="B61" s="2"/>
      <c r="C61" s="2"/>
      <c r="D61" s="89"/>
      <c r="E61" s="89"/>
      <c r="F61" s="89"/>
      <c r="G61" s="89"/>
      <c r="H61" s="89"/>
      <c r="I61" s="89"/>
      <c r="J61" s="89"/>
      <c r="K61" s="89"/>
      <c r="L61" s="89"/>
      <c r="M61" s="2"/>
      <c r="N61" s="89"/>
      <c r="O61" s="89"/>
      <c r="P61" s="89"/>
      <c r="Q61" s="2"/>
      <c r="R61" s="89"/>
      <c r="S61" s="89"/>
      <c r="T61" s="89"/>
      <c r="U61" s="2"/>
      <c r="V61" s="89"/>
      <c r="W61" s="89"/>
      <c r="X61" s="89"/>
      <c r="Y61" s="2"/>
      <c r="Z61" s="89"/>
      <c r="AA61" s="89"/>
      <c r="AB61" s="89"/>
      <c r="AC61" s="2"/>
      <c r="AD61" s="89"/>
      <c r="AE61" s="89"/>
      <c r="AF61" s="89"/>
      <c r="AG61" s="2"/>
      <c r="AH61" s="2"/>
      <c r="AI61" s="2"/>
      <c r="AJ61" s="2"/>
      <c r="AK61" s="2"/>
      <c r="AL61" s="2"/>
    </row>
    <row r="62" spans="1:38" ht="12.75">
      <c r="A62" s="2"/>
      <c r="B62" s="2"/>
      <c r="C62" s="2"/>
      <c r="D62" s="89"/>
      <c r="E62" s="89"/>
      <c r="F62" s="89"/>
      <c r="G62" s="89"/>
      <c r="H62" s="89"/>
      <c r="I62" s="89"/>
      <c r="J62" s="89"/>
      <c r="K62" s="89"/>
      <c r="L62" s="89"/>
      <c r="M62" s="2"/>
      <c r="N62" s="89"/>
      <c r="O62" s="89"/>
      <c r="P62" s="89"/>
      <c r="Q62" s="2"/>
      <c r="R62" s="89"/>
      <c r="S62" s="89"/>
      <c r="T62" s="89"/>
      <c r="U62" s="2"/>
      <c r="V62" s="89"/>
      <c r="W62" s="89"/>
      <c r="X62" s="89"/>
      <c r="Y62" s="2"/>
      <c r="Z62" s="89"/>
      <c r="AA62" s="89"/>
      <c r="AB62" s="89"/>
      <c r="AC62" s="2"/>
      <c r="AD62" s="89"/>
      <c r="AE62" s="89"/>
      <c r="AF62" s="89"/>
      <c r="AG62" s="2"/>
      <c r="AH62" s="2"/>
      <c r="AI62" s="2"/>
      <c r="AJ62" s="2"/>
      <c r="AK62" s="2"/>
      <c r="AL62" s="2"/>
    </row>
    <row r="63" spans="1:38" ht="12.75">
      <c r="A63" s="2"/>
      <c r="B63" s="2"/>
      <c r="C63" s="2"/>
      <c r="D63" s="89"/>
      <c r="E63" s="89"/>
      <c r="F63" s="89"/>
      <c r="G63" s="89"/>
      <c r="H63" s="89"/>
      <c r="I63" s="89"/>
      <c r="J63" s="89"/>
      <c r="K63" s="89"/>
      <c r="L63" s="89"/>
      <c r="M63" s="2"/>
      <c r="N63" s="89"/>
      <c r="O63" s="89"/>
      <c r="P63" s="89"/>
      <c r="Q63" s="2"/>
      <c r="R63" s="89"/>
      <c r="S63" s="89"/>
      <c r="T63" s="89"/>
      <c r="U63" s="2"/>
      <c r="V63" s="89"/>
      <c r="W63" s="89"/>
      <c r="X63" s="89"/>
      <c r="Y63" s="2"/>
      <c r="Z63" s="89"/>
      <c r="AA63" s="89"/>
      <c r="AB63" s="89"/>
      <c r="AC63" s="2"/>
      <c r="AD63" s="89"/>
      <c r="AE63" s="89"/>
      <c r="AF63" s="89"/>
      <c r="AG63" s="2"/>
      <c r="AH63" s="2"/>
      <c r="AI63" s="2"/>
      <c r="AJ63" s="2"/>
      <c r="AK63" s="2"/>
      <c r="AL63" s="2"/>
    </row>
    <row r="64" spans="1:38" ht="12.75">
      <c r="A64" s="2"/>
      <c r="B64" s="2"/>
      <c r="C64" s="2"/>
      <c r="D64" s="89"/>
      <c r="E64" s="89"/>
      <c r="F64" s="89"/>
      <c r="G64" s="89"/>
      <c r="H64" s="89"/>
      <c r="I64" s="89"/>
      <c r="J64" s="89"/>
      <c r="K64" s="89"/>
      <c r="L64" s="89"/>
      <c r="M64" s="2"/>
      <c r="N64" s="89"/>
      <c r="O64" s="89"/>
      <c r="P64" s="89"/>
      <c r="Q64" s="2"/>
      <c r="R64" s="89"/>
      <c r="S64" s="89"/>
      <c r="T64" s="89"/>
      <c r="U64" s="2"/>
      <c r="V64" s="89"/>
      <c r="W64" s="89"/>
      <c r="X64" s="89"/>
      <c r="Y64" s="2"/>
      <c r="Z64" s="89"/>
      <c r="AA64" s="89"/>
      <c r="AB64" s="89"/>
      <c r="AC64" s="2"/>
      <c r="AD64" s="89"/>
      <c r="AE64" s="89"/>
      <c r="AF64" s="89"/>
      <c r="AG64" s="2"/>
      <c r="AH64" s="2"/>
      <c r="AI64" s="2"/>
      <c r="AJ64" s="2"/>
      <c r="AK64" s="2"/>
      <c r="AL64" s="2"/>
    </row>
    <row r="65" spans="1:38" ht="12.75">
      <c r="A65" s="2"/>
      <c r="B65" s="2"/>
      <c r="C65" s="2"/>
      <c r="D65" s="89"/>
      <c r="E65" s="89"/>
      <c r="F65" s="89"/>
      <c r="G65" s="89"/>
      <c r="H65" s="89"/>
      <c r="I65" s="89"/>
      <c r="J65" s="89"/>
      <c r="K65" s="89"/>
      <c r="L65" s="89"/>
      <c r="M65" s="2"/>
      <c r="N65" s="89"/>
      <c r="O65" s="89"/>
      <c r="P65" s="89"/>
      <c r="Q65" s="2"/>
      <c r="R65" s="89"/>
      <c r="S65" s="89"/>
      <c r="T65" s="89"/>
      <c r="U65" s="2"/>
      <c r="V65" s="89"/>
      <c r="W65" s="89"/>
      <c r="X65" s="89"/>
      <c r="Y65" s="2"/>
      <c r="Z65" s="89"/>
      <c r="AA65" s="89"/>
      <c r="AB65" s="89"/>
      <c r="AC65" s="2"/>
      <c r="AD65" s="89"/>
      <c r="AE65" s="89"/>
      <c r="AF65" s="89"/>
      <c r="AG65" s="2"/>
      <c r="AH65" s="2"/>
      <c r="AI65" s="2"/>
      <c r="AJ65" s="2"/>
      <c r="AK65" s="2"/>
      <c r="AL65" s="2"/>
    </row>
    <row r="66" spans="1:38" ht="12.75">
      <c r="A66" s="2"/>
      <c r="B66" s="2"/>
      <c r="C66" s="2"/>
      <c r="D66" s="89"/>
      <c r="E66" s="89"/>
      <c r="F66" s="89"/>
      <c r="G66" s="89"/>
      <c r="H66" s="89"/>
      <c r="I66" s="89"/>
      <c r="J66" s="89"/>
      <c r="K66" s="89"/>
      <c r="L66" s="89"/>
      <c r="M66" s="2"/>
      <c r="N66" s="89"/>
      <c r="O66" s="89"/>
      <c r="P66" s="89"/>
      <c r="Q66" s="2"/>
      <c r="R66" s="89"/>
      <c r="S66" s="89"/>
      <c r="T66" s="89"/>
      <c r="U66" s="2"/>
      <c r="V66" s="89"/>
      <c r="W66" s="89"/>
      <c r="X66" s="89"/>
      <c r="Y66" s="2"/>
      <c r="Z66" s="89"/>
      <c r="AA66" s="89"/>
      <c r="AB66" s="89"/>
      <c r="AC66" s="2"/>
      <c r="AD66" s="89"/>
      <c r="AE66" s="89"/>
      <c r="AF66" s="89"/>
      <c r="AG66" s="2"/>
      <c r="AH66" s="2"/>
      <c r="AI66" s="2"/>
      <c r="AJ66" s="2"/>
      <c r="AK66" s="2"/>
      <c r="AL66" s="2"/>
    </row>
    <row r="67" spans="1:38" ht="12.75">
      <c r="A67" s="2"/>
      <c r="B67" s="2"/>
      <c r="C67" s="2"/>
      <c r="D67" s="89"/>
      <c r="E67" s="89"/>
      <c r="F67" s="89"/>
      <c r="G67" s="89"/>
      <c r="H67" s="89"/>
      <c r="I67" s="89"/>
      <c r="J67" s="89"/>
      <c r="K67" s="89"/>
      <c r="L67" s="89"/>
      <c r="M67" s="2"/>
      <c r="N67" s="89"/>
      <c r="O67" s="89"/>
      <c r="P67" s="89"/>
      <c r="Q67" s="2"/>
      <c r="R67" s="89"/>
      <c r="S67" s="89"/>
      <c r="T67" s="89"/>
      <c r="U67" s="2"/>
      <c r="V67" s="89"/>
      <c r="W67" s="89"/>
      <c r="X67" s="89"/>
      <c r="Y67" s="2"/>
      <c r="Z67" s="89"/>
      <c r="AA67" s="89"/>
      <c r="AB67" s="89"/>
      <c r="AC67" s="2"/>
      <c r="AD67" s="89"/>
      <c r="AE67" s="89"/>
      <c r="AF67" s="89"/>
      <c r="AG67" s="2"/>
      <c r="AH67" s="2"/>
      <c r="AI67" s="2"/>
      <c r="AJ67" s="2"/>
      <c r="AK67" s="2"/>
      <c r="AL67" s="2"/>
    </row>
    <row r="68" spans="1:38" ht="12.75">
      <c r="A68" s="2"/>
      <c r="B68" s="2"/>
      <c r="C68" s="2"/>
      <c r="D68" s="89"/>
      <c r="E68" s="89"/>
      <c r="F68" s="89"/>
      <c r="G68" s="89"/>
      <c r="H68" s="89"/>
      <c r="I68" s="89"/>
      <c r="J68" s="89"/>
      <c r="K68" s="89"/>
      <c r="L68" s="89"/>
      <c r="M68" s="2"/>
      <c r="N68" s="89"/>
      <c r="O68" s="89"/>
      <c r="P68" s="89"/>
      <c r="Q68" s="2"/>
      <c r="R68" s="89"/>
      <c r="S68" s="89"/>
      <c r="T68" s="89"/>
      <c r="U68" s="2"/>
      <c r="V68" s="89"/>
      <c r="W68" s="89"/>
      <c r="X68" s="89"/>
      <c r="Y68" s="2"/>
      <c r="Z68" s="89"/>
      <c r="AA68" s="89"/>
      <c r="AB68" s="89"/>
      <c r="AC68" s="2"/>
      <c r="AD68" s="89"/>
      <c r="AE68" s="89"/>
      <c r="AF68" s="89"/>
      <c r="AG68" s="2"/>
      <c r="AH68" s="2"/>
      <c r="AI68" s="2"/>
      <c r="AJ68" s="2"/>
      <c r="AK68" s="2"/>
      <c r="AL68" s="2"/>
    </row>
    <row r="69" spans="1:38" ht="12.75">
      <c r="A69" s="2"/>
      <c r="B69" s="2"/>
      <c r="C69" s="2"/>
      <c r="D69" s="89"/>
      <c r="E69" s="89"/>
      <c r="F69" s="89"/>
      <c r="G69" s="89"/>
      <c r="H69" s="89"/>
      <c r="I69" s="89"/>
      <c r="J69" s="89"/>
      <c r="K69" s="89"/>
      <c r="L69" s="89"/>
      <c r="M69" s="2"/>
      <c r="N69" s="89"/>
      <c r="O69" s="89"/>
      <c r="P69" s="89"/>
      <c r="Q69" s="2"/>
      <c r="R69" s="89"/>
      <c r="S69" s="89"/>
      <c r="T69" s="89"/>
      <c r="U69" s="2"/>
      <c r="V69" s="89"/>
      <c r="W69" s="89"/>
      <c r="X69" s="89"/>
      <c r="Y69" s="2"/>
      <c r="Z69" s="89"/>
      <c r="AA69" s="89"/>
      <c r="AB69" s="89"/>
      <c r="AC69" s="2"/>
      <c r="AD69" s="89"/>
      <c r="AE69" s="89"/>
      <c r="AF69" s="89"/>
      <c r="AG69" s="2"/>
      <c r="AH69" s="2"/>
      <c r="AI69" s="2"/>
      <c r="AJ69" s="2"/>
      <c r="AK69" s="2"/>
      <c r="AL69" s="2"/>
    </row>
    <row r="70" spans="1:38" ht="12.75">
      <c r="A70" s="2"/>
      <c r="B70" s="2"/>
      <c r="C70" s="2"/>
      <c r="D70" s="89"/>
      <c r="E70" s="89"/>
      <c r="F70" s="89"/>
      <c r="G70" s="89"/>
      <c r="H70" s="89"/>
      <c r="I70" s="89"/>
      <c r="J70" s="89"/>
      <c r="K70" s="89"/>
      <c r="L70" s="89"/>
      <c r="M70" s="2"/>
      <c r="N70" s="89"/>
      <c r="O70" s="89"/>
      <c r="P70" s="89"/>
      <c r="Q70" s="2"/>
      <c r="R70" s="89"/>
      <c r="S70" s="89"/>
      <c r="T70" s="89"/>
      <c r="U70" s="2"/>
      <c r="V70" s="89"/>
      <c r="W70" s="89"/>
      <c r="X70" s="89"/>
      <c r="Y70" s="2"/>
      <c r="Z70" s="89"/>
      <c r="AA70" s="89"/>
      <c r="AB70" s="89"/>
      <c r="AC70" s="2"/>
      <c r="AD70" s="89"/>
      <c r="AE70" s="89"/>
      <c r="AF70" s="89"/>
      <c r="AG70" s="2"/>
      <c r="AH70" s="2"/>
      <c r="AI70" s="2"/>
      <c r="AJ70" s="2"/>
      <c r="AK70" s="2"/>
      <c r="AL70" s="2"/>
    </row>
    <row r="71" spans="1:38" ht="12.75">
      <c r="A71" s="2"/>
      <c r="B71" s="2"/>
      <c r="C71" s="2"/>
      <c r="D71" s="89"/>
      <c r="E71" s="89"/>
      <c r="F71" s="89"/>
      <c r="G71" s="89"/>
      <c r="H71" s="89"/>
      <c r="I71" s="89"/>
      <c r="J71" s="89"/>
      <c r="K71" s="89"/>
      <c r="L71" s="89"/>
      <c r="M71" s="2"/>
      <c r="N71" s="89"/>
      <c r="O71" s="89"/>
      <c r="P71" s="89"/>
      <c r="Q71" s="2"/>
      <c r="R71" s="89"/>
      <c r="S71" s="89"/>
      <c r="T71" s="89"/>
      <c r="U71" s="2"/>
      <c r="V71" s="89"/>
      <c r="W71" s="89"/>
      <c r="X71" s="89"/>
      <c r="Y71" s="2"/>
      <c r="Z71" s="89"/>
      <c r="AA71" s="89"/>
      <c r="AB71" s="89"/>
      <c r="AC71" s="2"/>
      <c r="AD71" s="89"/>
      <c r="AE71" s="89"/>
      <c r="AF71" s="89"/>
      <c r="AG71" s="2"/>
      <c r="AH71" s="2"/>
      <c r="AI71" s="2"/>
      <c r="AJ71" s="2"/>
      <c r="AK71" s="2"/>
      <c r="AL71" s="2"/>
    </row>
    <row r="72" spans="1:38" ht="12.75">
      <c r="A72" s="2"/>
      <c r="B72" s="2"/>
      <c r="C72" s="2"/>
      <c r="D72" s="89"/>
      <c r="E72" s="89"/>
      <c r="F72" s="89"/>
      <c r="G72" s="89"/>
      <c r="H72" s="89"/>
      <c r="I72" s="89"/>
      <c r="J72" s="89"/>
      <c r="K72" s="89"/>
      <c r="L72" s="89"/>
      <c r="M72" s="2"/>
      <c r="N72" s="89"/>
      <c r="O72" s="89"/>
      <c r="P72" s="89"/>
      <c r="Q72" s="2"/>
      <c r="R72" s="89"/>
      <c r="S72" s="89"/>
      <c r="T72" s="89"/>
      <c r="U72" s="2"/>
      <c r="V72" s="89"/>
      <c r="W72" s="89"/>
      <c r="X72" s="89"/>
      <c r="Y72" s="2"/>
      <c r="Z72" s="89"/>
      <c r="AA72" s="89"/>
      <c r="AB72" s="89"/>
      <c r="AC72" s="2"/>
      <c r="AD72" s="89"/>
      <c r="AE72" s="89"/>
      <c r="AF72" s="89"/>
      <c r="AG72" s="2"/>
      <c r="AH72" s="2"/>
      <c r="AI72" s="2"/>
      <c r="AJ72" s="2"/>
      <c r="AK72" s="2"/>
      <c r="AL72" s="2"/>
    </row>
    <row r="73" spans="1:38" ht="12.75">
      <c r="A73" s="2"/>
      <c r="B73" s="2"/>
      <c r="C73" s="2"/>
      <c r="D73" s="89"/>
      <c r="E73" s="89"/>
      <c r="F73" s="89"/>
      <c r="G73" s="89"/>
      <c r="H73" s="89"/>
      <c r="I73" s="89"/>
      <c r="J73" s="89"/>
      <c r="K73" s="89"/>
      <c r="L73" s="89"/>
      <c r="M73" s="2"/>
      <c r="N73" s="89"/>
      <c r="O73" s="89"/>
      <c r="P73" s="89"/>
      <c r="Q73" s="2"/>
      <c r="R73" s="89"/>
      <c r="S73" s="89"/>
      <c r="T73" s="89"/>
      <c r="U73" s="2"/>
      <c r="V73" s="89"/>
      <c r="W73" s="89"/>
      <c r="X73" s="89"/>
      <c r="Y73" s="2"/>
      <c r="Z73" s="89"/>
      <c r="AA73" s="89"/>
      <c r="AB73" s="89"/>
      <c r="AC73" s="2"/>
      <c r="AD73" s="89"/>
      <c r="AE73" s="89"/>
      <c r="AF73" s="89"/>
      <c r="AG73" s="2"/>
      <c r="AH73" s="2"/>
      <c r="AI73" s="2"/>
      <c r="AJ73" s="2"/>
      <c r="AK73" s="2"/>
      <c r="AL73" s="2"/>
    </row>
    <row r="74" spans="1:38" ht="12.75">
      <c r="A74" s="2"/>
      <c r="B74" s="2"/>
      <c r="C74" s="2"/>
      <c r="D74" s="89"/>
      <c r="E74" s="89"/>
      <c r="F74" s="89"/>
      <c r="G74" s="89"/>
      <c r="H74" s="89"/>
      <c r="I74" s="89"/>
      <c r="J74" s="89"/>
      <c r="K74" s="89"/>
      <c r="L74" s="89"/>
      <c r="M74" s="2"/>
      <c r="N74" s="89"/>
      <c r="O74" s="89"/>
      <c r="P74" s="89"/>
      <c r="Q74" s="2"/>
      <c r="R74" s="89"/>
      <c r="S74" s="89"/>
      <c r="T74" s="89"/>
      <c r="U74" s="2"/>
      <c r="V74" s="89"/>
      <c r="W74" s="89"/>
      <c r="X74" s="89"/>
      <c r="Y74" s="2"/>
      <c r="Z74" s="89"/>
      <c r="AA74" s="89"/>
      <c r="AB74" s="89"/>
      <c r="AC74" s="2"/>
      <c r="AD74" s="89"/>
      <c r="AE74" s="89"/>
      <c r="AF74" s="89"/>
      <c r="AG74" s="2"/>
      <c r="AH74" s="2"/>
      <c r="AI74" s="2"/>
      <c r="AJ74" s="2"/>
      <c r="AK74" s="2"/>
      <c r="AL74" s="2"/>
    </row>
    <row r="75" spans="1:38" ht="12.75">
      <c r="A75" s="2"/>
      <c r="B75" s="2"/>
      <c r="C75" s="2"/>
      <c r="D75" s="89"/>
      <c r="E75" s="89"/>
      <c r="F75" s="89"/>
      <c r="G75" s="89"/>
      <c r="H75" s="89"/>
      <c r="I75" s="89"/>
      <c r="J75" s="89"/>
      <c r="K75" s="89"/>
      <c r="L75" s="89"/>
      <c r="M75" s="2"/>
      <c r="N75" s="89"/>
      <c r="O75" s="89"/>
      <c r="P75" s="89"/>
      <c r="Q75" s="2"/>
      <c r="R75" s="89"/>
      <c r="S75" s="89"/>
      <c r="T75" s="89"/>
      <c r="U75" s="2"/>
      <c r="V75" s="89"/>
      <c r="W75" s="89"/>
      <c r="X75" s="89"/>
      <c r="Y75" s="2"/>
      <c r="Z75" s="89"/>
      <c r="AA75" s="89"/>
      <c r="AB75" s="89"/>
      <c r="AC75" s="2"/>
      <c r="AD75" s="89"/>
      <c r="AE75" s="89"/>
      <c r="AF75" s="89"/>
      <c r="AG75" s="2"/>
      <c r="AH75" s="2"/>
      <c r="AI75" s="2"/>
      <c r="AJ75" s="2"/>
      <c r="AK75" s="2"/>
      <c r="AL75" s="2"/>
    </row>
    <row r="76" spans="1:38" ht="12.75">
      <c r="A76" s="2"/>
      <c r="B76" s="2"/>
      <c r="C76" s="2"/>
      <c r="D76" s="89"/>
      <c r="E76" s="89"/>
      <c r="F76" s="89"/>
      <c r="G76" s="89"/>
      <c r="H76" s="89"/>
      <c r="I76" s="89"/>
      <c r="J76" s="89"/>
      <c r="K76" s="89"/>
      <c r="L76" s="89"/>
      <c r="M76" s="2"/>
      <c r="N76" s="89"/>
      <c r="O76" s="89"/>
      <c r="P76" s="89"/>
      <c r="Q76" s="2"/>
      <c r="R76" s="89"/>
      <c r="S76" s="89"/>
      <c r="T76" s="89"/>
      <c r="U76" s="2"/>
      <c r="V76" s="89"/>
      <c r="W76" s="89"/>
      <c r="X76" s="89"/>
      <c r="Y76" s="2"/>
      <c r="Z76" s="89"/>
      <c r="AA76" s="89"/>
      <c r="AB76" s="89"/>
      <c r="AC76" s="2"/>
      <c r="AD76" s="89"/>
      <c r="AE76" s="89"/>
      <c r="AF76" s="89"/>
      <c r="AG76" s="2"/>
      <c r="AH76" s="2"/>
      <c r="AI76" s="2"/>
      <c r="AJ76" s="2"/>
      <c r="AK76" s="2"/>
      <c r="AL76" s="2"/>
    </row>
    <row r="77" spans="1:38" ht="12.75">
      <c r="A77" s="2"/>
      <c r="B77" s="2"/>
      <c r="C77" s="2"/>
      <c r="D77" s="89"/>
      <c r="E77" s="89"/>
      <c r="F77" s="89"/>
      <c r="G77" s="89"/>
      <c r="H77" s="89"/>
      <c r="I77" s="89"/>
      <c r="J77" s="89"/>
      <c r="K77" s="89"/>
      <c r="L77" s="89"/>
      <c r="M77" s="2"/>
      <c r="N77" s="89"/>
      <c r="O77" s="89"/>
      <c r="P77" s="89"/>
      <c r="Q77" s="2"/>
      <c r="R77" s="89"/>
      <c r="S77" s="89"/>
      <c r="T77" s="89"/>
      <c r="U77" s="2"/>
      <c r="V77" s="89"/>
      <c r="W77" s="89"/>
      <c r="X77" s="89"/>
      <c r="Y77" s="2"/>
      <c r="Z77" s="89"/>
      <c r="AA77" s="89"/>
      <c r="AB77" s="89"/>
      <c r="AC77" s="2"/>
      <c r="AD77" s="89"/>
      <c r="AE77" s="89"/>
      <c r="AF77" s="89"/>
      <c r="AG77" s="2"/>
      <c r="AH77" s="2"/>
      <c r="AI77" s="2"/>
      <c r="AJ77" s="2"/>
      <c r="AK77" s="2"/>
      <c r="AL77" s="2"/>
    </row>
    <row r="78" spans="1:38" ht="12.75">
      <c r="A78" s="2"/>
      <c r="B78" s="2"/>
      <c r="C78" s="2"/>
      <c r="D78" s="89"/>
      <c r="E78" s="89"/>
      <c r="F78" s="89"/>
      <c r="G78" s="89"/>
      <c r="H78" s="89"/>
      <c r="I78" s="89"/>
      <c r="J78" s="89"/>
      <c r="K78" s="89"/>
      <c r="L78" s="89"/>
      <c r="M78" s="2"/>
      <c r="N78" s="89"/>
      <c r="O78" s="89"/>
      <c r="P78" s="89"/>
      <c r="Q78" s="2"/>
      <c r="R78" s="89"/>
      <c r="S78" s="89"/>
      <c r="T78" s="89"/>
      <c r="U78" s="2"/>
      <c r="V78" s="89"/>
      <c r="W78" s="89"/>
      <c r="X78" s="89"/>
      <c r="Y78" s="2"/>
      <c r="Z78" s="89"/>
      <c r="AA78" s="89"/>
      <c r="AB78" s="89"/>
      <c r="AC78" s="2"/>
      <c r="AD78" s="89"/>
      <c r="AE78" s="89"/>
      <c r="AF78" s="89"/>
      <c r="AG78" s="2"/>
      <c r="AH78" s="2"/>
      <c r="AI78" s="2"/>
      <c r="AJ78" s="2"/>
      <c r="AK78" s="2"/>
      <c r="AL78" s="2"/>
    </row>
    <row r="79" spans="1:38" ht="12.75">
      <c r="A79" s="2"/>
      <c r="B79" s="2"/>
      <c r="C79" s="2"/>
      <c r="D79" s="89"/>
      <c r="E79" s="89"/>
      <c r="F79" s="89"/>
      <c r="G79" s="89"/>
      <c r="H79" s="89"/>
      <c r="I79" s="89"/>
      <c r="J79" s="89"/>
      <c r="K79" s="89"/>
      <c r="L79" s="89"/>
      <c r="M79" s="2"/>
      <c r="N79" s="89"/>
      <c r="O79" s="89"/>
      <c r="P79" s="89"/>
      <c r="Q79" s="2"/>
      <c r="R79" s="89"/>
      <c r="S79" s="89"/>
      <c r="T79" s="89"/>
      <c r="U79" s="2"/>
      <c r="V79" s="89"/>
      <c r="W79" s="89"/>
      <c r="X79" s="89"/>
      <c r="Y79" s="2"/>
      <c r="Z79" s="89"/>
      <c r="AA79" s="89"/>
      <c r="AB79" s="89"/>
      <c r="AC79" s="2"/>
      <c r="AD79" s="89"/>
      <c r="AE79" s="89"/>
      <c r="AF79" s="89"/>
      <c r="AG79" s="2"/>
      <c r="AH79" s="2"/>
      <c r="AI79" s="2"/>
      <c r="AJ79" s="2"/>
      <c r="AK79" s="2"/>
      <c r="AL79" s="2"/>
    </row>
    <row r="80" spans="1:38" ht="12.75">
      <c r="A80" s="2"/>
      <c r="B80" s="2"/>
      <c r="C80" s="2"/>
      <c r="D80" s="89"/>
      <c r="E80" s="89"/>
      <c r="F80" s="89"/>
      <c r="G80" s="89"/>
      <c r="H80" s="89"/>
      <c r="I80" s="89"/>
      <c r="J80" s="89"/>
      <c r="K80" s="89"/>
      <c r="L80" s="89"/>
      <c r="M80" s="2"/>
      <c r="N80" s="89"/>
      <c r="O80" s="89"/>
      <c r="P80" s="89"/>
      <c r="Q80" s="2"/>
      <c r="R80" s="89"/>
      <c r="S80" s="89"/>
      <c r="T80" s="89"/>
      <c r="U80" s="2"/>
      <c r="V80" s="89"/>
      <c r="W80" s="89"/>
      <c r="X80" s="89"/>
      <c r="Y80" s="2"/>
      <c r="Z80" s="89"/>
      <c r="AA80" s="89"/>
      <c r="AB80" s="89"/>
      <c r="AC80" s="2"/>
      <c r="AD80" s="89"/>
      <c r="AE80" s="89"/>
      <c r="AF80" s="89"/>
      <c r="AG80" s="2"/>
      <c r="AH80" s="2"/>
      <c r="AI80" s="2"/>
      <c r="AJ80" s="2"/>
      <c r="AK80" s="2"/>
      <c r="AL80" s="2"/>
    </row>
    <row r="81" spans="1:38" ht="12.75">
      <c r="A81" s="2"/>
      <c r="B81" s="2"/>
      <c r="C81" s="2"/>
      <c r="D81" s="89"/>
      <c r="E81" s="89"/>
      <c r="F81" s="89"/>
      <c r="G81" s="89"/>
      <c r="H81" s="89"/>
      <c r="I81" s="89"/>
      <c r="J81" s="89"/>
      <c r="K81" s="89"/>
      <c r="L81" s="89"/>
      <c r="M81" s="2"/>
      <c r="N81" s="89"/>
      <c r="O81" s="89"/>
      <c r="P81" s="89"/>
      <c r="Q81" s="2"/>
      <c r="R81" s="89"/>
      <c r="S81" s="89"/>
      <c r="T81" s="89"/>
      <c r="U81" s="2"/>
      <c r="V81" s="89"/>
      <c r="W81" s="89"/>
      <c r="X81" s="89"/>
      <c r="Y81" s="2"/>
      <c r="Z81" s="89"/>
      <c r="AA81" s="89"/>
      <c r="AB81" s="89"/>
      <c r="AC81" s="2"/>
      <c r="AD81" s="89"/>
      <c r="AE81" s="89"/>
      <c r="AF81" s="89"/>
      <c r="AG81" s="2"/>
      <c r="AH81" s="2"/>
      <c r="AI81" s="2"/>
      <c r="AJ81" s="2"/>
      <c r="AK81" s="2"/>
      <c r="AL81" s="2"/>
    </row>
    <row r="82" spans="1:38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</row>
    <row r="83" spans="1:38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</row>
    <row r="84" spans="1:38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</row>
  </sheetData>
  <sheetProtection password="F954" sheet="1" objects="1" scenarios="1"/>
  <mergeCells count="10">
    <mergeCell ref="B2:AH2"/>
    <mergeCell ref="D4:F4"/>
    <mergeCell ref="G4:I4"/>
    <mergeCell ref="J4:M4"/>
    <mergeCell ref="N4:Q4"/>
    <mergeCell ref="R4:U4"/>
    <mergeCell ref="V4:Y4"/>
    <mergeCell ref="Z4:AC4"/>
    <mergeCell ref="AD4:AG4"/>
    <mergeCell ref="B3:AH3"/>
  </mergeCells>
  <printOptions horizontalCentered="1"/>
  <pageMargins left="0.05" right="0.05" top="0.590551181102362" bottom="0.590551181102362" header="0.31496062992126" footer="0.31496062992126"/>
  <pageSetup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84"/>
  <sheetViews>
    <sheetView showGridLines="0" zoomScalePageLayoutView="0" workbookViewId="0" topLeftCell="A1">
      <selection activeCell="B19" sqref="B19"/>
    </sheetView>
  </sheetViews>
  <sheetFormatPr defaultColWidth="9.140625" defaultRowHeight="12.75"/>
  <cols>
    <col min="1" max="1" width="4.00390625" style="3" customWidth="1"/>
    <col min="2" max="2" width="20.7109375" style="3" customWidth="1"/>
    <col min="3" max="3" width="6.7109375" style="3" customWidth="1"/>
    <col min="4" max="6" width="10.7109375" style="3" customWidth="1"/>
    <col min="7" max="9" width="10.7109375" style="3" hidden="1" customWidth="1"/>
    <col min="10" max="12" width="10.7109375" style="3" customWidth="1"/>
    <col min="13" max="13" width="11.7109375" style="3" customWidth="1"/>
    <col min="14" max="16" width="10.7109375" style="3" hidden="1" customWidth="1"/>
    <col min="17" max="17" width="11.7109375" style="3" hidden="1" customWidth="1"/>
    <col min="18" max="25" width="10.7109375" style="3" hidden="1" customWidth="1"/>
    <col min="26" max="28" width="10.7109375" style="3" customWidth="1"/>
    <col min="29" max="29" width="11.7109375" style="3" customWidth="1"/>
    <col min="30" max="32" width="10.7109375" style="3" customWidth="1"/>
    <col min="33" max="33" width="11.7109375" style="3" customWidth="1"/>
    <col min="34" max="34" width="10.7109375" style="3" customWidth="1"/>
    <col min="35" max="37" width="0" style="3" hidden="1" customWidth="1"/>
    <col min="38" max="16384" width="9.140625" style="3" customWidth="1"/>
  </cols>
  <sheetData>
    <row r="1" spans="1:38" ht="16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1:38" ht="18.75" customHeight="1">
      <c r="A2" s="4"/>
      <c r="B2" s="118" t="s">
        <v>655</v>
      </c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19"/>
      <c r="AB2" s="119"/>
      <c r="AC2" s="119"/>
      <c r="AD2" s="119"/>
      <c r="AE2" s="119"/>
      <c r="AF2" s="119"/>
      <c r="AG2" s="119"/>
      <c r="AH2" s="119"/>
      <c r="AI2" s="2"/>
      <c r="AJ2" s="2"/>
      <c r="AK2" s="2"/>
      <c r="AL2" s="2"/>
    </row>
    <row r="3" spans="1:38" ht="16.5" customHeight="1">
      <c r="A3" s="6"/>
      <c r="B3" s="128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/>
      <c r="AE3" s="129"/>
      <c r="AF3" s="129"/>
      <c r="AG3" s="129"/>
      <c r="AH3" s="129"/>
      <c r="AI3" s="2"/>
      <c r="AJ3" s="2"/>
      <c r="AK3" s="2"/>
      <c r="AL3" s="2"/>
    </row>
    <row r="4" spans="1:38" s="14" customFormat="1" ht="16.5" customHeight="1">
      <c r="A4" s="9"/>
      <c r="B4" s="10"/>
      <c r="C4" s="11"/>
      <c r="D4" s="120" t="s">
        <v>0</v>
      </c>
      <c r="E4" s="120"/>
      <c r="F4" s="120"/>
      <c r="G4" s="120" t="s">
        <v>1</v>
      </c>
      <c r="H4" s="120"/>
      <c r="I4" s="120"/>
      <c r="J4" s="121" t="s">
        <v>2</v>
      </c>
      <c r="K4" s="122"/>
      <c r="L4" s="122"/>
      <c r="M4" s="123"/>
      <c r="N4" s="121" t="s">
        <v>3</v>
      </c>
      <c r="O4" s="124"/>
      <c r="P4" s="124"/>
      <c r="Q4" s="125"/>
      <c r="R4" s="121" t="s">
        <v>4</v>
      </c>
      <c r="S4" s="124"/>
      <c r="T4" s="124"/>
      <c r="U4" s="125"/>
      <c r="V4" s="121" t="s">
        <v>5</v>
      </c>
      <c r="W4" s="126"/>
      <c r="X4" s="126"/>
      <c r="Y4" s="127"/>
      <c r="Z4" s="121" t="s">
        <v>6</v>
      </c>
      <c r="AA4" s="122"/>
      <c r="AB4" s="122"/>
      <c r="AC4" s="123"/>
      <c r="AD4" s="121" t="s">
        <v>7</v>
      </c>
      <c r="AE4" s="122"/>
      <c r="AF4" s="122"/>
      <c r="AG4" s="123"/>
      <c r="AH4" s="12"/>
      <c r="AI4" s="13"/>
      <c r="AJ4" s="13"/>
      <c r="AK4" s="13"/>
      <c r="AL4" s="13"/>
    </row>
    <row r="5" spans="1:38" s="14" customFormat="1" ht="51">
      <c r="A5" s="15"/>
      <c r="B5" s="16" t="s">
        <v>8</v>
      </c>
      <c r="C5" s="17" t="s">
        <v>9</v>
      </c>
      <c r="D5" s="18" t="s">
        <v>10</v>
      </c>
      <c r="E5" s="19" t="s">
        <v>11</v>
      </c>
      <c r="F5" s="20" t="s">
        <v>12</v>
      </c>
      <c r="G5" s="18" t="s">
        <v>10</v>
      </c>
      <c r="H5" s="19" t="s">
        <v>11</v>
      </c>
      <c r="I5" s="20" t="s">
        <v>12</v>
      </c>
      <c r="J5" s="18" t="s">
        <v>10</v>
      </c>
      <c r="K5" s="19" t="s">
        <v>11</v>
      </c>
      <c r="L5" s="19" t="s">
        <v>12</v>
      </c>
      <c r="M5" s="20" t="s">
        <v>13</v>
      </c>
      <c r="N5" s="18" t="s">
        <v>10</v>
      </c>
      <c r="O5" s="19" t="s">
        <v>11</v>
      </c>
      <c r="P5" s="21" t="s">
        <v>12</v>
      </c>
      <c r="Q5" s="22" t="s">
        <v>14</v>
      </c>
      <c r="R5" s="19" t="s">
        <v>10</v>
      </c>
      <c r="S5" s="19" t="s">
        <v>11</v>
      </c>
      <c r="T5" s="21" t="s">
        <v>12</v>
      </c>
      <c r="U5" s="22" t="s">
        <v>15</v>
      </c>
      <c r="V5" s="19" t="s">
        <v>10</v>
      </c>
      <c r="W5" s="19" t="s">
        <v>11</v>
      </c>
      <c r="X5" s="21" t="s">
        <v>12</v>
      </c>
      <c r="Y5" s="22" t="s">
        <v>16</v>
      </c>
      <c r="Z5" s="18" t="s">
        <v>10</v>
      </c>
      <c r="AA5" s="19" t="s">
        <v>11</v>
      </c>
      <c r="AB5" s="19" t="s">
        <v>12</v>
      </c>
      <c r="AC5" s="20" t="s">
        <v>17</v>
      </c>
      <c r="AD5" s="18" t="s">
        <v>10</v>
      </c>
      <c r="AE5" s="19" t="s">
        <v>11</v>
      </c>
      <c r="AF5" s="19" t="s">
        <v>12</v>
      </c>
      <c r="AG5" s="23" t="s">
        <v>17</v>
      </c>
      <c r="AH5" s="24" t="s">
        <v>18</v>
      </c>
      <c r="AI5" s="13"/>
      <c r="AJ5" s="13"/>
      <c r="AK5" s="13"/>
      <c r="AL5" s="13"/>
    </row>
    <row r="6" spans="1:38" s="14" customFormat="1" ht="12.75">
      <c r="A6" s="9"/>
      <c r="B6" s="25"/>
      <c r="C6" s="26"/>
      <c r="D6" s="27"/>
      <c r="E6" s="28"/>
      <c r="F6" s="29"/>
      <c r="G6" s="30"/>
      <c r="H6" s="28"/>
      <c r="I6" s="31"/>
      <c r="J6" s="30"/>
      <c r="K6" s="28"/>
      <c r="L6" s="28"/>
      <c r="M6" s="29"/>
      <c r="N6" s="27"/>
      <c r="O6" s="32"/>
      <c r="P6" s="28"/>
      <c r="Q6" s="29"/>
      <c r="R6" s="27"/>
      <c r="S6" s="28"/>
      <c r="T6" s="28"/>
      <c r="U6" s="29"/>
      <c r="V6" s="27"/>
      <c r="W6" s="28"/>
      <c r="X6" s="28"/>
      <c r="Y6" s="29"/>
      <c r="Z6" s="30"/>
      <c r="AA6" s="28"/>
      <c r="AB6" s="28"/>
      <c r="AC6" s="29"/>
      <c r="AD6" s="30"/>
      <c r="AE6" s="28"/>
      <c r="AF6" s="28"/>
      <c r="AG6" s="29"/>
      <c r="AH6" s="29"/>
      <c r="AI6" s="13"/>
      <c r="AJ6" s="13"/>
      <c r="AK6" s="13"/>
      <c r="AL6" s="13"/>
    </row>
    <row r="7" spans="1:38" s="14" customFormat="1" ht="12.75">
      <c r="A7" s="33"/>
      <c r="B7" s="34" t="s">
        <v>38</v>
      </c>
      <c r="C7" s="26"/>
      <c r="D7" s="35"/>
      <c r="E7" s="36"/>
      <c r="F7" s="37"/>
      <c r="G7" s="30"/>
      <c r="H7" s="36"/>
      <c r="I7" s="31"/>
      <c r="J7" s="30"/>
      <c r="K7" s="36"/>
      <c r="L7" s="36"/>
      <c r="M7" s="37"/>
      <c r="N7" s="35"/>
      <c r="O7" s="38"/>
      <c r="P7" s="36"/>
      <c r="Q7" s="37"/>
      <c r="R7" s="35"/>
      <c r="S7" s="36"/>
      <c r="T7" s="36"/>
      <c r="U7" s="37"/>
      <c r="V7" s="35"/>
      <c r="W7" s="36"/>
      <c r="X7" s="36"/>
      <c r="Y7" s="37"/>
      <c r="Z7" s="30"/>
      <c r="AA7" s="36"/>
      <c r="AB7" s="36"/>
      <c r="AC7" s="37"/>
      <c r="AD7" s="30"/>
      <c r="AE7" s="36"/>
      <c r="AF7" s="36"/>
      <c r="AG7" s="37"/>
      <c r="AH7" s="37"/>
      <c r="AI7" s="13"/>
      <c r="AJ7" s="13"/>
      <c r="AK7" s="13"/>
      <c r="AL7" s="13"/>
    </row>
    <row r="8" spans="1:38" s="14" customFormat="1" ht="12.75">
      <c r="A8" s="33"/>
      <c r="B8" s="31"/>
      <c r="C8" s="26"/>
      <c r="D8" s="35"/>
      <c r="E8" s="36"/>
      <c r="F8" s="37"/>
      <c r="G8" s="30"/>
      <c r="H8" s="36"/>
      <c r="I8" s="31"/>
      <c r="J8" s="30"/>
      <c r="K8" s="36"/>
      <c r="L8" s="36"/>
      <c r="M8" s="37"/>
      <c r="N8" s="35"/>
      <c r="O8" s="38"/>
      <c r="P8" s="36"/>
      <c r="Q8" s="37"/>
      <c r="R8" s="35"/>
      <c r="S8" s="36"/>
      <c r="T8" s="36"/>
      <c r="U8" s="37"/>
      <c r="V8" s="35"/>
      <c r="W8" s="36"/>
      <c r="X8" s="36"/>
      <c r="Y8" s="37"/>
      <c r="Z8" s="30"/>
      <c r="AA8" s="36"/>
      <c r="AB8" s="36"/>
      <c r="AC8" s="37"/>
      <c r="AD8" s="30"/>
      <c r="AE8" s="36"/>
      <c r="AF8" s="36"/>
      <c r="AG8" s="37"/>
      <c r="AH8" s="37"/>
      <c r="AI8" s="13"/>
      <c r="AJ8" s="13"/>
      <c r="AK8" s="13"/>
      <c r="AL8" s="13"/>
    </row>
    <row r="9" spans="1:38" s="14" customFormat="1" ht="12.75">
      <c r="A9" s="30"/>
      <c r="B9" s="39" t="s">
        <v>39</v>
      </c>
      <c r="C9" s="40" t="s">
        <v>40</v>
      </c>
      <c r="D9" s="77">
        <v>4514281381</v>
      </c>
      <c r="E9" s="78">
        <v>751242307</v>
      </c>
      <c r="F9" s="79">
        <f>$D9+$E9</f>
        <v>5265523688</v>
      </c>
      <c r="G9" s="77">
        <v>4514281381</v>
      </c>
      <c r="H9" s="78">
        <v>856360933</v>
      </c>
      <c r="I9" s="80">
        <f>$G9+$H9</f>
        <v>5370642314</v>
      </c>
      <c r="J9" s="77">
        <v>802718800</v>
      </c>
      <c r="K9" s="78">
        <v>66281312</v>
      </c>
      <c r="L9" s="78">
        <f>$J9+$K9</f>
        <v>869000112</v>
      </c>
      <c r="M9" s="41">
        <f>IF($F9=0,0,$L9/$F9)</f>
        <v>0.16503583755219448</v>
      </c>
      <c r="N9" s="105">
        <v>0</v>
      </c>
      <c r="O9" s="106">
        <v>0</v>
      </c>
      <c r="P9" s="107">
        <f>$N9+$O9</f>
        <v>0</v>
      </c>
      <c r="Q9" s="41">
        <f>IF($F9=0,0,$P9/$F9)</f>
        <v>0</v>
      </c>
      <c r="R9" s="105">
        <v>0</v>
      </c>
      <c r="S9" s="107">
        <v>0</v>
      </c>
      <c r="T9" s="107">
        <f>$R9+$S9</f>
        <v>0</v>
      </c>
      <c r="U9" s="41">
        <f>IF($I9=0,0,$T9/$I9)</f>
        <v>0</v>
      </c>
      <c r="V9" s="105">
        <v>0</v>
      </c>
      <c r="W9" s="107">
        <v>0</v>
      </c>
      <c r="X9" s="107">
        <f>$V9+$W9</f>
        <v>0</v>
      </c>
      <c r="Y9" s="41">
        <f>IF($I9=0,0,$X9/$I9)</f>
        <v>0</v>
      </c>
      <c r="Z9" s="77">
        <v>802718800</v>
      </c>
      <c r="AA9" s="78">
        <v>66281312</v>
      </c>
      <c r="AB9" s="78">
        <f>$Z9+$AA9</f>
        <v>869000112</v>
      </c>
      <c r="AC9" s="41">
        <f>IF($F9=0,0,$AB9/$F9)</f>
        <v>0.16503583755219448</v>
      </c>
      <c r="AD9" s="77">
        <v>718688792</v>
      </c>
      <c r="AE9" s="78">
        <v>38430807</v>
      </c>
      <c r="AF9" s="78">
        <f>$AD9+$AE9</f>
        <v>757119599</v>
      </c>
      <c r="AG9" s="41">
        <f>IF($AI9=0,0,$AK9/$AI9)</f>
        <v>0.15968543685972011</v>
      </c>
      <c r="AH9" s="41">
        <f>IF($AF9=0,0,(($L9/$AF9)-1))</f>
        <v>0.1477712545650267</v>
      </c>
      <c r="AI9" s="13">
        <v>4741319020</v>
      </c>
      <c r="AJ9" s="13">
        <v>5009769375</v>
      </c>
      <c r="AK9" s="13">
        <v>757119599</v>
      </c>
      <c r="AL9" s="13"/>
    </row>
    <row r="10" spans="1:38" s="14" customFormat="1" ht="12.75">
      <c r="A10" s="30"/>
      <c r="B10" s="39" t="s">
        <v>41</v>
      </c>
      <c r="C10" s="40" t="s">
        <v>42</v>
      </c>
      <c r="D10" s="77">
        <v>26144082208</v>
      </c>
      <c r="E10" s="78">
        <v>5450592474</v>
      </c>
      <c r="F10" s="80">
        <f aca="true" t="shared" si="0" ref="F10:F17">$D10+$E10</f>
        <v>31594674682</v>
      </c>
      <c r="G10" s="77">
        <v>26129479048</v>
      </c>
      <c r="H10" s="78">
        <v>5612765466</v>
      </c>
      <c r="I10" s="80">
        <f aca="true" t="shared" si="1" ref="I10:I17">$G10+$H10</f>
        <v>31742244514</v>
      </c>
      <c r="J10" s="77">
        <v>5877420100</v>
      </c>
      <c r="K10" s="78">
        <v>506160389</v>
      </c>
      <c r="L10" s="78">
        <f aca="true" t="shared" si="2" ref="L10:L17">$J10+$K10</f>
        <v>6383580489</v>
      </c>
      <c r="M10" s="41">
        <f aca="true" t="shared" si="3" ref="M10:M17">IF($F10=0,0,$L10/$F10)</f>
        <v>0.20204609014812328</v>
      </c>
      <c r="N10" s="105">
        <v>0</v>
      </c>
      <c r="O10" s="106">
        <v>0</v>
      </c>
      <c r="P10" s="107">
        <f aca="true" t="shared" si="4" ref="P10:P17">$N10+$O10</f>
        <v>0</v>
      </c>
      <c r="Q10" s="41">
        <f aca="true" t="shared" si="5" ref="Q10:Q17">IF($F10=0,0,$P10/$F10)</f>
        <v>0</v>
      </c>
      <c r="R10" s="105">
        <v>0</v>
      </c>
      <c r="S10" s="107">
        <v>0</v>
      </c>
      <c r="T10" s="107">
        <f aca="true" t="shared" si="6" ref="T10:T17">$R10+$S10</f>
        <v>0</v>
      </c>
      <c r="U10" s="41">
        <f aca="true" t="shared" si="7" ref="U10:U17">IF($I10=0,0,$T10/$I10)</f>
        <v>0</v>
      </c>
      <c r="V10" s="105">
        <v>0</v>
      </c>
      <c r="W10" s="107">
        <v>0</v>
      </c>
      <c r="X10" s="107">
        <f aca="true" t="shared" si="8" ref="X10:X17">$V10+$W10</f>
        <v>0</v>
      </c>
      <c r="Y10" s="41">
        <f aca="true" t="shared" si="9" ref="Y10:Y17">IF($I10=0,0,$X10/$I10)</f>
        <v>0</v>
      </c>
      <c r="Z10" s="77">
        <v>5877420100</v>
      </c>
      <c r="AA10" s="78">
        <v>506160389</v>
      </c>
      <c r="AB10" s="78">
        <f aca="true" t="shared" si="10" ref="AB10:AB17">$Z10+$AA10</f>
        <v>6383580489</v>
      </c>
      <c r="AC10" s="41">
        <f aca="true" t="shared" si="11" ref="AC10:AC17">IF($F10=0,0,$AB10/$F10)</f>
        <v>0.20204609014812328</v>
      </c>
      <c r="AD10" s="77">
        <v>5274100207</v>
      </c>
      <c r="AE10" s="78">
        <v>620978282</v>
      </c>
      <c r="AF10" s="78">
        <f aca="true" t="shared" si="12" ref="AF10:AF17">$AD10+$AE10</f>
        <v>5895078489</v>
      </c>
      <c r="AG10" s="41">
        <f aca="true" t="shared" si="13" ref="AG10:AG17">IF($AI10=0,0,$AK10/$AI10)</f>
        <v>0.19462747814724402</v>
      </c>
      <c r="AH10" s="41">
        <f aca="true" t="shared" si="14" ref="AH10:AH17">IF($AF10=0,0,(($L10/$AF10)-1))</f>
        <v>0.0828660722518837</v>
      </c>
      <c r="AI10" s="13">
        <v>30289034956</v>
      </c>
      <c r="AJ10" s="13">
        <v>30658127437</v>
      </c>
      <c r="AK10" s="13">
        <v>5895078489</v>
      </c>
      <c r="AL10" s="13"/>
    </row>
    <row r="11" spans="1:38" s="14" customFormat="1" ht="12.75">
      <c r="A11" s="30"/>
      <c r="B11" s="39" t="s">
        <v>43</v>
      </c>
      <c r="C11" s="40" t="s">
        <v>44</v>
      </c>
      <c r="D11" s="77">
        <v>24633936857</v>
      </c>
      <c r="E11" s="78">
        <v>2980932710</v>
      </c>
      <c r="F11" s="80">
        <f t="shared" si="0"/>
        <v>27614869567</v>
      </c>
      <c r="G11" s="77">
        <v>24633936857</v>
      </c>
      <c r="H11" s="78">
        <v>2980932710</v>
      </c>
      <c r="I11" s="80">
        <f t="shared" si="1"/>
        <v>27614869567</v>
      </c>
      <c r="J11" s="77">
        <v>5830553684</v>
      </c>
      <c r="K11" s="78">
        <v>287522409</v>
      </c>
      <c r="L11" s="78">
        <f t="shared" si="2"/>
        <v>6118076093</v>
      </c>
      <c r="M11" s="41">
        <f t="shared" si="3"/>
        <v>0.22155006302514468</v>
      </c>
      <c r="N11" s="105">
        <v>0</v>
      </c>
      <c r="O11" s="106">
        <v>0</v>
      </c>
      <c r="P11" s="107">
        <f t="shared" si="4"/>
        <v>0</v>
      </c>
      <c r="Q11" s="41">
        <f t="shared" si="5"/>
        <v>0</v>
      </c>
      <c r="R11" s="105">
        <v>0</v>
      </c>
      <c r="S11" s="107">
        <v>0</v>
      </c>
      <c r="T11" s="107">
        <f t="shared" si="6"/>
        <v>0</v>
      </c>
      <c r="U11" s="41">
        <f t="shared" si="7"/>
        <v>0</v>
      </c>
      <c r="V11" s="105">
        <v>0</v>
      </c>
      <c r="W11" s="107">
        <v>0</v>
      </c>
      <c r="X11" s="107">
        <f t="shared" si="8"/>
        <v>0</v>
      </c>
      <c r="Y11" s="41">
        <f t="shared" si="9"/>
        <v>0</v>
      </c>
      <c r="Z11" s="77">
        <v>5830553684</v>
      </c>
      <c r="AA11" s="78">
        <v>287522409</v>
      </c>
      <c r="AB11" s="78">
        <f t="shared" si="10"/>
        <v>6118076093</v>
      </c>
      <c r="AC11" s="41">
        <f t="shared" si="11"/>
        <v>0.22155006302514468</v>
      </c>
      <c r="AD11" s="77">
        <v>5619571987</v>
      </c>
      <c r="AE11" s="78">
        <v>147480416</v>
      </c>
      <c r="AF11" s="78">
        <f t="shared" si="12"/>
        <v>5767052403</v>
      </c>
      <c r="AG11" s="41">
        <f t="shared" si="13"/>
        <v>0.23053393316915</v>
      </c>
      <c r="AH11" s="41">
        <f t="shared" si="14"/>
        <v>0.06086708867382562</v>
      </c>
      <c r="AI11" s="13">
        <v>25016067369</v>
      </c>
      <c r="AJ11" s="13">
        <v>25139523107</v>
      </c>
      <c r="AK11" s="13">
        <v>5767052403</v>
      </c>
      <c r="AL11" s="13"/>
    </row>
    <row r="12" spans="1:38" s="14" customFormat="1" ht="12.75">
      <c r="A12" s="30"/>
      <c r="B12" s="39" t="s">
        <v>45</v>
      </c>
      <c r="C12" s="40" t="s">
        <v>46</v>
      </c>
      <c r="D12" s="77">
        <v>24976073908</v>
      </c>
      <c r="E12" s="78">
        <v>5466767000</v>
      </c>
      <c r="F12" s="80">
        <f t="shared" si="0"/>
        <v>30442840908</v>
      </c>
      <c r="G12" s="77">
        <v>24976073908</v>
      </c>
      <c r="H12" s="78">
        <v>5466767000</v>
      </c>
      <c r="I12" s="80">
        <f t="shared" si="1"/>
        <v>30442840908</v>
      </c>
      <c r="J12" s="77">
        <v>5928521721</v>
      </c>
      <c r="K12" s="78">
        <v>814253000</v>
      </c>
      <c r="L12" s="78">
        <f t="shared" si="2"/>
        <v>6742774721</v>
      </c>
      <c r="M12" s="41">
        <f t="shared" si="3"/>
        <v>0.22148966784594937</v>
      </c>
      <c r="N12" s="105">
        <v>0</v>
      </c>
      <c r="O12" s="106">
        <v>0</v>
      </c>
      <c r="P12" s="107">
        <f t="shared" si="4"/>
        <v>0</v>
      </c>
      <c r="Q12" s="41">
        <f t="shared" si="5"/>
        <v>0</v>
      </c>
      <c r="R12" s="105">
        <v>0</v>
      </c>
      <c r="S12" s="107">
        <v>0</v>
      </c>
      <c r="T12" s="107">
        <f t="shared" si="6"/>
        <v>0</v>
      </c>
      <c r="U12" s="41">
        <f t="shared" si="7"/>
        <v>0</v>
      </c>
      <c r="V12" s="105">
        <v>0</v>
      </c>
      <c r="W12" s="107">
        <v>0</v>
      </c>
      <c r="X12" s="107">
        <f t="shared" si="8"/>
        <v>0</v>
      </c>
      <c r="Y12" s="41">
        <f t="shared" si="9"/>
        <v>0</v>
      </c>
      <c r="Z12" s="77">
        <v>5928521721</v>
      </c>
      <c r="AA12" s="78">
        <v>814253000</v>
      </c>
      <c r="AB12" s="78">
        <f t="shared" si="10"/>
        <v>6742774721</v>
      </c>
      <c r="AC12" s="41">
        <f t="shared" si="11"/>
        <v>0.22148966784594937</v>
      </c>
      <c r="AD12" s="77">
        <v>5327850240</v>
      </c>
      <c r="AE12" s="78">
        <v>596821000</v>
      </c>
      <c r="AF12" s="78">
        <f t="shared" si="12"/>
        <v>5924671240</v>
      </c>
      <c r="AG12" s="41">
        <f t="shared" si="13"/>
        <v>0.2038772394933703</v>
      </c>
      <c r="AH12" s="41">
        <f t="shared" si="14"/>
        <v>0.13808419874450273</v>
      </c>
      <c r="AI12" s="13">
        <v>29059993429</v>
      </c>
      <c r="AJ12" s="13">
        <v>28377211122</v>
      </c>
      <c r="AK12" s="13">
        <v>5924671240</v>
      </c>
      <c r="AL12" s="13"/>
    </row>
    <row r="13" spans="1:38" s="14" customFormat="1" ht="12.75">
      <c r="A13" s="30"/>
      <c r="B13" s="39" t="s">
        <v>47</v>
      </c>
      <c r="C13" s="40" t="s">
        <v>48</v>
      </c>
      <c r="D13" s="77">
        <v>34511799822</v>
      </c>
      <c r="E13" s="78">
        <v>7595073000</v>
      </c>
      <c r="F13" s="80">
        <f t="shared" si="0"/>
        <v>42106872822</v>
      </c>
      <c r="G13" s="77">
        <v>34511799822</v>
      </c>
      <c r="H13" s="78">
        <v>7595073000</v>
      </c>
      <c r="I13" s="80">
        <f t="shared" si="1"/>
        <v>42106872822</v>
      </c>
      <c r="J13" s="77">
        <v>8433169919</v>
      </c>
      <c r="K13" s="78">
        <v>520895000</v>
      </c>
      <c r="L13" s="78">
        <f t="shared" si="2"/>
        <v>8954064919</v>
      </c>
      <c r="M13" s="41">
        <f t="shared" si="3"/>
        <v>0.2126509122834142</v>
      </c>
      <c r="N13" s="105">
        <v>0</v>
      </c>
      <c r="O13" s="106">
        <v>0</v>
      </c>
      <c r="P13" s="107">
        <f t="shared" si="4"/>
        <v>0</v>
      </c>
      <c r="Q13" s="41">
        <f t="shared" si="5"/>
        <v>0</v>
      </c>
      <c r="R13" s="105">
        <v>0</v>
      </c>
      <c r="S13" s="107">
        <v>0</v>
      </c>
      <c r="T13" s="107">
        <f t="shared" si="6"/>
        <v>0</v>
      </c>
      <c r="U13" s="41">
        <f t="shared" si="7"/>
        <v>0</v>
      </c>
      <c r="V13" s="105">
        <v>0</v>
      </c>
      <c r="W13" s="107">
        <v>0</v>
      </c>
      <c r="X13" s="107">
        <f t="shared" si="8"/>
        <v>0</v>
      </c>
      <c r="Y13" s="41">
        <f t="shared" si="9"/>
        <v>0</v>
      </c>
      <c r="Z13" s="77">
        <v>8433169919</v>
      </c>
      <c r="AA13" s="78">
        <v>520895000</v>
      </c>
      <c r="AB13" s="78">
        <f t="shared" si="10"/>
        <v>8954064919</v>
      </c>
      <c r="AC13" s="41">
        <f t="shared" si="11"/>
        <v>0.2126509122834142</v>
      </c>
      <c r="AD13" s="77">
        <v>7964319236</v>
      </c>
      <c r="AE13" s="78">
        <v>227416000</v>
      </c>
      <c r="AF13" s="78">
        <f t="shared" si="12"/>
        <v>8191735236</v>
      </c>
      <c r="AG13" s="41">
        <f t="shared" si="13"/>
        <v>0.22371768398320702</v>
      </c>
      <c r="AH13" s="41">
        <f t="shared" si="14"/>
        <v>0.09306083034151413</v>
      </c>
      <c r="AI13" s="13">
        <v>36616395674</v>
      </c>
      <c r="AJ13" s="13">
        <v>37016831000</v>
      </c>
      <c r="AK13" s="13">
        <v>8191735236</v>
      </c>
      <c r="AL13" s="13"/>
    </row>
    <row r="14" spans="1:38" s="14" customFormat="1" ht="12.75">
      <c r="A14" s="30"/>
      <c r="B14" s="39" t="s">
        <v>49</v>
      </c>
      <c r="C14" s="40" t="s">
        <v>50</v>
      </c>
      <c r="D14" s="77">
        <v>5368472823</v>
      </c>
      <c r="E14" s="78">
        <v>865988708</v>
      </c>
      <c r="F14" s="80">
        <f t="shared" si="0"/>
        <v>6234461531</v>
      </c>
      <c r="G14" s="77">
        <v>5368472823</v>
      </c>
      <c r="H14" s="78">
        <v>865988708</v>
      </c>
      <c r="I14" s="80">
        <f t="shared" si="1"/>
        <v>6234461531</v>
      </c>
      <c r="J14" s="77">
        <v>1229789279</v>
      </c>
      <c r="K14" s="78">
        <v>103122459</v>
      </c>
      <c r="L14" s="78">
        <f t="shared" si="2"/>
        <v>1332911738</v>
      </c>
      <c r="M14" s="41">
        <f t="shared" si="3"/>
        <v>0.2137974115923693</v>
      </c>
      <c r="N14" s="105">
        <v>0</v>
      </c>
      <c r="O14" s="106">
        <v>0</v>
      </c>
      <c r="P14" s="107">
        <f t="shared" si="4"/>
        <v>0</v>
      </c>
      <c r="Q14" s="41">
        <f t="shared" si="5"/>
        <v>0</v>
      </c>
      <c r="R14" s="105">
        <v>0</v>
      </c>
      <c r="S14" s="107">
        <v>0</v>
      </c>
      <c r="T14" s="107">
        <f t="shared" si="6"/>
        <v>0</v>
      </c>
      <c r="U14" s="41">
        <f t="shared" si="7"/>
        <v>0</v>
      </c>
      <c r="V14" s="105">
        <v>0</v>
      </c>
      <c r="W14" s="107">
        <v>0</v>
      </c>
      <c r="X14" s="107">
        <f t="shared" si="8"/>
        <v>0</v>
      </c>
      <c r="Y14" s="41">
        <f t="shared" si="9"/>
        <v>0</v>
      </c>
      <c r="Z14" s="77">
        <v>1229789279</v>
      </c>
      <c r="AA14" s="78">
        <v>103122459</v>
      </c>
      <c r="AB14" s="78">
        <f t="shared" si="10"/>
        <v>1332911738</v>
      </c>
      <c r="AC14" s="41">
        <f t="shared" si="11"/>
        <v>0.2137974115923693</v>
      </c>
      <c r="AD14" s="77">
        <v>799138922</v>
      </c>
      <c r="AE14" s="78">
        <v>116277776</v>
      </c>
      <c r="AF14" s="78">
        <f t="shared" si="12"/>
        <v>915416698</v>
      </c>
      <c r="AG14" s="41">
        <f t="shared" si="13"/>
        <v>0.18568357879534264</v>
      </c>
      <c r="AH14" s="41">
        <f t="shared" si="14"/>
        <v>0.4560710340024845</v>
      </c>
      <c r="AI14" s="13">
        <v>4929981983</v>
      </c>
      <c r="AJ14" s="13">
        <v>5775690610</v>
      </c>
      <c r="AK14" s="13">
        <v>915416698</v>
      </c>
      <c r="AL14" s="13"/>
    </row>
    <row r="15" spans="1:38" s="14" customFormat="1" ht="12.75">
      <c r="A15" s="30"/>
      <c r="B15" s="39" t="s">
        <v>51</v>
      </c>
      <c r="C15" s="40" t="s">
        <v>52</v>
      </c>
      <c r="D15" s="77">
        <v>7620912730</v>
      </c>
      <c r="E15" s="78">
        <v>1177276995</v>
      </c>
      <c r="F15" s="80">
        <f t="shared" si="0"/>
        <v>8798189725</v>
      </c>
      <c r="G15" s="77">
        <v>7620912730</v>
      </c>
      <c r="H15" s="78">
        <v>1177276995</v>
      </c>
      <c r="I15" s="80">
        <f t="shared" si="1"/>
        <v>8798189725</v>
      </c>
      <c r="J15" s="77">
        <v>1646942675</v>
      </c>
      <c r="K15" s="78">
        <v>106047161</v>
      </c>
      <c r="L15" s="78">
        <f t="shared" si="2"/>
        <v>1752989836</v>
      </c>
      <c r="M15" s="41">
        <f t="shared" si="3"/>
        <v>0.19924437762678504</v>
      </c>
      <c r="N15" s="105">
        <v>0</v>
      </c>
      <c r="O15" s="106">
        <v>0</v>
      </c>
      <c r="P15" s="107">
        <f t="shared" si="4"/>
        <v>0</v>
      </c>
      <c r="Q15" s="41">
        <f t="shared" si="5"/>
        <v>0</v>
      </c>
      <c r="R15" s="105">
        <v>0</v>
      </c>
      <c r="S15" s="107">
        <v>0</v>
      </c>
      <c r="T15" s="107">
        <f t="shared" si="6"/>
        <v>0</v>
      </c>
      <c r="U15" s="41">
        <f t="shared" si="7"/>
        <v>0</v>
      </c>
      <c r="V15" s="105">
        <v>0</v>
      </c>
      <c r="W15" s="107">
        <v>0</v>
      </c>
      <c r="X15" s="107">
        <f t="shared" si="8"/>
        <v>0</v>
      </c>
      <c r="Y15" s="41">
        <f t="shared" si="9"/>
        <v>0</v>
      </c>
      <c r="Z15" s="77">
        <v>1646942675</v>
      </c>
      <c r="AA15" s="78">
        <v>106047161</v>
      </c>
      <c r="AB15" s="78">
        <f t="shared" si="10"/>
        <v>1752989836</v>
      </c>
      <c r="AC15" s="41">
        <f t="shared" si="11"/>
        <v>0.19924437762678504</v>
      </c>
      <c r="AD15" s="77">
        <v>1567584371</v>
      </c>
      <c r="AE15" s="78">
        <v>145738522</v>
      </c>
      <c r="AF15" s="78">
        <f t="shared" si="12"/>
        <v>1713322893</v>
      </c>
      <c r="AG15" s="41">
        <f t="shared" si="13"/>
        <v>0.2040843092570466</v>
      </c>
      <c r="AH15" s="41">
        <f t="shared" si="14"/>
        <v>0.023152053335693035</v>
      </c>
      <c r="AI15" s="13">
        <v>8395172070</v>
      </c>
      <c r="AJ15" s="13">
        <v>9019201722</v>
      </c>
      <c r="AK15" s="13">
        <v>1713322893</v>
      </c>
      <c r="AL15" s="13"/>
    </row>
    <row r="16" spans="1:38" s="14" customFormat="1" ht="12.75">
      <c r="A16" s="30"/>
      <c r="B16" s="39" t="s">
        <v>53</v>
      </c>
      <c r="C16" s="40" t="s">
        <v>54</v>
      </c>
      <c r="D16" s="77">
        <v>22171995185</v>
      </c>
      <c r="E16" s="78">
        <v>4345256415</v>
      </c>
      <c r="F16" s="80">
        <f t="shared" si="0"/>
        <v>26517251600</v>
      </c>
      <c r="G16" s="77">
        <v>22171995185</v>
      </c>
      <c r="H16" s="78">
        <v>4345256415</v>
      </c>
      <c r="I16" s="80">
        <f t="shared" si="1"/>
        <v>26517251600</v>
      </c>
      <c r="J16" s="77">
        <v>4546570641</v>
      </c>
      <c r="K16" s="78">
        <v>513242272</v>
      </c>
      <c r="L16" s="78">
        <f t="shared" si="2"/>
        <v>5059812913</v>
      </c>
      <c r="M16" s="41">
        <f t="shared" si="3"/>
        <v>0.19081211693145453</v>
      </c>
      <c r="N16" s="105">
        <v>0</v>
      </c>
      <c r="O16" s="106">
        <v>0</v>
      </c>
      <c r="P16" s="107">
        <f t="shared" si="4"/>
        <v>0</v>
      </c>
      <c r="Q16" s="41">
        <f t="shared" si="5"/>
        <v>0</v>
      </c>
      <c r="R16" s="105">
        <v>0</v>
      </c>
      <c r="S16" s="107">
        <v>0</v>
      </c>
      <c r="T16" s="107">
        <f t="shared" si="6"/>
        <v>0</v>
      </c>
      <c r="U16" s="41">
        <f t="shared" si="7"/>
        <v>0</v>
      </c>
      <c r="V16" s="105">
        <v>0</v>
      </c>
      <c r="W16" s="107">
        <v>0</v>
      </c>
      <c r="X16" s="107">
        <f t="shared" si="8"/>
        <v>0</v>
      </c>
      <c r="Y16" s="41">
        <f t="shared" si="9"/>
        <v>0</v>
      </c>
      <c r="Z16" s="77">
        <v>4546570641</v>
      </c>
      <c r="AA16" s="78">
        <v>513242272</v>
      </c>
      <c r="AB16" s="78">
        <f t="shared" si="10"/>
        <v>5059812913</v>
      </c>
      <c r="AC16" s="41">
        <f t="shared" si="11"/>
        <v>0.19081211693145453</v>
      </c>
      <c r="AD16" s="77">
        <v>4389245415</v>
      </c>
      <c r="AE16" s="78">
        <v>500621520</v>
      </c>
      <c r="AF16" s="78">
        <f t="shared" si="12"/>
        <v>4889866935</v>
      </c>
      <c r="AG16" s="41">
        <f t="shared" si="13"/>
        <v>0.19223212817752772</v>
      </c>
      <c r="AH16" s="41">
        <f t="shared" si="14"/>
        <v>0.03475472446572825</v>
      </c>
      <c r="AI16" s="13">
        <v>25437303230</v>
      </c>
      <c r="AJ16" s="13">
        <v>25685516937</v>
      </c>
      <c r="AK16" s="13">
        <v>4889866935</v>
      </c>
      <c r="AL16" s="13"/>
    </row>
    <row r="17" spans="1:38" s="14" customFormat="1" ht="12.75">
      <c r="A17" s="30"/>
      <c r="B17" s="52" t="s">
        <v>95</v>
      </c>
      <c r="C17" s="40"/>
      <c r="D17" s="81">
        <f>SUM(D9:D16)</f>
        <v>149941554914</v>
      </c>
      <c r="E17" s="82">
        <f>SUM(E9:E16)</f>
        <v>28633129609</v>
      </c>
      <c r="F17" s="83">
        <f t="shared" si="0"/>
        <v>178574684523</v>
      </c>
      <c r="G17" s="81">
        <f>SUM(G9:G16)</f>
        <v>149926951754</v>
      </c>
      <c r="H17" s="82">
        <f>SUM(H9:H16)</f>
        <v>28900421227</v>
      </c>
      <c r="I17" s="83">
        <f t="shared" si="1"/>
        <v>178827372981</v>
      </c>
      <c r="J17" s="81">
        <f>SUM(J9:J16)</f>
        <v>34295686819</v>
      </c>
      <c r="K17" s="82">
        <f>SUM(K9:K16)</f>
        <v>2917524002</v>
      </c>
      <c r="L17" s="82">
        <f t="shared" si="2"/>
        <v>37213210821</v>
      </c>
      <c r="M17" s="45">
        <f t="shared" si="3"/>
        <v>0.20839018095091202</v>
      </c>
      <c r="N17" s="111">
        <f>SUM(N9:N16)</f>
        <v>0</v>
      </c>
      <c r="O17" s="112">
        <f>SUM(O9:O16)</f>
        <v>0</v>
      </c>
      <c r="P17" s="113">
        <f t="shared" si="4"/>
        <v>0</v>
      </c>
      <c r="Q17" s="45">
        <f t="shared" si="5"/>
        <v>0</v>
      </c>
      <c r="R17" s="111">
        <f>SUM(R9:R16)</f>
        <v>0</v>
      </c>
      <c r="S17" s="113">
        <f>SUM(S9:S16)</f>
        <v>0</v>
      </c>
      <c r="T17" s="113">
        <f t="shared" si="6"/>
        <v>0</v>
      </c>
      <c r="U17" s="45">
        <f t="shared" si="7"/>
        <v>0</v>
      </c>
      <c r="V17" s="111">
        <f>SUM(V9:V16)</f>
        <v>0</v>
      </c>
      <c r="W17" s="113">
        <f>SUM(W9:W16)</f>
        <v>0</v>
      </c>
      <c r="X17" s="113">
        <f t="shared" si="8"/>
        <v>0</v>
      </c>
      <c r="Y17" s="45">
        <f t="shared" si="9"/>
        <v>0</v>
      </c>
      <c r="Z17" s="81">
        <v>34295686819</v>
      </c>
      <c r="AA17" s="82">
        <v>2917524002</v>
      </c>
      <c r="AB17" s="82">
        <f t="shared" si="10"/>
        <v>37213210821</v>
      </c>
      <c r="AC17" s="45">
        <f t="shared" si="11"/>
        <v>0.20839018095091202</v>
      </c>
      <c r="AD17" s="81">
        <f>SUM(AD9:AD16)</f>
        <v>31660499170</v>
      </c>
      <c r="AE17" s="82">
        <f>SUM(AE9:AE16)</f>
        <v>2393764323</v>
      </c>
      <c r="AF17" s="82">
        <f t="shared" si="12"/>
        <v>34054263493</v>
      </c>
      <c r="AG17" s="45">
        <f t="shared" si="13"/>
        <v>0.2070353409929241</v>
      </c>
      <c r="AH17" s="45">
        <f t="shared" si="14"/>
        <v>0.09276216849174657</v>
      </c>
      <c r="AI17" s="13">
        <f>SUM(AI9:AI16)</f>
        <v>164485267731</v>
      </c>
      <c r="AJ17" s="13">
        <f>SUM(AJ9:AJ16)</f>
        <v>166681871310</v>
      </c>
      <c r="AK17" s="13">
        <f>SUM(AK9:AK16)</f>
        <v>34054263493</v>
      </c>
      <c r="AL17" s="13"/>
    </row>
    <row r="18" spans="1:38" s="14" customFormat="1" ht="12.75">
      <c r="A18" s="46"/>
      <c r="B18" s="53"/>
      <c r="C18" s="54"/>
      <c r="D18" s="101"/>
      <c r="E18" s="102"/>
      <c r="F18" s="103"/>
      <c r="G18" s="101"/>
      <c r="H18" s="102"/>
      <c r="I18" s="103"/>
      <c r="J18" s="101"/>
      <c r="K18" s="102"/>
      <c r="L18" s="102"/>
      <c r="M18" s="50"/>
      <c r="N18" s="114"/>
      <c r="O18" s="115"/>
      <c r="P18" s="116"/>
      <c r="Q18" s="50"/>
      <c r="R18" s="114"/>
      <c r="S18" s="116"/>
      <c r="T18" s="116"/>
      <c r="U18" s="50"/>
      <c r="V18" s="114"/>
      <c r="W18" s="116"/>
      <c r="X18" s="116"/>
      <c r="Y18" s="50"/>
      <c r="Z18" s="101"/>
      <c r="AA18" s="102"/>
      <c r="AB18" s="102"/>
      <c r="AC18" s="50"/>
      <c r="AD18" s="101"/>
      <c r="AE18" s="102"/>
      <c r="AF18" s="102"/>
      <c r="AG18" s="50"/>
      <c r="AH18" s="50"/>
      <c r="AI18" s="13"/>
      <c r="AJ18" s="13"/>
      <c r="AK18" s="13"/>
      <c r="AL18" s="13"/>
    </row>
    <row r="19" spans="1:38" ht="12.75">
      <c r="A19" s="55"/>
      <c r="B19" s="130" t="s">
        <v>656</v>
      </c>
      <c r="C19" s="56"/>
      <c r="D19" s="104"/>
      <c r="E19" s="104"/>
      <c r="F19" s="104"/>
      <c r="G19" s="104"/>
      <c r="H19" s="104"/>
      <c r="I19" s="104"/>
      <c r="J19" s="104"/>
      <c r="K19" s="104"/>
      <c r="L19" s="104"/>
      <c r="M19" s="51"/>
      <c r="N19" s="117"/>
      <c r="O19" s="117"/>
      <c r="P19" s="117"/>
      <c r="Q19" s="57"/>
      <c r="R19" s="117"/>
      <c r="S19" s="117"/>
      <c r="T19" s="117"/>
      <c r="U19" s="57"/>
      <c r="V19" s="117"/>
      <c r="W19" s="117"/>
      <c r="X19" s="117"/>
      <c r="Y19" s="57"/>
      <c r="Z19" s="104"/>
      <c r="AA19" s="104"/>
      <c r="AB19" s="104"/>
      <c r="AC19" s="51"/>
      <c r="AD19" s="104"/>
      <c r="AE19" s="104"/>
      <c r="AF19" s="104"/>
      <c r="AG19" s="51"/>
      <c r="AH19" s="51"/>
      <c r="AI19" s="2"/>
      <c r="AJ19" s="2"/>
      <c r="AK19" s="2"/>
      <c r="AL19" s="2"/>
    </row>
    <row r="20" spans="1:38" ht="12.75">
      <c r="A20" s="2"/>
      <c r="B20" s="2"/>
      <c r="C20" s="2"/>
      <c r="D20" s="89"/>
      <c r="E20" s="89"/>
      <c r="F20" s="89"/>
      <c r="G20" s="89"/>
      <c r="H20" s="89"/>
      <c r="I20" s="89"/>
      <c r="J20" s="89"/>
      <c r="K20" s="89"/>
      <c r="L20" s="89"/>
      <c r="M20" s="2"/>
      <c r="N20" s="89"/>
      <c r="O20" s="89"/>
      <c r="P20" s="89"/>
      <c r="Q20" s="2"/>
      <c r="R20" s="89"/>
      <c r="S20" s="89"/>
      <c r="T20" s="89"/>
      <c r="U20" s="2"/>
      <c r="V20" s="89"/>
      <c r="W20" s="89"/>
      <c r="X20" s="89"/>
      <c r="Y20" s="2"/>
      <c r="Z20" s="89"/>
      <c r="AA20" s="89"/>
      <c r="AB20" s="89"/>
      <c r="AC20" s="2"/>
      <c r="AD20" s="89"/>
      <c r="AE20" s="89"/>
      <c r="AF20" s="89"/>
      <c r="AG20" s="2"/>
      <c r="AH20" s="2"/>
      <c r="AI20" s="2"/>
      <c r="AJ20" s="2"/>
      <c r="AK20" s="2"/>
      <c r="AL20" s="2"/>
    </row>
    <row r="21" spans="1:38" ht="12.75">
      <c r="A21" s="2"/>
      <c r="B21" s="2"/>
      <c r="C21" s="2"/>
      <c r="D21" s="89"/>
      <c r="E21" s="89"/>
      <c r="F21" s="89"/>
      <c r="G21" s="89"/>
      <c r="H21" s="89"/>
      <c r="I21" s="89"/>
      <c r="J21" s="89"/>
      <c r="K21" s="89"/>
      <c r="L21" s="89"/>
      <c r="M21" s="2"/>
      <c r="N21" s="89"/>
      <c r="O21" s="89"/>
      <c r="P21" s="89"/>
      <c r="Q21" s="2"/>
      <c r="R21" s="89"/>
      <c r="S21" s="89"/>
      <c r="T21" s="89"/>
      <c r="U21" s="2"/>
      <c r="V21" s="89"/>
      <c r="W21" s="89"/>
      <c r="X21" s="89"/>
      <c r="Y21" s="2"/>
      <c r="Z21" s="89"/>
      <c r="AA21" s="89"/>
      <c r="AB21" s="89"/>
      <c r="AC21" s="2"/>
      <c r="AD21" s="89"/>
      <c r="AE21" s="89"/>
      <c r="AF21" s="89"/>
      <c r="AG21" s="2"/>
      <c r="AH21" s="2"/>
      <c r="AI21" s="2"/>
      <c r="AJ21" s="2"/>
      <c r="AK21" s="2"/>
      <c r="AL21" s="2"/>
    </row>
    <row r="22" spans="1:38" ht="12.75">
      <c r="A22" s="2"/>
      <c r="B22" s="2"/>
      <c r="C22" s="2"/>
      <c r="D22" s="89"/>
      <c r="E22" s="89"/>
      <c r="F22" s="89"/>
      <c r="G22" s="89"/>
      <c r="H22" s="89"/>
      <c r="I22" s="89"/>
      <c r="J22" s="89"/>
      <c r="K22" s="89"/>
      <c r="L22" s="89"/>
      <c r="M22" s="2"/>
      <c r="N22" s="89"/>
      <c r="O22" s="89"/>
      <c r="P22" s="89"/>
      <c r="Q22" s="2"/>
      <c r="R22" s="89"/>
      <c r="S22" s="89"/>
      <c r="T22" s="89"/>
      <c r="U22" s="2"/>
      <c r="V22" s="89"/>
      <c r="W22" s="89"/>
      <c r="X22" s="89"/>
      <c r="Y22" s="2"/>
      <c r="Z22" s="89"/>
      <c r="AA22" s="89"/>
      <c r="AB22" s="89"/>
      <c r="AC22" s="2"/>
      <c r="AD22" s="89"/>
      <c r="AE22" s="89"/>
      <c r="AF22" s="89"/>
      <c r="AG22" s="2"/>
      <c r="AH22" s="2"/>
      <c r="AI22" s="2"/>
      <c r="AJ22" s="2"/>
      <c r="AK22" s="2"/>
      <c r="AL22" s="2"/>
    </row>
    <row r="23" spans="1:38" ht="12.75">
      <c r="A23" s="2"/>
      <c r="B23" s="2"/>
      <c r="C23" s="2"/>
      <c r="D23" s="89"/>
      <c r="E23" s="89"/>
      <c r="F23" s="89"/>
      <c r="G23" s="89"/>
      <c r="H23" s="89"/>
      <c r="I23" s="89"/>
      <c r="J23" s="89"/>
      <c r="K23" s="89"/>
      <c r="L23" s="89"/>
      <c r="M23" s="2"/>
      <c r="N23" s="89"/>
      <c r="O23" s="89"/>
      <c r="P23" s="89"/>
      <c r="Q23" s="2"/>
      <c r="R23" s="89"/>
      <c r="S23" s="89"/>
      <c r="T23" s="89"/>
      <c r="U23" s="2"/>
      <c r="V23" s="89"/>
      <c r="W23" s="89"/>
      <c r="X23" s="89"/>
      <c r="Y23" s="2"/>
      <c r="Z23" s="89"/>
      <c r="AA23" s="89"/>
      <c r="AB23" s="89"/>
      <c r="AC23" s="2"/>
      <c r="AD23" s="89"/>
      <c r="AE23" s="89"/>
      <c r="AF23" s="89"/>
      <c r="AG23" s="2"/>
      <c r="AH23" s="2"/>
      <c r="AI23" s="2"/>
      <c r="AJ23" s="2"/>
      <c r="AK23" s="2"/>
      <c r="AL23" s="2"/>
    </row>
    <row r="24" spans="1:38" ht="12.75">
      <c r="A24" s="2"/>
      <c r="B24" s="2"/>
      <c r="C24" s="2"/>
      <c r="D24" s="89"/>
      <c r="E24" s="89"/>
      <c r="F24" s="89"/>
      <c r="G24" s="89"/>
      <c r="H24" s="89"/>
      <c r="I24" s="89"/>
      <c r="J24" s="89"/>
      <c r="K24" s="89"/>
      <c r="L24" s="89"/>
      <c r="M24" s="2"/>
      <c r="N24" s="89"/>
      <c r="O24" s="89"/>
      <c r="P24" s="89"/>
      <c r="Q24" s="2"/>
      <c r="R24" s="89"/>
      <c r="S24" s="89"/>
      <c r="T24" s="89"/>
      <c r="U24" s="2"/>
      <c r="V24" s="89"/>
      <c r="W24" s="89"/>
      <c r="X24" s="89"/>
      <c r="Y24" s="2"/>
      <c r="Z24" s="89"/>
      <c r="AA24" s="89"/>
      <c r="AB24" s="89"/>
      <c r="AC24" s="2"/>
      <c r="AD24" s="89"/>
      <c r="AE24" s="89"/>
      <c r="AF24" s="89"/>
      <c r="AG24" s="2"/>
      <c r="AH24" s="2"/>
      <c r="AI24" s="2"/>
      <c r="AJ24" s="2"/>
      <c r="AK24" s="2"/>
      <c r="AL24" s="2"/>
    </row>
    <row r="25" spans="1:38" ht="12.75">
      <c r="A25" s="2"/>
      <c r="B25" s="2"/>
      <c r="C25" s="2"/>
      <c r="D25" s="89"/>
      <c r="E25" s="89"/>
      <c r="F25" s="89"/>
      <c r="G25" s="89"/>
      <c r="H25" s="89"/>
      <c r="I25" s="89"/>
      <c r="J25" s="89"/>
      <c r="K25" s="89"/>
      <c r="L25" s="89"/>
      <c r="M25" s="2"/>
      <c r="N25" s="89"/>
      <c r="O25" s="89"/>
      <c r="P25" s="89"/>
      <c r="Q25" s="2"/>
      <c r="R25" s="89"/>
      <c r="S25" s="89"/>
      <c r="T25" s="89"/>
      <c r="U25" s="2"/>
      <c r="V25" s="89"/>
      <c r="W25" s="89"/>
      <c r="X25" s="89"/>
      <c r="Y25" s="2"/>
      <c r="Z25" s="89"/>
      <c r="AA25" s="89"/>
      <c r="AB25" s="89"/>
      <c r="AC25" s="2"/>
      <c r="AD25" s="89"/>
      <c r="AE25" s="89"/>
      <c r="AF25" s="89"/>
      <c r="AG25" s="2"/>
      <c r="AH25" s="2"/>
      <c r="AI25" s="2"/>
      <c r="AJ25" s="2"/>
      <c r="AK25" s="2"/>
      <c r="AL25" s="2"/>
    </row>
    <row r="26" spans="1:38" ht="12.75">
      <c r="A26" s="2"/>
      <c r="B26" s="2"/>
      <c r="C26" s="2"/>
      <c r="D26" s="89"/>
      <c r="E26" s="89"/>
      <c r="F26" s="89"/>
      <c r="G26" s="89"/>
      <c r="H26" s="89"/>
      <c r="I26" s="89"/>
      <c r="J26" s="89"/>
      <c r="K26" s="89"/>
      <c r="L26" s="89"/>
      <c r="M26" s="2"/>
      <c r="N26" s="89"/>
      <c r="O26" s="89"/>
      <c r="P26" s="89"/>
      <c r="Q26" s="2"/>
      <c r="R26" s="89"/>
      <c r="S26" s="89"/>
      <c r="T26" s="89"/>
      <c r="U26" s="2"/>
      <c r="V26" s="89"/>
      <c r="W26" s="89"/>
      <c r="X26" s="89"/>
      <c r="Y26" s="2"/>
      <c r="Z26" s="89"/>
      <c r="AA26" s="89"/>
      <c r="AB26" s="89"/>
      <c r="AC26" s="2"/>
      <c r="AD26" s="89"/>
      <c r="AE26" s="89"/>
      <c r="AF26" s="89"/>
      <c r="AG26" s="2"/>
      <c r="AH26" s="2"/>
      <c r="AI26" s="2"/>
      <c r="AJ26" s="2"/>
      <c r="AK26" s="2"/>
      <c r="AL26" s="2"/>
    </row>
    <row r="27" spans="1:38" ht="12.75">
      <c r="A27" s="2"/>
      <c r="B27" s="2"/>
      <c r="C27" s="2"/>
      <c r="D27" s="89"/>
      <c r="E27" s="89"/>
      <c r="F27" s="89"/>
      <c r="G27" s="89"/>
      <c r="H27" s="89"/>
      <c r="I27" s="89"/>
      <c r="J27" s="89"/>
      <c r="K27" s="89"/>
      <c r="L27" s="89"/>
      <c r="M27" s="2"/>
      <c r="N27" s="89"/>
      <c r="O27" s="89"/>
      <c r="P27" s="89"/>
      <c r="Q27" s="2"/>
      <c r="R27" s="89"/>
      <c r="S27" s="89"/>
      <c r="T27" s="89"/>
      <c r="U27" s="2"/>
      <c r="V27" s="89"/>
      <c r="W27" s="89"/>
      <c r="X27" s="89"/>
      <c r="Y27" s="2"/>
      <c r="Z27" s="89"/>
      <c r="AA27" s="89"/>
      <c r="AB27" s="89"/>
      <c r="AC27" s="2"/>
      <c r="AD27" s="89"/>
      <c r="AE27" s="89"/>
      <c r="AF27" s="89"/>
      <c r="AG27" s="2"/>
      <c r="AH27" s="2"/>
      <c r="AI27" s="2"/>
      <c r="AJ27" s="2"/>
      <c r="AK27" s="2"/>
      <c r="AL27" s="2"/>
    </row>
    <row r="28" spans="1:38" ht="12.75">
      <c r="A28" s="2"/>
      <c r="B28" s="2"/>
      <c r="C28" s="2"/>
      <c r="D28" s="89"/>
      <c r="E28" s="89"/>
      <c r="F28" s="89"/>
      <c r="G28" s="89"/>
      <c r="H28" s="89"/>
      <c r="I28" s="89"/>
      <c r="J28" s="89"/>
      <c r="K28" s="89"/>
      <c r="L28" s="89"/>
      <c r="M28" s="2"/>
      <c r="N28" s="89"/>
      <c r="O28" s="89"/>
      <c r="P28" s="89"/>
      <c r="Q28" s="2"/>
      <c r="R28" s="89"/>
      <c r="S28" s="89"/>
      <c r="T28" s="89"/>
      <c r="U28" s="2"/>
      <c r="V28" s="89"/>
      <c r="W28" s="89"/>
      <c r="X28" s="89"/>
      <c r="Y28" s="2"/>
      <c r="Z28" s="89"/>
      <c r="AA28" s="89"/>
      <c r="AB28" s="89"/>
      <c r="AC28" s="2"/>
      <c r="AD28" s="89"/>
      <c r="AE28" s="89"/>
      <c r="AF28" s="89"/>
      <c r="AG28" s="2"/>
      <c r="AH28" s="2"/>
      <c r="AI28" s="2"/>
      <c r="AJ28" s="2"/>
      <c r="AK28" s="2"/>
      <c r="AL28" s="2"/>
    </row>
    <row r="29" spans="1:38" ht="12.75">
      <c r="A29" s="2"/>
      <c r="B29" s="2"/>
      <c r="C29" s="2"/>
      <c r="D29" s="89"/>
      <c r="E29" s="89"/>
      <c r="F29" s="89"/>
      <c r="G29" s="89"/>
      <c r="H29" s="89"/>
      <c r="I29" s="89"/>
      <c r="J29" s="89"/>
      <c r="K29" s="89"/>
      <c r="L29" s="89"/>
      <c r="M29" s="2"/>
      <c r="N29" s="89"/>
      <c r="O29" s="89"/>
      <c r="P29" s="89"/>
      <c r="Q29" s="2"/>
      <c r="R29" s="89"/>
      <c r="S29" s="89"/>
      <c r="T29" s="89"/>
      <c r="U29" s="2"/>
      <c r="V29" s="89"/>
      <c r="W29" s="89"/>
      <c r="X29" s="89"/>
      <c r="Y29" s="2"/>
      <c r="Z29" s="89"/>
      <c r="AA29" s="89"/>
      <c r="AB29" s="89"/>
      <c r="AC29" s="2"/>
      <c r="AD29" s="89"/>
      <c r="AE29" s="89"/>
      <c r="AF29" s="89"/>
      <c r="AG29" s="2"/>
      <c r="AH29" s="2"/>
      <c r="AI29" s="2"/>
      <c r="AJ29" s="2"/>
      <c r="AK29" s="2"/>
      <c r="AL29" s="2"/>
    </row>
    <row r="30" spans="1:38" ht="12.75">
      <c r="A30" s="2"/>
      <c r="B30" s="2"/>
      <c r="C30" s="2"/>
      <c r="D30" s="89"/>
      <c r="E30" s="89"/>
      <c r="F30" s="89"/>
      <c r="G30" s="89"/>
      <c r="H30" s="89"/>
      <c r="I30" s="89"/>
      <c r="J30" s="89"/>
      <c r="K30" s="89"/>
      <c r="L30" s="89"/>
      <c r="M30" s="2"/>
      <c r="N30" s="89"/>
      <c r="O30" s="89"/>
      <c r="P30" s="89"/>
      <c r="Q30" s="2"/>
      <c r="R30" s="89"/>
      <c r="S30" s="89"/>
      <c r="T30" s="89"/>
      <c r="U30" s="2"/>
      <c r="V30" s="89"/>
      <c r="W30" s="89"/>
      <c r="X30" s="89"/>
      <c r="Y30" s="2"/>
      <c r="Z30" s="89"/>
      <c r="AA30" s="89"/>
      <c r="AB30" s="89"/>
      <c r="AC30" s="2"/>
      <c r="AD30" s="89"/>
      <c r="AE30" s="89"/>
      <c r="AF30" s="89"/>
      <c r="AG30" s="2"/>
      <c r="AH30" s="2"/>
      <c r="AI30" s="2"/>
      <c r="AJ30" s="2"/>
      <c r="AK30" s="2"/>
      <c r="AL30" s="2"/>
    </row>
    <row r="31" spans="1:38" ht="12.75">
      <c r="A31" s="2"/>
      <c r="B31" s="2"/>
      <c r="C31" s="2"/>
      <c r="D31" s="89"/>
      <c r="E31" s="89"/>
      <c r="F31" s="89"/>
      <c r="G31" s="89"/>
      <c r="H31" s="89"/>
      <c r="I31" s="89"/>
      <c r="J31" s="89"/>
      <c r="K31" s="89"/>
      <c r="L31" s="89"/>
      <c r="M31" s="2"/>
      <c r="N31" s="89"/>
      <c r="O31" s="89"/>
      <c r="P31" s="89"/>
      <c r="Q31" s="2"/>
      <c r="R31" s="89"/>
      <c r="S31" s="89"/>
      <c r="T31" s="89"/>
      <c r="U31" s="2"/>
      <c r="V31" s="89"/>
      <c r="W31" s="89"/>
      <c r="X31" s="89"/>
      <c r="Y31" s="2"/>
      <c r="Z31" s="89"/>
      <c r="AA31" s="89"/>
      <c r="AB31" s="89"/>
      <c r="AC31" s="2"/>
      <c r="AD31" s="89"/>
      <c r="AE31" s="89"/>
      <c r="AF31" s="89"/>
      <c r="AG31" s="2"/>
      <c r="AH31" s="2"/>
      <c r="AI31" s="2"/>
      <c r="AJ31" s="2"/>
      <c r="AK31" s="2"/>
      <c r="AL31" s="2"/>
    </row>
    <row r="32" spans="1:38" ht="12.75">
      <c r="A32" s="2"/>
      <c r="B32" s="2"/>
      <c r="C32" s="2"/>
      <c r="D32" s="89"/>
      <c r="E32" s="89"/>
      <c r="F32" s="89"/>
      <c r="G32" s="89"/>
      <c r="H32" s="89"/>
      <c r="I32" s="89"/>
      <c r="J32" s="89"/>
      <c r="K32" s="89"/>
      <c r="L32" s="89"/>
      <c r="M32" s="2"/>
      <c r="N32" s="89"/>
      <c r="O32" s="89"/>
      <c r="P32" s="89"/>
      <c r="Q32" s="2"/>
      <c r="R32" s="89"/>
      <c r="S32" s="89"/>
      <c r="T32" s="89"/>
      <c r="U32" s="2"/>
      <c r="V32" s="89"/>
      <c r="W32" s="89"/>
      <c r="X32" s="89"/>
      <c r="Y32" s="2"/>
      <c r="Z32" s="89"/>
      <c r="AA32" s="89"/>
      <c r="AB32" s="89"/>
      <c r="AC32" s="2"/>
      <c r="AD32" s="89"/>
      <c r="AE32" s="89"/>
      <c r="AF32" s="89"/>
      <c r="AG32" s="2"/>
      <c r="AH32" s="2"/>
      <c r="AI32" s="2"/>
      <c r="AJ32" s="2"/>
      <c r="AK32" s="2"/>
      <c r="AL32" s="2"/>
    </row>
    <row r="33" spans="1:38" ht="12.75">
      <c r="A33" s="2"/>
      <c r="B33" s="2"/>
      <c r="C33" s="2"/>
      <c r="D33" s="89"/>
      <c r="E33" s="89"/>
      <c r="F33" s="89"/>
      <c r="G33" s="89"/>
      <c r="H33" s="89"/>
      <c r="I33" s="89"/>
      <c r="J33" s="89"/>
      <c r="K33" s="89"/>
      <c r="L33" s="89"/>
      <c r="M33" s="2"/>
      <c r="N33" s="89"/>
      <c r="O33" s="89"/>
      <c r="P33" s="89"/>
      <c r="Q33" s="2"/>
      <c r="R33" s="89"/>
      <c r="S33" s="89"/>
      <c r="T33" s="89"/>
      <c r="U33" s="2"/>
      <c r="V33" s="89"/>
      <c r="W33" s="89"/>
      <c r="X33" s="89"/>
      <c r="Y33" s="2"/>
      <c r="Z33" s="89"/>
      <c r="AA33" s="89"/>
      <c r="AB33" s="89"/>
      <c r="AC33" s="2"/>
      <c r="AD33" s="89"/>
      <c r="AE33" s="89"/>
      <c r="AF33" s="89"/>
      <c r="AG33" s="2"/>
      <c r="AH33" s="2"/>
      <c r="AI33" s="2"/>
      <c r="AJ33" s="2"/>
      <c r="AK33" s="2"/>
      <c r="AL33" s="2"/>
    </row>
    <row r="34" spans="1:38" ht="12.75">
      <c r="A34" s="2"/>
      <c r="B34" s="2"/>
      <c r="C34" s="2"/>
      <c r="D34" s="89"/>
      <c r="E34" s="89"/>
      <c r="F34" s="89"/>
      <c r="G34" s="89"/>
      <c r="H34" s="89"/>
      <c r="I34" s="89"/>
      <c r="J34" s="89"/>
      <c r="K34" s="89"/>
      <c r="L34" s="89"/>
      <c r="M34" s="2"/>
      <c r="N34" s="89"/>
      <c r="O34" s="89"/>
      <c r="P34" s="89"/>
      <c r="Q34" s="2"/>
      <c r="R34" s="89"/>
      <c r="S34" s="89"/>
      <c r="T34" s="89"/>
      <c r="U34" s="2"/>
      <c r="V34" s="89"/>
      <c r="W34" s="89"/>
      <c r="X34" s="89"/>
      <c r="Y34" s="2"/>
      <c r="Z34" s="89"/>
      <c r="AA34" s="89"/>
      <c r="AB34" s="89"/>
      <c r="AC34" s="2"/>
      <c r="AD34" s="89"/>
      <c r="AE34" s="89"/>
      <c r="AF34" s="89"/>
      <c r="AG34" s="2"/>
      <c r="AH34" s="2"/>
      <c r="AI34" s="2"/>
      <c r="AJ34" s="2"/>
      <c r="AK34" s="2"/>
      <c r="AL34" s="2"/>
    </row>
    <row r="35" spans="1:38" ht="12.75">
      <c r="A35" s="2"/>
      <c r="B35" s="2"/>
      <c r="C35" s="2"/>
      <c r="D35" s="89"/>
      <c r="E35" s="89"/>
      <c r="F35" s="89"/>
      <c r="G35" s="89"/>
      <c r="H35" s="89"/>
      <c r="I35" s="89"/>
      <c r="J35" s="89"/>
      <c r="K35" s="89"/>
      <c r="L35" s="89"/>
      <c r="M35" s="2"/>
      <c r="N35" s="89"/>
      <c r="O35" s="89"/>
      <c r="P35" s="89"/>
      <c r="Q35" s="2"/>
      <c r="R35" s="89"/>
      <c r="S35" s="89"/>
      <c r="T35" s="89"/>
      <c r="U35" s="2"/>
      <c r="V35" s="89"/>
      <c r="W35" s="89"/>
      <c r="X35" s="89"/>
      <c r="Y35" s="2"/>
      <c r="Z35" s="89"/>
      <c r="AA35" s="89"/>
      <c r="AB35" s="89"/>
      <c r="AC35" s="2"/>
      <c r="AD35" s="89"/>
      <c r="AE35" s="89"/>
      <c r="AF35" s="89"/>
      <c r="AG35" s="2"/>
      <c r="AH35" s="2"/>
      <c r="AI35" s="2"/>
      <c r="AJ35" s="2"/>
      <c r="AK35" s="2"/>
      <c r="AL35" s="2"/>
    </row>
    <row r="36" spans="1:38" ht="12.75">
      <c r="A36" s="2"/>
      <c r="B36" s="2"/>
      <c r="C36" s="2"/>
      <c r="D36" s="89"/>
      <c r="E36" s="89"/>
      <c r="F36" s="89"/>
      <c r="G36" s="89"/>
      <c r="H36" s="89"/>
      <c r="I36" s="89"/>
      <c r="J36" s="89"/>
      <c r="K36" s="89"/>
      <c r="L36" s="89"/>
      <c r="M36" s="2"/>
      <c r="N36" s="89"/>
      <c r="O36" s="89"/>
      <c r="P36" s="89"/>
      <c r="Q36" s="2"/>
      <c r="R36" s="89"/>
      <c r="S36" s="89"/>
      <c r="T36" s="89"/>
      <c r="U36" s="2"/>
      <c r="V36" s="89"/>
      <c r="W36" s="89"/>
      <c r="X36" s="89"/>
      <c r="Y36" s="2"/>
      <c r="Z36" s="89"/>
      <c r="AA36" s="89"/>
      <c r="AB36" s="89"/>
      <c r="AC36" s="2"/>
      <c r="AD36" s="89"/>
      <c r="AE36" s="89"/>
      <c r="AF36" s="89"/>
      <c r="AG36" s="2"/>
      <c r="AH36" s="2"/>
      <c r="AI36" s="2"/>
      <c r="AJ36" s="2"/>
      <c r="AK36" s="2"/>
      <c r="AL36" s="2"/>
    </row>
    <row r="37" spans="1:38" ht="12.75">
      <c r="A37" s="2"/>
      <c r="B37" s="2"/>
      <c r="C37" s="2"/>
      <c r="D37" s="89"/>
      <c r="E37" s="89"/>
      <c r="F37" s="89"/>
      <c r="G37" s="89"/>
      <c r="H37" s="89"/>
      <c r="I37" s="89"/>
      <c r="J37" s="89"/>
      <c r="K37" s="89"/>
      <c r="L37" s="89"/>
      <c r="M37" s="2"/>
      <c r="N37" s="89"/>
      <c r="O37" s="89"/>
      <c r="P37" s="89"/>
      <c r="Q37" s="2"/>
      <c r="R37" s="89"/>
      <c r="S37" s="89"/>
      <c r="T37" s="89"/>
      <c r="U37" s="2"/>
      <c r="V37" s="89"/>
      <c r="W37" s="89"/>
      <c r="X37" s="89"/>
      <c r="Y37" s="2"/>
      <c r="Z37" s="89"/>
      <c r="AA37" s="89"/>
      <c r="AB37" s="89"/>
      <c r="AC37" s="2"/>
      <c r="AD37" s="89"/>
      <c r="AE37" s="89"/>
      <c r="AF37" s="89"/>
      <c r="AG37" s="2"/>
      <c r="AH37" s="2"/>
      <c r="AI37" s="2"/>
      <c r="AJ37" s="2"/>
      <c r="AK37" s="2"/>
      <c r="AL37" s="2"/>
    </row>
    <row r="38" spans="1:38" ht="12.75">
      <c r="A38" s="2"/>
      <c r="B38" s="2"/>
      <c r="C38" s="2"/>
      <c r="D38" s="89"/>
      <c r="E38" s="89"/>
      <c r="F38" s="89"/>
      <c r="G38" s="89"/>
      <c r="H38" s="89"/>
      <c r="I38" s="89"/>
      <c r="J38" s="89"/>
      <c r="K38" s="89"/>
      <c r="L38" s="89"/>
      <c r="M38" s="2"/>
      <c r="N38" s="89"/>
      <c r="O38" s="89"/>
      <c r="P38" s="89"/>
      <c r="Q38" s="2"/>
      <c r="R38" s="89"/>
      <c r="S38" s="89"/>
      <c r="T38" s="89"/>
      <c r="U38" s="2"/>
      <c r="V38" s="89"/>
      <c r="W38" s="89"/>
      <c r="X38" s="89"/>
      <c r="Y38" s="2"/>
      <c r="Z38" s="89"/>
      <c r="AA38" s="89"/>
      <c r="AB38" s="89"/>
      <c r="AC38" s="2"/>
      <c r="AD38" s="89"/>
      <c r="AE38" s="89"/>
      <c r="AF38" s="89"/>
      <c r="AG38" s="2"/>
      <c r="AH38" s="2"/>
      <c r="AI38" s="2"/>
      <c r="AJ38" s="2"/>
      <c r="AK38" s="2"/>
      <c r="AL38" s="2"/>
    </row>
    <row r="39" spans="1:38" ht="12.75">
      <c r="A39" s="2"/>
      <c r="B39" s="2"/>
      <c r="C39" s="2"/>
      <c r="D39" s="89"/>
      <c r="E39" s="89"/>
      <c r="F39" s="89"/>
      <c r="G39" s="89"/>
      <c r="H39" s="89"/>
      <c r="I39" s="89"/>
      <c r="J39" s="89"/>
      <c r="K39" s="89"/>
      <c r="L39" s="89"/>
      <c r="M39" s="2"/>
      <c r="N39" s="89"/>
      <c r="O39" s="89"/>
      <c r="P39" s="89"/>
      <c r="Q39" s="2"/>
      <c r="R39" s="89"/>
      <c r="S39" s="89"/>
      <c r="T39" s="89"/>
      <c r="U39" s="2"/>
      <c r="V39" s="89"/>
      <c r="W39" s="89"/>
      <c r="X39" s="89"/>
      <c r="Y39" s="2"/>
      <c r="Z39" s="89"/>
      <c r="AA39" s="89"/>
      <c r="AB39" s="89"/>
      <c r="AC39" s="2"/>
      <c r="AD39" s="89"/>
      <c r="AE39" s="89"/>
      <c r="AF39" s="89"/>
      <c r="AG39" s="2"/>
      <c r="AH39" s="2"/>
      <c r="AI39" s="2"/>
      <c r="AJ39" s="2"/>
      <c r="AK39" s="2"/>
      <c r="AL39" s="2"/>
    </row>
    <row r="40" spans="1:38" ht="12.75">
      <c r="A40" s="2"/>
      <c r="B40" s="2"/>
      <c r="C40" s="2"/>
      <c r="D40" s="89"/>
      <c r="E40" s="89"/>
      <c r="F40" s="89"/>
      <c r="G40" s="89"/>
      <c r="H40" s="89"/>
      <c r="I40" s="89"/>
      <c r="J40" s="89"/>
      <c r="K40" s="89"/>
      <c r="L40" s="89"/>
      <c r="M40" s="2"/>
      <c r="N40" s="89"/>
      <c r="O40" s="89"/>
      <c r="P40" s="89"/>
      <c r="Q40" s="2"/>
      <c r="R40" s="89"/>
      <c r="S40" s="89"/>
      <c r="T40" s="89"/>
      <c r="U40" s="2"/>
      <c r="V40" s="89"/>
      <c r="W40" s="89"/>
      <c r="X40" s="89"/>
      <c r="Y40" s="2"/>
      <c r="Z40" s="89"/>
      <c r="AA40" s="89"/>
      <c r="AB40" s="89"/>
      <c r="AC40" s="2"/>
      <c r="AD40" s="89"/>
      <c r="AE40" s="89"/>
      <c r="AF40" s="89"/>
      <c r="AG40" s="2"/>
      <c r="AH40" s="2"/>
      <c r="AI40" s="2"/>
      <c r="AJ40" s="2"/>
      <c r="AK40" s="2"/>
      <c r="AL40" s="2"/>
    </row>
    <row r="41" spans="1:38" ht="12.75">
      <c r="A41" s="2"/>
      <c r="B41" s="2"/>
      <c r="C41" s="2"/>
      <c r="D41" s="89"/>
      <c r="E41" s="89"/>
      <c r="F41" s="89"/>
      <c r="G41" s="89"/>
      <c r="H41" s="89"/>
      <c r="I41" s="89"/>
      <c r="J41" s="89"/>
      <c r="K41" s="89"/>
      <c r="L41" s="89"/>
      <c r="M41" s="2"/>
      <c r="N41" s="89"/>
      <c r="O41" s="89"/>
      <c r="P41" s="89"/>
      <c r="Q41" s="2"/>
      <c r="R41" s="89"/>
      <c r="S41" s="89"/>
      <c r="T41" s="89"/>
      <c r="U41" s="2"/>
      <c r="V41" s="89"/>
      <c r="W41" s="89"/>
      <c r="X41" s="89"/>
      <c r="Y41" s="2"/>
      <c r="Z41" s="89"/>
      <c r="AA41" s="89"/>
      <c r="AB41" s="89"/>
      <c r="AC41" s="2"/>
      <c r="AD41" s="89"/>
      <c r="AE41" s="89"/>
      <c r="AF41" s="89"/>
      <c r="AG41" s="2"/>
      <c r="AH41" s="2"/>
      <c r="AI41" s="2"/>
      <c r="AJ41" s="2"/>
      <c r="AK41" s="2"/>
      <c r="AL41" s="2"/>
    </row>
    <row r="42" spans="1:38" ht="12.75">
      <c r="A42" s="2"/>
      <c r="B42" s="2"/>
      <c r="C42" s="2"/>
      <c r="D42" s="89"/>
      <c r="E42" s="89"/>
      <c r="F42" s="89"/>
      <c r="G42" s="89"/>
      <c r="H42" s="89"/>
      <c r="I42" s="89"/>
      <c r="J42" s="89"/>
      <c r="K42" s="89"/>
      <c r="L42" s="89"/>
      <c r="M42" s="2"/>
      <c r="N42" s="89"/>
      <c r="O42" s="89"/>
      <c r="P42" s="89"/>
      <c r="Q42" s="2"/>
      <c r="R42" s="89"/>
      <c r="S42" s="89"/>
      <c r="T42" s="89"/>
      <c r="U42" s="2"/>
      <c r="V42" s="89"/>
      <c r="W42" s="89"/>
      <c r="X42" s="89"/>
      <c r="Y42" s="2"/>
      <c r="Z42" s="89"/>
      <c r="AA42" s="89"/>
      <c r="AB42" s="89"/>
      <c r="AC42" s="2"/>
      <c r="AD42" s="89"/>
      <c r="AE42" s="89"/>
      <c r="AF42" s="89"/>
      <c r="AG42" s="2"/>
      <c r="AH42" s="2"/>
      <c r="AI42" s="2"/>
      <c r="AJ42" s="2"/>
      <c r="AK42" s="2"/>
      <c r="AL42" s="2"/>
    </row>
    <row r="43" spans="1:38" ht="12.75">
      <c r="A43" s="2"/>
      <c r="B43" s="2"/>
      <c r="C43" s="2"/>
      <c r="D43" s="89"/>
      <c r="E43" s="89"/>
      <c r="F43" s="89"/>
      <c r="G43" s="89"/>
      <c r="H43" s="89"/>
      <c r="I43" s="89"/>
      <c r="J43" s="89"/>
      <c r="K43" s="89"/>
      <c r="L43" s="89"/>
      <c r="M43" s="2"/>
      <c r="N43" s="89"/>
      <c r="O43" s="89"/>
      <c r="P43" s="89"/>
      <c r="Q43" s="2"/>
      <c r="R43" s="89"/>
      <c r="S43" s="89"/>
      <c r="T43" s="89"/>
      <c r="U43" s="2"/>
      <c r="V43" s="89"/>
      <c r="W43" s="89"/>
      <c r="X43" s="89"/>
      <c r="Y43" s="2"/>
      <c r="Z43" s="89"/>
      <c r="AA43" s="89"/>
      <c r="AB43" s="89"/>
      <c r="AC43" s="2"/>
      <c r="AD43" s="89"/>
      <c r="AE43" s="89"/>
      <c r="AF43" s="89"/>
      <c r="AG43" s="2"/>
      <c r="AH43" s="2"/>
      <c r="AI43" s="2"/>
      <c r="AJ43" s="2"/>
      <c r="AK43" s="2"/>
      <c r="AL43" s="2"/>
    </row>
    <row r="44" spans="1:38" ht="12.75">
      <c r="A44" s="2"/>
      <c r="B44" s="2"/>
      <c r="C44" s="2"/>
      <c r="D44" s="89"/>
      <c r="E44" s="89"/>
      <c r="F44" s="89"/>
      <c r="G44" s="89"/>
      <c r="H44" s="89"/>
      <c r="I44" s="89"/>
      <c r="J44" s="89"/>
      <c r="K44" s="89"/>
      <c r="L44" s="89"/>
      <c r="M44" s="2"/>
      <c r="N44" s="89"/>
      <c r="O44" s="89"/>
      <c r="P44" s="89"/>
      <c r="Q44" s="2"/>
      <c r="R44" s="89"/>
      <c r="S44" s="89"/>
      <c r="T44" s="89"/>
      <c r="U44" s="2"/>
      <c r="V44" s="89"/>
      <c r="W44" s="89"/>
      <c r="X44" s="89"/>
      <c r="Y44" s="2"/>
      <c r="Z44" s="89"/>
      <c r="AA44" s="89"/>
      <c r="AB44" s="89"/>
      <c r="AC44" s="2"/>
      <c r="AD44" s="89"/>
      <c r="AE44" s="89"/>
      <c r="AF44" s="89"/>
      <c r="AG44" s="2"/>
      <c r="AH44" s="2"/>
      <c r="AI44" s="2"/>
      <c r="AJ44" s="2"/>
      <c r="AK44" s="2"/>
      <c r="AL44" s="2"/>
    </row>
    <row r="45" spans="1:38" ht="12.75">
      <c r="A45" s="2"/>
      <c r="B45" s="2"/>
      <c r="C45" s="2"/>
      <c r="D45" s="89"/>
      <c r="E45" s="89"/>
      <c r="F45" s="89"/>
      <c r="G45" s="89"/>
      <c r="H45" s="89"/>
      <c r="I45" s="89"/>
      <c r="J45" s="89"/>
      <c r="K45" s="89"/>
      <c r="L45" s="89"/>
      <c r="M45" s="2"/>
      <c r="N45" s="89"/>
      <c r="O45" s="89"/>
      <c r="P45" s="89"/>
      <c r="Q45" s="2"/>
      <c r="R45" s="89"/>
      <c r="S45" s="89"/>
      <c r="T45" s="89"/>
      <c r="U45" s="2"/>
      <c r="V45" s="89"/>
      <c r="W45" s="89"/>
      <c r="X45" s="89"/>
      <c r="Y45" s="2"/>
      <c r="Z45" s="89"/>
      <c r="AA45" s="89"/>
      <c r="AB45" s="89"/>
      <c r="AC45" s="2"/>
      <c r="AD45" s="89"/>
      <c r="AE45" s="89"/>
      <c r="AF45" s="89"/>
      <c r="AG45" s="2"/>
      <c r="AH45" s="2"/>
      <c r="AI45" s="2"/>
      <c r="AJ45" s="2"/>
      <c r="AK45" s="2"/>
      <c r="AL45" s="2"/>
    </row>
    <row r="46" spans="1:38" ht="12.75">
      <c r="A46" s="2"/>
      <c r="B46" s="2"/>
      <c r="C46" s="2"/>
      <c r="D46" s="89"/>
      <c r="E46" s="89"/>
      <c r="F46" s="89"/>
      <c r="G46" s="89"/>
      <c r="H46" s="89"/>
      <c r="I46" s="89"/>
      <c r="J46" s="89"/>
      <c r="K46" s="89"/>
      <c r="L46" s="89"/>
      <c r="M46" s="2"/>
      <c r="N46" s="89"/>
      <c r="O46" s="89"/>
      <c r="P46" s="89"/>
      <c r="Q46" s="2"/>
      <c r="R46" s="89"/>
      <c r="S46" s="89"/>
      <c r="T46" s="89"/>
      <c r="U46" s="2"/>
      <c r="V46" s="89"/>
      <c r="W46" s="89"/>
      <c r="X46" s="89"/>
      <c r="Y46" s="2"/>
      <c r="Z46" s="89"/>
      <c r="AA46" s="89"/>
      <c r="AB46" s="89"/>
      <c r="AC46" s="2"/>
      <c r="AD46" s="89"/>
      <c r="AE46" s="89"/>
      <c r="AF46" s="89"/>
      <c r="AG46" s="2"/>
      <c r="AH46" s="2"/>
      <c r="AI46" s="2"/>
      <c r="AJ46" s="2"/>
      <c r="AK46" s="2"/>
      <c r="AL46" s="2"/>
    </row>
    <row r="47" spans="1:38" ht="12.75">
      <c r="A47" s="2"/>
      <c r="B47" s="2"/>
      <c r="C47" s="2"/>
      <c r="D47" s="89"/>
      <c r="E47" s="89"/>
      <c r="F47" s="89"/>
      <c r="G47" s="89"/>
      <c r="H47" s="89"/>
      <c r="I47" s="89"/>
      <c r="J47" s="89"/>
      <c r="K47" s="89"/>
      <c r="L47" s="89"/>
      <c r="M47" s="2"/>
      <c r="N47" s="89"/>
      <c r="O47" s="89"/>
      <c r="P47" s="89"/>
      <c r="Q47" s="2"/>
      <c r="R47" s="89"/>
      <c r="S47" s="89"/>
      <c r="T47" s="89"/>
      <c r="U47" s="2"/>
      <c r="V47" s="89"/>
      <c r="W47" s="89"/>
      <c r="X47" s="89"/>
      <c r="Y47" s="2"/>
      <c r="Z47" s="89"/>
      <c r="AA47" s="89"/>
      <c r="AB47" s="89"/>
      <c r="AC47" s="2"/>
      <c r="AD47" s="89"/>
      <c r="AE47" s="89"/>
      <c r="AF47" s="89"/>
      <c r="AG47" s="2"/>
      <c r="AH47" s="2"/>
      <c r="AI47" s="2"/>
      <c r="AJ47" s="2"/>
      <c r="AK47" s="2"/>
      <c r="AL47" s="2"/>
    </row>
    <row r="48" spans="1:38" ht="12.75">
      <c r="A48" s="2"/>
      <c r="B48" s="2"/>
      <c r="C48" s="2"/>
      <c r="D48" s="89"/>
      <c r="E48" s="89"/>
      <c r="F48" s="89"/>
      <c r="G48" s="89"/>
      <c r="H48" s="89"/>
      <c r="I48" s="89"/>
      <c r="J48" s="89"/>
      <c r="K48" s="89"/>
      <c r="L48" s="89"/>
      <c r="M48" s="2"/>
      <c r="N48" s="89"/>
      <c r="O48" s="89"/>
      <c r="P48" s="89"/>
      <c r="Q48" s="2"/>
      <c r="R48" s="89"/>
      <c r="S48" s="89"/>
      <c r="T48" s="89"/>
      <c r="U48" s="2"/>
      <c r="V48" s="89"/>
      <c r="W48" s="89"/>
      <c r="X48" s="89"/>
      <c r="Y48" s="2"/>
      <c r="Z48" s="89"/>
      <c r="AA48" s="89"/>
      <c r="AB48" s="89"/>
      <c r="AC48" s="2"/>
      <c r="AD48" s="89"/>
      <c r="AE48" s="89"/>
      <c r="AF48" s="89"/>
      <c r="AG48" s="2"/>
      <c r="AH48" s="2"/>
      <c r="AI48" s="2"/>
      <c r="AJ48" s="2"/>
      <c r="AK48" s="2"/>
      <c r="AL48" s="2"/>
    </row>
    <row r="49" spans="1:38" ht="12.75">
      <c r="A49" s="2"/>
      <c r="B49" s="2"/>
      <c r="C49" s="2"/>
      <c r="D49" s="89"/>
      <c r="E49" s="89"/>
      <c r="F49" s="89"/>
      <c r="G49" s="89"/>
      <c r="H49" s="89"/>
      <c r="I49" s="89"/>
      <c r="J49" s="89"/>
      <c r="K49" s="89"/>
      <c r="L49" s="89"/>
      <c r="M49" s="2"/>
      <c r="N49" s="89"/>
      <c r="O49" s="89"/>
      <c r="P49" s="89"/>
      <c r="Q49" s="2"/>
      <c r="R49" s="89"/>
      <c r="S49" s="89"/>
      <c r="T49" s="89"/>
      <c r="U49" s="2"/>
      <c r="V49" s="89"/>
      <c r="W49" s="89"/>
      <c r="X49" s="89"/>
      <c r="Y49" s="2"/>
      <c r="Z49" s="89"/>
      <c r="AA49" s="89"/>
      <c r="AB49" s="89"/>
      <c r="AC49" s="2"/>
      <c r="AD49" s="89"/>
      <c r="AE49" s="89"/>
      <c r="AF49" s="89"/>
      <c r="AG49" s="2"/>
      <c r="AH49" s="2"/>
      <c r="AI49" s="2"/>
      <c r="AJ49" s="2"/>
      <c r="AK49" s="2"/>
      <c r="AL49" s="2"/>
    </row>
    <row r="50" spans="1:38" ht="12.75">
      <c r="A50" s="2"/>
      <c r="B50" s="2"/>
      <c r="C50" s="2"/>
      <c r="D50" s="89"/>
      <c r="E50" s="89"/>
      <c r="F50" s="89"/>
      <c r="G50" s="89"/>
      <c r="H50" s="89"/>
      <c r="I50" s="89"/>
      <c r="J50" s="89"/>
      <c r="K50" s="89"/>
      <c r="L50" s="89"/>
      <c r="M50" s="2"/>
      <c r="N50" s="89"/>
      <c r="O50" s="89"/>
      <c r="P50" s="89"/>
      <c r="Q50" s="2"/>
      <c r="R50" s="89"/>
      <c r="S50" s="89"/>
      <c r="T50" s="89"/>
      <c r="U50" s="2"/>
      <c r="V50" s="89"/>
      <c r="W50" s="89"/>
      <c r="X50" s="89"/>
      <c r="Y50" s="2"/>
      <c r="Z50" s="89"/>
      <c r="AA50" s="89"/>
      <c r="AB50" s="89"/>
      <c r="AC50" s="2"/>
      <c r="AD50" s="89"/>
      <c r="AE50" s="89"/>
      <c r="AF50" s="89"/>
      <c r="AG50" s="2"/>
      <c r="AH50" s="2"/>
      <c r="AI50" s="2"/>
      <c r="AJ50" s="2"/>
      <c r="AK50" s="2"/>
      <c r="AL50" s="2"/>
    </row>
    <row r="51" spans="1:38" ht="12.75">
      <c r="A51" s="2"/>
      <c r="B51" s="2"/>
      <c r="C51" s="2"/>
      <c r="D51" s="89"/>
      <c r="E51" s="89"/>
      <c r="F51" s="89"/>
      <c r="G51" s="89"/>
      <c r="H51" s="89"/>
      <c r="I51" s="89"/>
      <c r="J51" s="89"/>
      <c r="K51" s="89"/>
      <c r="L51" s="89"/>
      <c r="M51" s="2"/>
      <c r="N51" s="89"/>
      <c r="O51" s="89"/>
      <c r="P51" s="89"/>
      <c r="Q51" s="2"/>
      <c r="R51" s="89"/>
      <c r="S51" s="89"/>
      <c r="T51" s="89"/>
      <c r="U51" s="2"/>
      <c r="V51" s="89"/>
      <c r="W51" s="89"/>
      <c r="X51" s="89"/>
      <c r="Y51" s="2"/>
      <c r="Z51" s="89"/>
      <c r="AA51" s="89"/>
      <c r="AB51" s="89"/>
      <c r="AC51" s="2"/>
      <c r="AD51" s="89"/>
      <c r="AE51" s="89"/>
      <c r="AF51" s="89"/>
      <c r="AG51" s="2"/>
      <c r="AH51" s="2"/>
      <c r="AI51" s="2"/>
      <c r="AJ51" s="2"/>
      <c r="AK51" s="2"/>
      <c r="AL51" s="2"/>
    </row>
    <row r="52" spans="1:38" ht="12.75">
      <c r="A52" s="2"/>
      <c r="B52" s="2"/>
      <c r="C52" s="2"/>
      <c r="D52" s="89"/>
      <c r="E52" s="89"/>
      <c r="F52" s="89"/>
      <c r="G52" s="89"/>
      <c r="H52" s="89"/>
      <c r="I52" s="89"/>
      <c r="J52" s="89"/>
      <c r="K52" s="89"/>
      <c r="L52" s="89"/>
      <c r="M52" s="2"/>
      <c r="N52" s="89"/>
      <c r="O52" s="89"/>
      <c r="P52" s="89"/>
      <c r="Q52" s="2"/>
      <c r="R52" s="89"/>
      <c r="S52" s="89"/>
      <c r="T52" s="89"/>
      <c r="U52" s="2"/>
      <c r="V52" s="89"/>
      <c r="W52" s="89"/>
      <c r="X52" s="89"/>
      <c r="Y52" s="2"/>
      <c r="Z52" s="89"/>
      <c r="AA52" s="89"/>
      <c r="AB52" s="89"/>
      <c r="AC52" s="2"/>
      <c r="AD52" s="89"/>
      <c r="AE52" s="89"/>
      <c r="AF52" s="89"/>
      <c r="AG52" s="2"/>
      <c r="AH52" s="2"/>
      <c r="AI52" s="2"/>
      <c r="AJ52" s="2"/>
      <c r="AK52" s="2"/>
      <c r="AL52" s="2"/>
    </row>
    <row r="53" spans="1:38" ht="12.75">
      <c r="A53" s="2"/>
      <c r="B53" s="2"/>
      <c r="C53" s="2"/>
      <c r="D53" s="89"/>
      <c r="E53" s="89"/>
      <c r="F53" s="89"/>
      <c r="G53" s="89"/>
      <c r="H53" s="89"/>
      <c r="I53" s="89"/>
      <c r="J53" s="89"/>
      <c r="K53" s="89"/>
      <c r="L53" s="89"/>
      <c r="M53" s="2"/>
      <c r="N53" s="89"/>
      <c r="O53" s="89"/>
      <c r="P53" s="89"/>
      <c r="Q53" s="2"/>
      <c r="R53" s="89"/>
      <c r="S53" s="89"/>
      <c r="T53" s="89"/>
      <c r="U53" s="2"/>
      <c r="V53" s="89"/>
      <c r="W53" s="89"/>
      <c r="X53" s="89"/>
      <c r="Y53" s="2"/>
      <c r="Z53" s="89"/>
      <c r="AA53" s="89"/>
      <c r="AB53" s="89"/>
      <c r="AC53" s="2"/>
      <c r="AD53" s="89"/>
      <c r="AE53" s="89"/>
      <c r="AF53" s="89"/>
      <c r="AG53" s="2"/>
      <c r="AH53" s="2"/>
      <c r="AI53" s="2"/>
      <c r="AJ53" s="2"/>
      <c r="AK53" s="2"/>
      <c r="AL53" s="2"/>
    </row>
    <row r="54" spans="1:38" ht="12.75">
      <c r="A54" s="2"/>
      <c r="B54" s="2"/>
      <c r="C54" s="2"/>
      <c r="D54" s="89"/>
      <c r="E54" s="89"/>
      <c r="F54" s="89"/>
      <c r="G54" s="89"/>
      <c r="H54" s="89"/>
      <c r="I54" s="89"/>
      <c r="J54" s="89"/>
      <c r="K54" s="89"/>
      <c r="L54" s="89"/>
      <c r="M54" s="2"/>
      <c r="N54" s="89"/>
      <c r="O54" s="89"/>
      <c r="P54" s="89"/>
      <c r="Q54" s="2"/>
      <c r="R54" s="89"/>
      <c r="S54" s="89"/>
      <c r="T54" s="89"/>
      <c r="U54" s="2"/>
      <c r="V54" s="89"/>
      <c r="W54" s="89"/>
      <c r="X54" s="89"/>
      <c r="Y54" s="2"/>
      <c r="Z54" s="89"/>
      <c r="AA54" s="89"/>
      <c r="AB54" s="89"/>
      <c r="AC54" s="2"/>
      <c r="AD54" s="89"/>
      <c r="AE54" s="89"/>
      <c r="AF54" s="89"/>
      <c r="AG54" s="2"/>
      <c r="AH54" s="2"/>
      <c r="AI54" s="2"/>
      <c r="AJ54" s="2"/>
      <c r="AK54" s="2"/>
      <c r="AL54" s="2"/>
    </row>
    <row r="55" spans="1:38" ht="12.75">
      <c r="A55" s="2"/>
      <c r="B55" s="2"/>
      <c r="C55" s="2"/>
      <c r="D55" s="89"/>
      <c r="E55" s="89"/>
      <c r="F55" s="89"/>
      <c r="G55" s="89"/>
      <c r="H55" s="89"/>
      <c r="I55" s="89"/>
      <c r="J55" s="89"/>
      <c r="K55" s="89"/>
      <c r="L55" s="89"/>
      <c r="M55" s="2"/>
      <c r="N55" s="89"/>
      <c r="O55" s="89"/>
      <c r="P55" s="89"/>
      <c r="Q55" s="2"/>
      <c r="R55" s="89"/>
      <c r="S55" s="89"/>
      <c r="T55" s="89"/>
      <c r="U55" s="2"/>
      <c r="V55" s="89"/>
      <c r="W55" s="89"/>
      <c r="X55" s="89"/>
      <c r="Y55" s="2"/>
      <c r="Z55" s="89"/>
      <c r="AA55" s="89"/>
      <c r="AB55" s="89"/>
      <c r="AC55" s="2"/>
      <c r="AD55" s="89"/>
      <c r="AE55" s="89"/>
      <c r="AF55" s="89"/>
      <c r="AG55" s="2"/>
      <c r="AH55" s="2"/>
      <c r="AI55" s="2"/>
      <c r="AJ55" s="2"/>
      <c r="AK55" s="2"/>
      <c r="AL55" s="2"/>
    </row>
    <row r="56" spans="1:38" ht="12.75">
      <c r="A56" s="2"/>
      <c r="B56" s="2"/>
      <c r="C56" s="2"/>
      <c r="D56" s="89"/>
      <c r="E56" s="89"/>
      <c r="F56" s="89"/>
      <c r="G56" s="89"/>
      <c r="H56" s="89"/>
      <c r="I56" s="89"/>
      <c r="J56" s="89"/>
      <c r="K56" s="89"/>
      <c r="L56" s="89"/>
      <c r="M56" s="2"/>
      <c r="N56" s="89"/>
      <c r="O56" s="89"/>
      <c r="P56" s="89"/>
      <c r="Q56" s="2"/>
      <c r="R56" s="89"/>
      <c r="S56" s="89"/>
      <c r="T56" s="89"/>
      <c r="U56" s="2"/>
      <c r="V56" s="89"/>
      <c r="W56" s="89"/>
      <c r="X56" s="89"/>
      <c r="Y56" s="2"/>
      <c r="Z56" s="89"/>
      <c r="AA56" s="89"/>
      <c r="AB56" s="89"/>
      <c r="AC56" s="2"/>
      <c r="AD56" s="89"/>
      <c r="AE56" s="89"/>
      <c r="AF56" s="89"/>
      <c r="AG56" s="2"/>
      <c r="AH56" s="2"/>
      <c r="AI56" s="2"/>
      <c r="AJ56" s="2"/>
      <c r="AK56" s="2"/>
      <c r="AL56" s="2"/>
    </row>
    <row r="57" spans="1:38" ht="12.75">
      <c r="A57" s="2"/>
      <c r="B57" s="2"/>
      <c r="C57" s="2"/>
      <c r="D57" s="89"/>
      <c r="E57" s="89"/>
      <c r="F57" s="89"/>
      <c r="G57" s="89"/>
      <c r="H57" s="89"/>
      <c r="I57" s="89"/>
      <c r="J57" s="89"/>
      <c r="K57" s="89"/>
      <c r="L57" s="89"/>
      <c r="M57" s="2"/>
      <c r="N57" s="89"/>
      <c r="O57" s="89"/>
      <c r="P57" s="89"/>
      <c r="Q57" s="2"/>
      <c r="R57" s="89"/>
      <c r="S57" s="89"/>
      <c r="T57" s="89"/>
      <c r="U57" s="2"/>
      <c r="V57" s="89"/>
      <c r="W57" s="89"/>
      <c r="X57" s="89"/>
      <c r="Y57" s="2"/>
      <c r="Z57" s="89"/>
      <c r="AA57" s="89"/>
      <c r="AB57" s="89"/>
      <c r="AC57" s="2"/>
      <c r="AD57" s="89"/>
      <c r="AE57" s="89"/>
      <c r="AF57" s="89"/>
      <c r="AG57" s="2"/>
      <c r="AH57" s="2"/>
      <c r="AI57" s="2"/>
      <c r="AJ57" s="2"/>
      <c r="AK57" s="2"/>
      <c r="AL57" s="2"/>
    </row>
    <row r="58" spans="1:38" ht="12.75">
      <c r="A58" s="2"/>
      <c r="B58" s="2"/>
      <c r="C58" s="2"/>
      <c r="D58" s="89"/>
      <c r="E58" s="89"/>
      <c r="F58" s="89"/>
      <c r="G58" s="89"/>
      <c r="H58" s="89"/>
      <c r="I58" s="89"/>
      <c r="J58" s="89"/>
      <c r="K58" s="89"/>
      <c r="L58" s="89"/>
      <c r="M58" s="2"/>
      <c r="N58" s="89"/>
      <c r="O58" s="89"/>
      <c r="P58" s="89"/>
      <c r="Q58" s="2"/>
      <c r="R58" s="89"/>
      <c r="S58" s="89"/>
      <c r="T58" s="89"/>
      <c r="U58" s="2"/>
      <c r="V58" s="89"/>
      <c r="W58" s="89"/>
      <c r="X58" s="89"/>
      <c r="Y58" s="2"/>
      <c r="Z58" s="89"/>
      <c r="AA58" s="89"/>
      <c r="AB58" s="89"/>
      <c r="AC58" s="2"/>
      <c r="AD58" s="89"/>
      <c r="AE58" s="89"/>
      <c r="AF58" s="89"/>
      <c r="AG58" s="2"/>
      <c r="AH58" s="2"/>
      <c r="AI58" s="2"/>
      <c r="AJ58" s="2"/>
      <c r="AK58" s="2"/>
      <c r="AL58" s="2"/>
    </row>
    <row r="59" spans="1:38" ht="12.75">
      <c r="A59" s="2"/>
      <c r="B59" s="2"/>
      <c r="C59" s="2"/>
      <c r="D59" s="89"/>
      <c r="E59" s="89"/>
      <c r="F59" s="89"/>
      <c r="G59" s="89"/>
      <c r="H59" s="89"/>
      <c r="I59" s="89"/>
      <c r="J59" s="89"/>
      <c r="K59" s="89"/>
      <c r="L59" s="89"/>
      <c r="M59" s="2"/>
      <c r="N59" s="89"/>
      <c r="O59" s="89"/>
      <c r="P59" s="89"/>
      <c r="Q59" s="2"/>
      <c r="R59" s="89"/>
      <c r="S59" s="89"/>
      <c r="T59" s="89"/>
      <c r="U59" s="2"/>
      <c r="V59" s="89"/>
      <c r="W59" s="89"/>
      <c r="X59" s="89"/>
      <c r="Y59" s="2"/>
      <c r="Z59" s="89"/>
      <c r="AA59" s="89"/>
      <c r="AB59" s="89"/>
      <c r="AC59" s="2"/>
      <c r="AD59" s="89"/>
      <c r="AE59" s="89"/>
      <c r="AF59" s="89"/>
      <c r="AG59" s="2"/>
      <c r="AH59" s="2"/>
      <c r="AI59" s="2"/>
      <c r="AJ59" s="2"/>
      <c r="AK59" s="2"/>
      <c r="AL59" s="2"/>
    </row>
    <row r="60" spans="1:38" ht="12.75">
      <c r="A60" s="2"/>
      <c r="B60" s="2"/>
      <c r="C60" s="2"/>
      <c r="D60" s="89"/>
      <c r="E60" s="89"/>
      <c r="F60" s="89"/>
      <c r="G60" s="89"/>
      <c r="H60" s="89"/>
      <c r="I60" s="89"/>
      <c r="J60" s="89"/>
      <c r="K60" s="89"/>
      <c r="L60" s="89"/>
      <c r="M60" s="2"/>
      <c r="N60" s="89"/>
      <c r="O60" s="89"/>
      <c r="P60" s="89"/>
      <c r="Q60" s="2"/>
      <c r="R60" s="89"/>
      <c r="S60" s="89"/>
      <c r="T60" s="89"/>
      <c r="U60" s="2"/>
      <c r="V60" s="89"/>
      <c r="W60" s="89"/>
      <c r="X60" s="89"/>
      <c r="Y60" s="2"/>
      <c r="Z60" s="89"/>
      <c r="AA60" s="89"/>
      <c r="AB60" s="89"/>
      <c r="AC60" s="2"/>
      <c r="AD60" s="89"/>
      <c r="AE60" s="89"/>
      <c r="AF60" s="89"/>
      <c r="AG60" s="2"/>
      <c r="AH60" s="2"/>
      <c r="AI60" s="2"/>
      <c r="AJ60" s="2"/>
      <c r="AK60" s="2"/>
      <c r="AL60" s="2"/>
    </row>
    <row r="61" spans="1:38" ht="12.75">
      <c r="A61" s="2"/>
      <c r="B61" s="2"/>
      <c r="C61" s="2"/>
      <c r="D61" s="89"/>
      <c r="E61" s="89"/>
      <c r="F61" s="89"/>
      <c r="G61" s="89"/>
      <c r="H61" s="89"/>
      <c r="I61" s="89"/>
      <c r="J61" s="89"/>
      <c r="K61" s="89"/>
      <c r="L61" s="89"/>
      <c r="M61" s="2"/>
      <c r="N61" s="89"/>
      <c r="O61" s="89"/>
      <c r="P61" s="89"/>
      <c r="Q61" s="2"/>
      <c r="R61" s="89"/>
      <c r="S61" s="89"/>
      <c r="T61" s="89"/>
      <c r="U61" s="2"/>
      <c r="V61" s="89"/>
      <c r="W61" s="89"/>
      <c r="X61" s="89"/>
      <c r="Y61" s="2"/>
      <c r="Z61" s="89"/>
      <c r="AA61" s="89"/>
      <c r="AB61" s="89"/>
      <c r="AC61" s="2"/>
      <c r="AD61" s="89"/>
      <c r="AE61" s="89"/>
      <c r="AF61" s="89"/>
      <c r="AG61" s="2"/>
      <c r="AH61" s="2"/>
      <c r="AI61" s="2"/>
      <c r="AJ61" s="2"/>
      <c r="AK61" s="2"/>
      <c r="AL61" s="2"/>
    </row>
    <row r="62" spans="1:38" ht="12.75">
      <c r="A62" s="2"/>
      <c r="B62" s="2"/>
      <c r="C62" s="2"/>
      <c r="D62" s="89"/>
      <c r="E62" s="89"/>
      <c r="F62" s="89"/>
      <c r="G62" s="89"/>
      <c r="H62" s="89"/>
      <c r="I62" s="89"/>
      <c r="J62" s="89"/>
      <c r="K62" s="89"/>
      <c r="L62" s="89"/>
      <c r="M62" s="2"/>
      <c r="N62" s="89"/>
      <c r="O62" s="89"/>
      <c r="P62" s="89"/>
      <c r="Q62" s="2"/>
      <c r="R62" s="89"/>
      <c r="S62" s="89"/>
      <c r="T62" s="89"/>
      <c r="U62" s="2"/>
      <c r="V62" s="89"/>
      <c r="W62" s="89"/>
      <c r="X62" s="89"/>
      <c r="Y62" s="2"/>
      <c r="Z62" s="89"/>
      <c r="AA62" s="89"/>
      <c r="AB62" s="89"/>
      <c r="AC62" s="2"/>
      <c r="AD62" s="89"/>
      <c r="AE62" s="89"/>
      <c r="AF62" s="89"/>
      <c r="AG62" s="2"/>
      <c r="AH62" s="2"/>
      <c r="AI62" s="2"/>
      <c r="AJ62" s="2"/>
      <c r="AK62" s="2"/>
      <c r="AL62" s="2"/>
    </row>
    <row r="63" spans="1:38" ht="12.75">
      <c r="A63" s="2"/>
      <c r="B63" s="2"/>
      <c r="C63" s="2"/>
      <c r="D63" s="89"/>
      <c r="E63" s="89"/>
      <c r="F63" s="89"/>
      <c r="G63" s="89"/>
      <c r="H63" s="89"/>
      <c r="I63" s="89"/>
      <c r="J63" s="89"/>
      <c r="K63" s="89"/>
      <c r="L63" s="89"/>
      <c r="M63" s="2"/>
      <c r="N63" s="89"/>
      <c r="O63" s="89"/>
      <c r="P63" s="89"/>
      <c r="Q63" s="2"/>
      <c r="R63" s="89"/>
      <c r="S63" s="89"/>
      <c r="T63" s="89"/>
      <c r="U63" s="2"/>
      <c r="V63" s="89"/>
      <c r="W63" s="89"/>
      <c r="X63" s="89"/>
      <c r="Y63" s="2"/>
      <c r="Z63" s="89"/>
      <c r="AA63" s="89"/>
      <c r="AB63" s="89"/>
      <c r="AC63" s="2"/>
      <c r="AD63" s="89"/>
      <c r="AE63" s="89"/>
      <c r="AF63" s="89"/>
      <c r="AG63" s="2"/>
      <c r="AH63" s="2"/>
      <c r="AI63" s="2"/>
      <c r="AJ63" s="2"/>
      <c r="AK63" s="2"/>
      <c r="AL63" s="2"/>
    </row>
    <row r="64" spans="1:38" ht="12.75">
      <c r="A64" s="2"/>
      <c r="B64" s="2"/>
      <c r="C64" s="2"/>
      <c r="D64" s="89"/>
      <c r="E64" s="89"/>
      <c r="F64" s="89"/>
      <c r="G64" s="89"/>
      <c r="H64" s="89"/>
      <c r="I64" s="89"/>
      <c r="J64" s="89"/>
      <c r="K64" s="89"/>
      <c r="L64" s="89"/>
      <c r="M64" s="2"/>
      <c r="N64" s="89"/>
      <c r="O64" s="89"/>
      <c r="P64" s="89"/>
      <c r="Q64" s="2"/>
      <c r="R64" s="89"/>
      <c r="S64" s="89"/>
      <c r="T64" s="89"/>
      <c r="U64" s="2"/>
      <c r="V64" s="89"/>
      <c r="W64" s="89"/>
      <c r="X64" s="89"/>
      <c r="Y64" s="2"/>
      <c r="Z64" s="89"/>
      <c r="AA64" s="89"/>
      <c r="AB64" s="89"/>
      <c r="AC64" s="2"/>
      <c r="AD64" s="89"/>
      <c r="AE64" s="89"/>
      <c r="AF64" s="89"/>
      <c r="AG64" s="2"/>
      <c r="AH64" s="2"/>
      <c r="AI64" s="2"/>
      <c r="AJ64" s="2"/>
      <c r="AK64" s="2"/>
      <c r="AL64" s="2"/>
    </row>
    <row r="65" spans="1:38" ht="12.75">
      <c r="A65" s="2"/>
      <c r="B65" s="2"/>
      <c r="C65" s="2"/>
      <c r="D65" s="89"/>
      <c r="E65" s="89"/>
      <c r="F65" s="89"/>
      <c r="G65" s="89"/>
      <c r="H65" s="89"/>
      <c r="I65" s="89"/>
      <c r="J65" s="89"/>
      <c r="K65" s="89"/>
      <c r="L65" s="89"/>
      <c r="M65" s="2"/>
      <c r="N65" s="89"/>
      <c r="O65" s="89"/>
      <c r="P65" s="89"/>
      <c r="Q65" s="2"/>
      <c r="R65" s="89"/>
      <c r="S65" s="89"/>
      <c r="T65" s="89"/>
      <c r="U65" s="2"/>
      <c r="V65" s="89"/>
      <c r="W65" s="89"/>
      <c r="X65" s="89"/>
      <c r="Y65" s="2"/>
      <c r="Z65" s="89"/>
      <c r="AA65" s="89"/>
      <c r="AB65" s="89"/>
      <c r="AC65" s="2"/>
      <c r="AD65" s="89"/>
      <c r="AE65" s="89"/>
      <c r="AF65" s="89"/>
      <c r="AG65" s="2"/>
      <c r="AH65" s="2"/>
      <c r="AI65" s="2"/>
      <c r="AJ65" s="2"/>
      <c r="AK65" s="2"/>
      <c r="AL65" s="2"/>
    </row>
    <row r="66" spans="1:38" ht="12.75">
      <c r="A66" s="2"/>
      <c r="B66" s="2"/>
      <c r="C66" s="2"/>
      <c r="D66" s="89"/>
      <c r="E66" s="89"/>
      <c r="F66" s="89"/>
      <c r="G66" s="89"/>
      <c r="H66" s="89"/>
      <c r="I66" s="89"/>
      <c r="J66" s="89"/>
      <c r="K66" s="89"/>
      <c r="L66" s="89"/>
      <c r="M66" s="2"/>
      <c r="N66" s="89"/>
      <c r="O66" s="89"/>
      <c r="P66" s="89"/>
      <c r="Q66" s="2"/>
      <c r="R66" s="89"/>
      <c r="S66" s="89"/>
      <c r="T66" s="89"/>
      <c r="U66" s="2"/>
      <c r="V66" s="89"/>
      <c r="W66" s="89"/>
      <c r="X66" s="89"/>
      <c r="Y66" s="2"/>
      <c r="Z66" s="89"/>
      <c r="AA66" s="89"/>
      <c r="AB66" s="89"/>
      <c r="AC66" s="2"/>
      <c r="AD66" s="89"/>
      <c r="AE66" s="89"/>
      <c r="AF66" s="89"/>
      <c r="AG66" s="2"/>
      <c r="AH66" s="2"/>
      <c r="AI66" s="2"/>
      <c r="AJ66" s="2"/>
      <c r="AK66" s="2"/>
      <c r="AL66" s="2"/>
    </row>
    <row r="67" spans="1:38" ht="12.75">
      <c r="A67" s="2"/>
      <c r="B67" s="2"/>
      <c r="C67" s="2"/>
      <c r="D67" s="89"/>
      <c r="E67" s="89"/>
      <c r="F67" s="89"/>
      <c r="G67" s="89"/>
      <c r="H67" s="89"/>
      <c r="I67" s="89"/>
      <c r="J67" s="89"/>
      <c r="K67" s="89"/>
      <c r="L67" s="89"/>
      <c r="M67" s="2"/>
      <c r="N67" s="89"/>
      <c r="O67" s="89"/>
      <c r="P67" s="89"/>
      <c r="Q67" s="2"/>
      <c r="R67" s="89"/>
      <c r="S67" s="89"/>
      <c r="T67" s="89"/>
      <c r="U67" s="2"/>
      <c r="V67" s="89"/>
      <c r="W67" s="89"/>
      <c r="X67" s="89"/>
      <c r="Y67" s="2"/>
      <c r="Z67" s="89"/>
      <c r="AA67" s="89"/>
      <c r="AB67" s="89"/>
      <c r="AC67" s="2"/>
      <c r="AD67" s="89"/>
      <c r="AE67" s="89"/>
      <c r="AF67" s="89"/>
      <c r="AG67" s="2"/>
      <c r="AH67" s="2"/>
      <c r="AI67" s="2"/>
      <c r="AJ67" s="2"/>
      <c r="AK67" s="2"/>
      <c r="AL67" s="2"/>
    </row>
    <row r="68" spans="1:38" ht="12.75">
      <c r="A68" s="2"/>
      <c r="B68" s="2"/>
      <c r="C68" s="2"/>
      <c r="D68" s="89"/>
      <c r="E68" s="89"/>
      <c r="F68" s="89"/>
      <c r="G68" s="89"/>
      <c r="H68" s="89"/>
      <c r="I68" s="89"/>
      <c r="J68" s="89"/>
      <c r="K68" s="89"/>
      <c r="L68" s="89"/>
      <c r="M68" s="2"/>
      <c r="N68" s="89"/>
      <c r="O68" s="89"/>
      <c r="P68" s="89"/>
      <c r="Q68" s="2"/>
      <c r="R68" s="89"/>
      <c r="S68" s="89"/>
      <c r="T68" s="89"/>
      <c r="U68" s="2"/>
      <c r="V68" s="89"/>
      <c r="W68" s="89"/>
      <c r="X68" s="89"/>
      <c r="Y68" s="2"/>
      <c r="Z68" s="89"/>
      <c r="AA68" s="89"/>
      <c r="AB68" s="89"/>
      <c r="AC68" s="2"/>
      <c r="AD68" s="89"/>
      <c r="AE68" s="89"/>
      <c r="AF68" s="89"/>
      <c r="AG68" s="2"/>
      <c r="AH68" s="2"/>
      <c r="AI68" s="2"/>
      <c r="AJ68" s="2"/>
      <c r="AK68" s="2"/>
      <c r="AL68" s="2"/>
    </row>
    <row r="69" spans="1:38" ht="12.75">
      <c r="A69" s="2"/>
      <c r="B69" s="2"/>
      <c r="C69" s="2"/>
      <c r="D69" s="89"/>
      <c r="E69" s="89"/>
      <c r="F69" s="89"/>
      <c r="G69" s="89"/>
      <c r="H69" s="89"/>
      <c r="I69" s="89"/>
      <c r="J69" s="89"/>
      <c r="K69" s="89"/>
      <c r="L69" s="89"/>
      <c r="M69" s="2"/>
      <c r="N69" s="89"/>
      <c r="O69" s="89"/>
      <c r="P69" s="89"/>
      <c r="Q69" s="2"/>
      <c r="R69" s="89"/>
      <c r="S69" s="89"/>
      <c r="T69" s="89"/>
      <c r="U69" s="2"/>
      <c r="V69" s="89"/>
      <c r="W69" s="89"/>
      <c r="X69" s="89"/>
      <c r="Y69" s="2"/>
      <c r="Z69" s="89"/>
      <c r="AA69" s="89"/>
      <c r="AB69" s="89"/>
      <c r="AC69" s="2"/>
      <c r="AD69" s="89"/>
      <c r="AE69" s="89"/>
      <c r="AF69" s="89"/>
      <c r="AG69" s="2"/>
      <c r="AH69" s="2"/>
      <c r="AI69" s="2"/>
      <c r="AJ69" s="2"/>
      <c r="AK69" s="2"/>
      <c r="AL69" s="2"/>
    </row>
    <row r="70" spans="1:38" ht="12.75">
      <c r="A70" s="2"/>
      <c r="B70" s="2"/>
      <c r="C70" s="2"/>
      <c r="D70" s="89"/>
      <c r="E70" s="89"/>
      <c r="F70" s="89"/>
      <c r="G70" s="89"/>
      <c r="H70" s="89"/>
      <c r="I70" s="89"/>
      <c r="J70" s="89"/>
      <c r="K70" s="89"/>
      <c r="L70" s="89"/>
      <c r="M70" s="2"/>
      <c r="N70" s="89"/>
      <c r="O70" s="89"/>
      <c r="P70" s="89"/>
      <c r="Q70" s="2"/>
      <c r="R70" s="89"/>
      <c r="S70" s="89"/>
      <c r="T70" s="89"/>
      <c r="U70" s="2"/>
      <c r="V70" s="89"/>
      <c r="W70" s="89"/>
      <c r="X70" s="89"/>
      <c r="Y70" s="2"/>
      <c r="Z70" s="89"/>
      <c r="AA70" s="89"/>
      <c r="AB70" s="89"/>
      <c r="AC70" s="2"/>
      <c r="AD70" s="89"/>
      <c r="AE70" s="89"/>
      <c r="AF70" s="89"/>
      <c r="AG70" s="2"/>
      <c r="AH70" s="2"/>
      <c r="AI70" s="2"/>
      <c r="AJ70" s="2"/>
      <c r="AK70" s="2"/>
      <c r="AL70" s="2"/>
    </row>
    <row r="71" spans="1:38" ht="12.75">
      <c r="A71" s="2"/>
      <c r="B71" s="2"/>
      <c r="C71" s="2"/>
      <c r="D71" s="89"/>
      <c r="E71" s="89"/>
      <c r="F71" s="89"/>
      <c r="G71" s="89"/>
      <c r="H71" s="89"/>
      <c r="I71" s="89"/>
      <c r="J71" s="89"/>
      <c r="K71" s="89"/>
      <c r="L71" s="89"/>
      <c r="M71" s="2"/>
      <c r="N71" s="89"/>
      <c r="O71" s="89"/>
      <c r="P71" s="89"/>
      <c r="Q71" s="2"/>
      <c r="R71" s="89"/>
      <c r="S71" s="89"/>
      <c r="T71" s="89"/>
      <c r="U71" s="2"/>
      <c r="V71" s="89"/>
      <c r="W71" s="89"/>
      <c r="X71" s="89"/>
      <c r="Y71" s="2"/>
      <c r="Z71" s="89"/>
      <c r="AA71" s="89"/>
      <c r="AB71" s="89"/>
      <c r="AC71" s="2"/>
      <c r="AD71" s="89"/>
      <c r="AE71" s="89"/>
      <c r="AF71" s="89"/>
      <c r="AG71" s="2"/>
      <c r="AH71" s="2"/>
      <c r="AI71" s="2"/>
      <c r="AJ71" s="2"/>
      <c r="AK71" s="2"/>
      <c r="AL71" s="2"/>
    </row>
    <row r="72" spans="1:38" ht="12.75">
      <c r="A72" s="2"/>
      <c r="B72" s="2"/>
      <c r="C72" s="2"/>
      <c r="D72" s="89"/>
      <c r="E72" s="89"/>
      <c r="F72" s="89"/>
      <c r="G72" s="89"/>
      <c r="H72" s="89"/>
      <c r="I72" s="89"/>
      <c r="J72" s="89"/>
      <c r="K72" s="89"/>
      <c r="L72" s="89"/>
      <c r="M72" s="2"/>
      <c r="N72" s="89"/>
      <c r="O72" s="89"/>
      <c r="P72" s="89"/>
      <c r="Q72" s="2"/>
      <c r="R72" s="89"/>
      <c r="S72" s="89"/>
      <c r="T72" s="89"/>
      <c r="U72" s="2"/>
      <c r="V72" s="89"/>
      <c r="W72" s="89"/>
      <c r="X72" s="89"/>
      <c r="Y72" s="2"/>
      <c r="Z72" s="89"/>
      <c r="AA72" s="89"/>
      <c r="AB72" s="89"/>
      <c r="AC72" s="2"/>
      <c r="AD72" s="89"/>
      <c r="AE72" s="89"/>
      <c r="AF72" s="89"/>
      <c r="AG72" s="2"/>
      <c r="AH72" s="2"/>
      <c r="AI72" s="2"/>
      <c r="AJ72" s="2"/>
      <c r="AK72" s="2"/>
      <c r="AL72" s="2"/>
    </row>
    <row r="73" spans="1:38" ht="12.75">
      <c r="A73" s="2"/>
      <c r="B73" s="2"/>
      <c r="C73" s="2"/>
      <c r="D73" s="89"/>
      <c r="E73" s="89"/>
      <c r="F73" s="89"/>
      <c r="G73" s="89"/>
      <c r="H73" s="89"/>
      <c r="I73" s="89"/>
      <c r="J73" s="89"/>
      <c r="K73" s="89"/>
      <c r="L73" s="89"/>
      <c r="M73" s="2"/>
      <c r="N73" s="89"/>
      <c r="O73" s="89"/>
      <c r="P73" s="89"/>
      <c r="Q73" s="2"/>
      <c r="R73" s="89"/>
      <c r="S73" s="89"/>
      <c r="T73" s="89"/>
      <c r="U73" s="2"/>
      <c r="V73" s="89"/>
      <c r="W73" s="89"/>
      <c r="X73" s="89"/>
      <c r="Y73" s="2"/>
      <c r="Z73" s="89"/>
      <c r="AA73" s="89"/>
      <c r="AB73" s="89"/>
      <c r="AC73" s="2"/>
      <c r="AD73" s="89"/>
      <c r="AE73" s="89"/>
      <c r="AF73" s="89"/>
      <c r="AG73" s="2"/>
      <c r="AH73" s="2"/>
      <c r="AI73" s="2"/>
      <c r="AJ73" s="2"/>
      <c r="AK73" s="2"/>
      <c r="AL73" s="2"/>
    </row>
    <row r="74" spans="1:38" ht="12.75">
      <c r="A74" s="2"/>
      <c r="B74" s="2"/>
      <c r="C74" s="2"/>
      <c r="D74" s="89"/>
      <c r="E74" s="89"/>
      <c r="F74" s="89"/>
      <c r="G74" s="89"/>
      <c r="H74" s="89"/>
      <c r="I74" s="89"/>
      <c r="J74" s="89"/>
      <c r="K74" s="89"/>
      <c r="L74" s="89"/>
      <c r="M74" s="2"/>
      <c r="N74" s="89"/>
      <c r="O74" s="89"/>
      <c r="P74" s="89"/>
      <c r="Q74" s="2"/>
      <c r="R74" s="89"/>
      <c r="S74" s="89"/>
      <c r="T74" s="89"/>
      <c r="U74" s="2"/>
      <c r="V74" s="89"/>
      <c r="W74" s="89"/>
      <c r="X74" s="89"/>
      <c r="Y74" s="2"/>
      <c r="Z74" s="89"/>
      <c r="AA74" s="89"/>
      <c r="AB74" s="89"/>
      <c r="AC74" s="2"/>
      <c r="AD74" s="89"/>
      <c r="AE74" s="89"/>
      <c r="AF74" s="89"/>
      <c r="AG74" s="2"/>
      <c r="AH74" s="2"/>
      <c r="AI74" s="2"/>
      <c r="AJ74" s="2"/>
      <c r="AK74" s="2"/>
      <c r="AL74" s="2"/>
    </row>
    <row r="75" spans="1:38" ht="12.75">
      <c r="A75" s="2"/>
      <c r="B75" s="2"/>
      <c r="C75" s="2"/>
      <c r="D75" s="89"/>
      <c r="E75" s="89"/>
      <c r="F75" s="89"/>
      <c r="G75" s="89"/>
      <c r="H75" s="89"/>
      <c r="I75" s="89"/>
      <c r="J75" s="89"/>
      <c r="K75" s="89"/>
      <c r="L75" s="89"/>
      <c r="M75" s="2"/>
      <c r="N75" s="89"/>
      <c r="O75" s="89"/>
      <c r="P75" s="89"/>
      <c r="Q75" s="2"/>
      <c r="R75" s="89"/>
      <c r="S75" s="89"/>
      <c r="T75" s="89"/>
      <c r="U75" s="2"/>
      <c r="V75" s="89"/>
      <c r="W75" s="89"/>
      <c r="X75" s="89"/>
      <c r="Y75" s="2"/>
      <c r="Z75" s="89"/>
      <c r="AA75" s="89"/>
      <c r="AB75" s="89"/>
      <c r="AC75" s="2"/>
      <c r="AD75" s="89"/>
      <c r="AE75" s="89"/>
      <c r="AF75" s="89"/>
      <c r="AG75" s="2"/>
      <c r="AH75" s="2"/>
      <c r="AI75" s="2"/>
      <c r="AJ75" s="2"/>
      <c r="AK75" s="2"/>
      <c r="AL75" s="2"/>
    </row>
    <row r="76" spans="1:38" ht="12.75">
      <c r="A76" s="2"/>
      <c r="B76" s="2"/>
      <c r="C76" s="2"/>
      <c r="D76" s="89"/>
      <c r="E76" s="89"/>
      <c r="F76" s="89"/>
      <c r="G76" s="89"/>
      <c r="H76" s="89"/>
      <c r="I76" s="89"/>
      <c r="J76" s="89"/>
      <c r="K76" s="89"/>
      <c r="L76" s="89"/>
      <c r="M76" s="2"/>
      <c r="N76" s="89"/>
      <c r="O76" s="89"/>
      <c r="P76" s="89"/>
      <c r="Q76" s="2"/>
      <c r="R76" s="89"/>
      <c r="S76" s="89"/>
      <c r="T76" s="89"/>
      <c r="U76" s="2"/>
      <c r="V76" s="89"/>
      <c r="W76" s="89"/>
      <c r="X76" s="89"/>
      <c r="Y76" s="2"/>
      <c r="Z76" s="89"/>
      <c r="AA76" s="89"/>
      <c r="AB76" s="89"/>
      <c r="AC76" s="2"/>
      <c r="AD76" s="89"/>
      <c r="AE76" s="89"/>
      <c r="AF76" s="89"/>
      <c r="AG76" s="2"/>
      <c r="AH76" s="2"/>
      <c r="AI76" s="2"/>
      <c r="AJ76" s="2"/>
      <c r="AK76" s="2"/>
      <c r="AL76" s="2"/>
    </row>
    <row r="77" spans="1:38" ht="12.75">
      <c r="A77" s="2"/>
      <c r="B77" s="2"/>
      <c r="C77" s="2"/>
      <c r="D77" s="89"/>
      <c r="E77" s="89"/>
      <c r="F77" s="89"/>
      <c r="G77" s="89"/>
      <c r="H77" s="89"/>
      <c r="I77" s="89"/>
      <c r="J77" s="89"/>
      <c r="K77" s="89"/>
      <c r="L77" s="89"/>
      <c r="M77" s="2"/>
      <c r="N77" s="89"/>
      <c r="O77" s="89"/>
      <c r="P77" s="89"/>
      <c r="Q77" s="2"/>
      <c r="R77" s="89"/>
      <c r="S77" s="89"/>
      <c r="T77" s="89"/>
      <c r="U77" s="2"/>
      <c r="V77" s="89"/>
      <c r="W77" s="89"/>
      <c r="X77" s="89"/>
      <c r="Y77" s="2"/>
      <c r="Z77" s="89"/>
      <c r="AA77" s="89"/>
      <c r="AB77" s="89"/>
      <c r="AC77" s="2"/>
      <c r="AD77" s="89"/>
      <c r="AE77" s="89"/>
      <c r="AF77" s="89"/>
      <c r="AG77" s="2"/>
      <c r="AH77" s="2"/>
      <c r="AI77" s="2"/>
      <c r="AJ77" s="2"/>
      <c r="AK77" s="2"/>
      <c r="AL77" s="2"/>
    </row>
    <row r="78" spans="1:38" ht="12.75">
      <c r="A78" s="2"/>
      <c r="B78" s="2"/>
      <c r="C78" s="2"/>
      <c r="D78" s="89"/>
      <c r="E78" s="89"/>
      <c r="F78" s="89"/>
      <c r="G78" s="89"/>
      <c r="H78" s="89"/>
      <c r="I78" s="89"/>
      <c r="J78" s="89"/>
      <c r="K78" s="89"/>
      <c r="L78" s="89"/>
      <c r="M78" s="2"/>
      <c r="N78" s="89"/>
      <c r="O78" s="89"/>
      <c r="P78" s="89"/>
      <c r="Q78" s="2"/>
      <c r="R78" s="89"/>
      <c r="S78" s="89"/>
      <c r="T78" s="89"/>
      <c r="U78" s="2"/>
      <c r="V78" s="89"/>
      <c r="W78" s="89"/>
      <c r="X78" s="89"/>
      <c r="Y78" s="2"/>
      <c r="Z78" s="89"/>
      <c r="AA78" s="89"/>
      <c r="AB78" s="89"/>
      <c r="AC78" s="2"/>
      <c r="AD78" s="89"/>
      <c r="AE78" s="89"/>
      <c r="AF78" s="89"/>
      <c r="AG78" s="2"/>
      <c r="AH78" s="2"/>
      <c r="AI78" s="2"/>
      <c r="AJ78" s="2"/>
      <c r="AK78" s="2"/>
      <c r="AL78" s="2"/>
    </row>
    <row r="79" spans="1:38" ht="12.75">
      <c r="A79" s="2"/>
      <c r="B79" s="2"/>
      <c r="C79" s="2"/>
      <c r="D79" s="89"/>
      <c r="E79" s="89"/>
      <c r="F79" s="89"/>
      <c r="G79" s="89"/>
      <c r="H79" s="89"/>
      <c r="I79" s="89"/>
      <c r="J79" s="89"/>
      <c r="K79" s="89"/>
      <c r="L79" s="89"/>
      <c r="M79" s="2"/>
      <c r="N79" s="89"/>
      <c r="O79" s="89"/>
      <c r="P79" s="89"/>
      <c r="Q79" s="2"/>
      <c r="R79" s="89"/>
      <c r="S79" s="89"/>
      <c r="T79" s="89"/>
      <c r="U79" s="2"/>
      <c r="V79" s="89"/>
      <c r="W79" s="89"/>
      <c r="X79" s="89"/>
      <c r="Y79" s="2"/>
      <c r="Z79" s="89"/>
      <c r="AA79" s="89"/>
      <c r="AB79" s="89"/>
      <c r="AC79" s="2"/>
      <c r="AD79" s="89"/>
      <c r="AE79" s="89"/>
      <c r="AF79" s="89"/>
      <c r="AG79" s="2"/>
      <c r="AH79" s="2"/>
      <c r="AI79" s="2"/>
      <c r="AJ79" s="2"/>
      <c r="AK79" s="2"/>
      <c r="AL79" s="2"/>
    </row>
    <row r="80" spans="1:38" ht="12.75">
      <c r="A80" s="2"/>
      <c r="B80" s="2"/>
      <c r="C80" s="2"/>
      <c r="D80" s="89"/>
      <c r="E80" s="89"/>
      <c r="F80" s="89"/>
      <c r="G80" s="89"/>
      <c r="H80" s="89"/>
      <c r="I80" s="89"/>
      <c r="J80" s="89"/>
      <c r="K80" s="89"/>
      <c r="L80" s="89"/>
      <c r="M80" s="2"/>
      <c r="N80" s="89"/>
      <c r="O80" s="89"/>
      <c r="P80" s="89"/>
      <c r="Q80" s="2"/>
      <c r="R80" s="89"/>
      <c r="S80" s="89"/>
      <c r="T80" s="89"/>
      <c r="U80" s="2"/>
      <c r="V80" s="89"/>
      <c r="W80" s="89"/>
      <c r="X80" s="89"/>
      <c r="Y80" s="2"/>
      <c r="Z80" s="89"/>
      <c r="AA80" s="89"/>
      <c r="AB80" s="89"/>
      <c r="AC80" s="2"/>
      <c r="AD80" s="89"/>
      <c r="AE80" s="89"/>
      <c r="AF80" s="89"/>
      <c r="AG80" s="2"/>
      <c r="AH80" s="2"/>
      <c r="AI80" s="2"/>
      <c r="AJ80" s="2"/>
      <c r="AK80" s="2"/>
      <c r="AL80" s="2"/>
    </row>
    <row r="81" spans="1:38" ht="12.75">
      <c r="A81" s="2"/>
      <c r="B81" s="2"/>
      <c r="C81" s="2"/>
      <c r="D81" s="89"/>
      <c r="E81" s="89"/>
      <c r="F81" s="89"/>
      <c r="G81" s="89"/>
      <c r="H81" s="89"/>
      <c r="I81" s="89"/>
      <c r="J81" s="89"/>
      <c r="K81" s="89"/>
      <c r="L81" s="89"/>
      <c r="M81" s="2"/>
      <c r="N81" s="89"/>
      <c r="O81" s="89"/>
      <c r="P81" s="89"/>
      <c r="Q81" s="2"/>
      <c r="R81" s="89"/>
      <c r="S81" s="89"/>
      <c r="T81" s="89"/>
      <c r="U81" s="2"/>
      <c r="V81" s="89"/>
      <c r="W81" s="89"/>
      <c r="X81" s="89"/>
      <c r="Y81" s="2"/>
      <c r="Z81" s="89"/>
      <c r="AA81" s="89"/>
      <c r="AB81" s="89"/>
      <c r="AC81" s="2"/>
      <c r="AD81" s="89"/>
      <c r="AE81" s="89"/>
      <c r="AF81" s="89"/>
      <c r="AG81" s="2"/>
      <c r="AH81" s="2"/>
      <c r="AI81" s="2"/>
      <c r="AJ81" s="2"/>
      <c r="AK81" s="2"/>
      <c r="AL81" s="2"/>
    </row>
    <row r="82" spans="1:38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</row>
    <row r="83" spans="1:38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</row>
    <row r="84" spans="1:38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</row>
  </sheetData>
  <sheetProtection password="F954" sheet="1" objects="1" scenarios="1"/>
  <mergeCells count="10">
    <mergeCell ref="B2:AH2"/>
    <mergeCell ref="D4:F4"/>
    <mergeCell ref="G4:I4"/>
    <mergeCell ref="J4:M4"/>
    <mergeCell ref="N4:Q4"/>
    <mergeCell ref="R4:U4"/>
    <mergeCell ref="V4:Y4"/>
    <mergeCell ref="Z4:AC4"/>
    <mergeCell ref="AD4:AG4"/>
    <mergeCell ref="B3:AH3"/>
  </mergeCells>
  <printOptions horizontalCentered="1"/>
  <pageMargins left="0.05" right="0.05" top="0.590551181102362" bottom="0.590551181102362" header="0.31496062992126" footer="0.31496062992126"/>
  <pageSetup horizontalDpi="600" verticalDpi="60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L94"/>
  <sheetViews>
    <sheetView showGridLines="0" zoomScalePageLayoutView="0" workbookViewId="0" topLeftCell="A1">
      <selection activeCell="B30" sqref="B30"/>
    </sheetView>
  </sheetViews>
  <sheetFormatPr defaultColWidth="9.140625" defaultRowHeight="12.75"/>
  <cols>
    <col min="1" max="1" width="1.57421875" style="3" customWidth="1"/>
    <col min="2" max="2" width="20.7109375" style="3" customWidth="1"/>
    <col min="3" max="3" width="6.7109375" style="3" customWidth="1"/>
    <col min="4" max="6" width="10.7109375" style="3" customWidth="1"/>
    <col min="7" max="9" width="10.7109375" style="3" hidden="1" customWidth="1"/>
    <col min="10" max="12" width="10.7109375" style="3" customWidth="1"/>
    <col min="13" max="13" width="11.7109375" style="3" customWidth="1"/>
    <col min="14" max="16" width="10.7109375" style="3" hidden="1" customWidth="1"/>
    <col min="17" max="17" width="11.7109375" style="3" hidden="1" customWidth="1"/>
    <col min="18" max="25" width="10.7109375" style="3" hidden="1" customWidth="1"/>
    <col min="26" max="28" width="10.7109375" style="3" customWidth="1"/>
    <col min="29" max="29" width="11.7109375" style="3" customWidth="1"/>
    <col min="30" max="32" width="10.7109375" style="3" customWidth="1"/>
    <col min="33" max="33" width="11.7109375" style="3" customWidth="1"/>
    <col min="34" max="34" width="10.7109375" style="3" customWidth="1"/>
    <col min="35" max="37" width="0" style="3" hidden="1" customWidth="1"/>
    <col min="38" max="16384" width="9.140625" style="3" customWidth="1"/>
  </cols>
  <sheetData>
    <row r="1" spans="1:38" ht="16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1:38" ht="15.75" customHeight="1">
      <c r="A2" s="4"/>
      <c r="B2" s="118" t="s">
        <v>655</v>
      </c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19"/>
      <c r="AB2" s="119"/>
      <c r="AC2" s="119"/>
      <c r="AD2" s="119"/>
      <c r="AE2" s="119"/>
      <c r="AF2" s="119"/>
      <c r="AG2" s="119"/>
      <c r="AH2" s="119"/>
      <c r="AI2" s="2"/>
      <c r="AJ2" s="2"/>
      <c r="AK2" s="2"/>
      <c r="AL2" s="2"/>
    </row>
    <row r="3" spans="1:38" s="8" customFormat="1" ht="16.5">
      <c r="A3" s="6"/>
      <c r="B3" s="128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/>
      <c r="AE3" s="129"/>
      <c r="AF3" s="129"/>
      <c r="AG3" s="129"/>
      <c r="AH3" s="129"/>
      <c r="AI3" s="7"/>
      <c r="AJ3" s="7"/>
      <c r="AK3" s="7"/>
      <c r="AL3" s="7"/>
    </row>
    <row r="4" spans="1:38" s="14" customFormat="1" ht="16.5" customHeight="1">
      <c r="A4" s="9"/>
      <c r="B4" s="10"/>
      <c r="C4" s="11"/>
      <c r="D4" s="120" t="s">
        <v>0</v>
      </c>
      <c r="E4" s="120"/>
      <c r="F4" s="120"/>
      <c r="G4" s="120" t="s">
        <v>1</v>
      </c>
      <c r="H4" s="120"/>
      <c r="I4" s="120"/>
      <c r="J4" s="121" t="s">
        <v>2</v>
      </c>
      <c r="K4" s="122"/>
      <c r="L4" s="122"/>
      <c r="M4" s="123"/>
      <c r="N4" s="121" t="s">
        <v>3</v>
      </c>
      <c r="O4" s="124"/>
      <c r="P4" s="124"/>
      <c r="Q4" s="125"/>
      <c r="R4" s="121" t="s">
        <v>4</v>
      </c>
      <c r="S4" s="124"/>
      <c r="T4" s="124"/>
      <c r="U4" s="125"/>
      <c r="V4" s="121" t="s">
        <v>5</v>
      </c>
      <c r="W4" s="126"/>
      <c r="X4" s="126"/>
      <c r="Y4" s="127"/>
      <c r="Z4" s="121" t="s">
        <v>6</v>
      </c>
      <c r="AA4" s="122"/>
      <c r="AB4" s="122"/>
      <c r="AC4" s="123"/>
      <c r="AD4" s="121" t="s">
        <v>7</v>
      </c>
      <c r="AE4" s="122"/>
      <c r="AF4" s="122"/>
      <c r="AG4" s="123"/>
      <c r="AH4" s="12"/>
      <c r="AI4" s="13"/>
      <c r="AJ4" s="13"/>
      <c r="AK4" s="13"/>
      <c r="AL4" s="13"/>
    </row>
    <row r="5" spans="1:38" s="14" customFormat="1" ht="81.75" customHeight="1">
      <c r="A5" s="15"/>
      <c r="B5" s="16" t="s">
        <v>8</v>
      </c>
      <c r="C5" s="17" t="s">
        <v>9</v>
      </c>
      <c r="D5" s="18" t="s">
        <v>10</v>
      </c>
      <c r="E5" s="19" t="s">
        <v>11</v>
      </c>
      <c r="F5" s="20" t="s">
        <v>12</v>
      </c>
      <c r="G5" s="18" t="s">
        <v>10</v>
      </c>
      <c r="H5" s="19" t="s">
        <v>11</v>
      </c>
      <c r="I5" s="20" t="s">
        <v>12</v>
      </c>
      <c r="J5" s="18" t="s">
        <v>10</v>
      </c>
      <c r="K5" s="19" t="s">
        <v>11</v>
      </c>
      <c r="L5" s="19" t="s">
        <v>12</v>
      </c>
      <c r="M5" s="20" t="s">
        <v>13</v>
      </c>
      <c r="N5" s="18" t="s">
        <v>10</v>
      </c>
      <c r="O5" s="19" t="s">
        <v>11</v>
      </c>
      <c r="P5" s="21" t="s">
        <v>12</v>
      </c>
      <c r="Q5" s="22" t="s">
        <v>14</v>
      </c>
      <c r="R5" s="19" t="s">
        <v>10</v>
      </c>
      <c r="S5" s="19" t="s">
        <v>11</v>
      </c>
      <c r="T5" s="21" t="s">
        <v>12</v>
      </c>
      <c r="U5" s="22" t="s">
        <v>15</v>
      </c>
      <c r="V5" s="19" t="s">
        <v>10</v>
      </c>
      <c r="W5" s="19" t="s">
        <v>11</v>
      </c>
      <c r="X5" s="21" t="s">
        <v>12</v>
      </c>
      <c r="Y5" s="22" t="s">
        <v>16</v>
      </c>
      <c r="Z5" s="18" t="s">
        <v>10</v>
      </c>
      <c r="AA5" s="19" t="s">
        <v>11</v>
      </c>
      <c r="AB5" s="19" t="s">
        <v>12</v>
      </c>
      <c r="AC5" s="20" t="s">
        <v>17</v>
      </c>
      <c r="AD5" s="18" t="s">
        <v>10</v>
      </c>
      <c r="AE5" s="19" t="s">
        <v>11</v>
      </c>
      <c r="AF5" s="19" t="s">
        <v>12</v>
      </c>
      <c r="AG5" s="23" t="s">
        <v>17</v>
      </c>
      <c r="AH5" s="24" t="s">
        <v>18</v>
      </c>
      <c r="AI5" s="13"/>
      <c r="AJ5" s="13"/>
      <c r="AK5" s="13"/>
      <c r="AL5" s="13"/>
    </row>
    <row r="6" spans="1:38" s="14" customFormat="1" ht="12.75">
      <c r="A6" s="9"/>
      <c r="B6" s="25"/>
      <c r="C6" s="26"/>
      <c r="D6" s="27"/>
      <c r="E6" s="28"/>
      <c r="F6" s="29"/>
      <c r="G6" s="30"/>
      <c r="H6" s="28"/>
      <c r="I6" s="31"/>
      <c r="J6" s="30"/>
      <c r="K6" s="28"/>
      <c r="L6" s="28"/>
      <c r="M6" s="29"/>
      <c r="N6" s="27"/>
      <c r="O6" s="32"/>
      <c r="P6" s="28"/>
      <c r="Q6" s="29"/>
      <c r="R6" s="27"/>
      <c r="S6" s="28"/>
      <c r="T6" s="28"/>
      <c r="U6" s="29"/>
      <c r="V6" s="27"/>
      <c r="W6" s="28"/>
      <c r="X6" s="28"/>
      <c r="Y6" s="29"/>
      <c r="Z6" s="30"/>
      <c r="AA6" s="28"/>
      <c r="AB6" s="28"/>
      <c r="AC6" s="29"/>
      <c r="AD6" s="30"/>
      <c r="AE6" s="28"/>
      <c r="AF6" s="28"/>
      <c r="AG6" s="29"/>
      <c r="AH6" s="29"/>
      <c r="AI6" s="13"/>
      <c r="AJ6" s="13"/>
      <c r="AK6" s="13"/>
      <c r="AL6" s="13"/>
    </row>
    <row r="7" spans="1:38" s="14" customFormat="1" ht="12.75">
      <c r="A7" s="33"/>
      <c r="B7" s="34" t="s">
        <v>55</v>
      </c>
      <c r="C7" s="26"/>
      <c r="D7" s="35"/>
      <c r="E7" s="36"/>
      <c r="F7" s="37"/>
      <c r="G7" s="30"/>
      <c r="H7" s="36"/>
      <c r="I7" s="31"/>
      <c r="J7" s="30"/>
      <c r="K7" s="36"/>
      <c r="L7" s="36"/>
      <c r="M7" s="37"/>
      <c r="N7" s="35"/>
      <c r="O7" s="38"/>
      <c r="P7" s="36"/>
      <c r="Q7" s="37"/>
      <c r="R7" s="35"/>
      <c r="S7" s="36"/>
      <c r="T7" s="36"/>
      <c r="U7" s="37"/>
      <c r="V7" s="35"/>
      <c r="W7" s="36"/>
      <c r="X7" s="36"/>
      <c r="Y7" s="37"/>
      <c r="Z7" s="30"/>
      <c r="AA7" s="36"/>
      <c r="AB7" s="36"/>
      <c r="AC7" s="37"/>
      <c r="AD7" s="30"/>
      <c r="AE7" s="36"/>
      <c r="AF7" s="36"/>
      <c r="AG7" s="37"/>
      <c r="AH7" s="37"/>
      <c r="AI7" s="13"/>
      <c r="AJ7" s="13"/>
      <c r="AK7" s="13"/>
      <c r="AL7" s="13"/>
    </row>
    <row r="8" spans="1:38" s="14" customFormat="1" ht="12.75">
      <c r="A8" s="33"/>
      <c r="B8" s="31"/>
      <c r="C8" s="26"/>
      <c r="D8" s="35"/>
      <c r="E8" s="36"/>
      <c r="F8" s="37"/>
      <c r="G8" s="30"/>
      <c r="H8" s="36"/>
      <c r="I8" s="31"/>
      <c r="J8" s="30"/>
      <c r="K8" s="36"/>
      <c r="L8" s="36"/>
      <c r="M8" s="37"/>
      <c r="N8" s="35"/>
      <c r="O8" s="38"/>
      <c r="P8" s="36"/>
      <c r="Q8" s="37"/>
      <c r="R8" s="35"/>
      <c r="S8" s="36"/>
      <c r="T8" s="36"/>
      <c r="U8" s="37"/>
      <c r="V8" s="35"/>
      <c r="W8" s="36"/>
      <c r="X8" s="36"/>
      <c r="Y8" s="37"/>
      <c r="Z8" s="30"/>
      <c r="AA8" s="36"/>
      <c r="AB8" s="36"/>
      <c r="AC8" s="37"/>
      <c r="AD8" s="30"/>
      <c r="AE8" s="36"/>
      <c r="AF8" s="36"/>
      <c r="AG8" s="37"/>
      <c r="AH8" s="37"/>
      <c r="AI8" s="13"/>
      <c r="AJ8" s="13"/>
      <c r="AK8" s="13"/>
      <c r="AL8" s="13"/>
    </row>
    <row r="9" spans="1:38" s="14" customFormat="1" ht="12.75">
      <c r="A9" s="30"/>
      <c r="B9" s="39" t="s">
        <v>56</v>
      </c>
      <c r="C9" s="40" t="s">
        <v>57</v>
      </c>
      <c r="D9" s="77">
        <v>1789389995</v>
      </c>
      <c r="E9" s="78">
        <v>148335000</v>
      </c>
      <c r="F9" s="79">
        <f>$D9+$E9</f>
        <v>1937724995</v>
      </c>
      <c r="G9" s="77">
        <v>1789389995</v>
      </c>
      <c r="H9" s="78">
        <v>148335000</v>
      </c>
      <c r="I9" s="80">
        <f>$G9+$H9</f>
        <v>1937724995</v>
      </c>
      <c r="J9" s="77">
        <v>268837410</v>
      </c>
      <c r="K9" s="78">
        <v>266928</v>
      </c>
      <c r="L9" s="78">
        <f>$J9+$K9</f>
        <v>269104338</v>
      </c>
      <c r="M9" s="41">
        <f>IF($F9=0,0,$L9/$F9)</f>
        <v>0.13887643432085675</v>
      </c>
      <c r="N9" s="105">
        <v>0</v>
      </c>
      <c r="O9" s="106">
        <v>0</v>
      </c>
      <c r="P9" s="107">
        <f>$N9+$O9</f>
        <v>0</v>
      </c>
      <c r="Q9" s="41">
        <f>IF($F9=0,0,$P9/$F9)</f>
        <v>0</v>
      </c>
      <c r="R9" s="105">
        <v>0</v>
      </c>
      <c r="S9" s="107">
        <v>0</v>
      </c>
      <c r="T9" s="107">
        <f>$R9+$S9</f>
        <v>0</v>
      </c>
      <c r="U9" s="41">
        <f>IF($I9=0,0,$T9/$I9)</f>
        <v>0</v>
      </c>
      <c r="V9" s="105">
        <v>0</v>
      </c>
      <c r="W9" s="107">
        <v>0</v>
      </c>
      <c r="X9" s="107">
        <f>$V9+$W9</f>
        <v>0</v>
      </c>
      <c r="Y9" s="41">
        <f>IF($I9=0,0,$X9/$I9)</f>
        <v>0</v>
      </c>
      <c r="Z9" s="77">
        <v>268837410</v>
      </c>
      <c r="AA9" s="78">
        <v>266928</v>
      </c>
      <c r="AB9" s="78">
        <f>$Z9+$AA9</f>
        <v>269104338</v>
      </c>
      <c r="AC9" s="41">
        <f>IF($F9=0,0,$AB9/$F9)</f>
        <v>0.13887643432085675</v>
      </c>
      <c r="AD9" s="77">
        <v>281911256</v>
      </c>
      <c r="AE9" s="78">
        <v>11565665</v>
      </c>
      <c r="AF9" s="78">
        <f>$AD9+$AE9</f>
        <v>293476921</v>
      </c>
      <c r="AG9" s="41">
        <f>IF($AI9=0,0,$AK9/$AI9)</f>
        <v>0.15102890791503368</v>
      </c>
      <c r="AH9" s="41">
        <f>IF($AF9=0,0,(($L9/$AF9)-1))</f>
        <v>-0.08304769900458375</v>
      </c>
      <c r="AI9" s="13">
        <v>1943183759</v>
      </c>
      <c r="AJ9" s="13">
        <v>1957365765</v>
      </c>
      <c r="AK9" s="13">
        <v>293476921</v>
      </c>
      <c r="AL9" s="13"/>
    </row>
    <row r="10" spans="1:38" s="14" customFormat="1" ht="12.75">
      <c r="A10" s="30"/>
      <c r="B10" s="39" t="s">
        <v>58</v>
      </c>
      <c r="C10" s="40" t="s">
        <v>59</v>
      </c>
      <c r="D10" s="77">
        <v>1451395836</v>
      </c>
      <c r="E10" s="78">
        <v>187359852</v>
      </c>
      <c r="F10" s="80">
        <f aca="true" t="shared" si="0" ref="F10:F28">$D10+$E10</f>
        <v>1638755688</v>
      </c>
      <c r="G10" s="77">
        <v>1451395836</v>
      </c>
      <c r="H10" s="78">
        <v>247704466</v>
      </c>
      <c r="I10" s="80">
        <f aca="true" t="shared" si="1" ref="I10:I28">$G10+$H10</f>
        <v>1699100302</v>
      </c>
      <c r="J10" s="77">
        <v>283888594</v>
      </c>
      <c r="K10" s="78">
        <v>27296816</v>
      </c>
      <c r="L10" s="78">
        <f aca="true" t="shared" si="2" ref="L10:L28">$J10+$K10</f>
        <v>311185410</v>
      </c>
      <c r="M10" s="41">
        <f aca="true" t="shared" si="3" ref="M10:M28">IF($F10=0,0,$L10/$F10)</f>
        <v>0.189891276825884</v>
      </c>
      <c r="N10" s="105">
        <v>0</v>
      </c>
      <c r="O10" s="106">
        <v>0</v>
      </c>
      <c r="P10" s="107">
        <f aca="true" t="shared" si="4" ref="P10:P28">$N10+$O10</f>
        <v>0</v>
      </c>
      <c r="Q10" s="41">
        <f aca="true" t="shared" si="5" ref="Q10:Q28">IF($F10=0,0,$P10/$F10)</f>
        <v>0</v>
      </c>
      <c r="R10" s="105">
        <v>0</v>
      </c>
      <c r="S10" s="107">
        <v>0</v>
      </c>
      <c r="T10" s="107">
        <f aca="true" t="shared" si="6" ref="T10:T28">$R10+$S10</f>
        <v>0</v>
      </c>
      <c r="U10" s="41">
        <f aca="true" t="shared" si="7" ref="U10:U28">IF($I10=0,0,$T10/$I10)</f>
        <v>0</v>
      </c>
      <c r="V10" s="105">
        <v>0</v>
      </c>
      <c r="W10" s="107">
        <v>0</v>
      </c>
      <c r="X10" s="107">
        <f aca="true" t="shared" si="8" ref="X10:X28">$V10+$W10</f>
        <v>0</v>
      </c>
      <c r="Y10" s="41">
        <f aca="true" t="shared" si="9" ref="Y10:Y28">IF($I10=0,0,$X10/$I10)</f>
        <v>0</v>
      </c>
      <c r="Z10" s="77">
        <v>283888594</v>
      </c>
      <c r="AA10" s="78">
        <v>27296816</v>
      </c>
      <c r="AB10" s="78">
        <f aca="true" t="shared" si="10" ref="AB10:AB28">$Z10+$AA10</f>
        <v>311185410</v>
      </c>
      <c r="AC10" s="41">
        <f aca="true" t="shared" si="11" ref="AC10:AC28">IF($F10=0,0,$AB10/$F10)</f>
        <v>0.189891276825884</v>
      </c>
      <c r="AD10" s="77">
        <v>223451194</v>
      </c>
      <c r="AE10" s="78">
        <v>12639810</v>
      </c>
      <c r="AF10" s="78">
        <f aca="true" t="shared" si="12" ref="AF10:AF28">$AD10+$AE10</f>
        <v>236091004</v>
      </c>
      <c r="AG10" s="41">
        <f aca="true" t="shared" si="13" ref="AG10:AG28">IF($AI10=0,0,$AK10/$AI10)</f>
        <v>0.14739959098932032</v>
      </c>
      <c r="AH10" s="41">
        <f aca="true" t="shared" si="14" ref="AH10:AH28">IF($AF10=0,0,(($L10/$AF10)-1))</f>
        <v>0.3180739830307131</v>
      </c>
      <c r="AI10" s="13">
        <v>1601707321</v>
      </c>
      <c r="AJ10" s="13">
        <v>1664811816</v>
      </c>
      <c r="AK10" s="13">
        <v>236091004</v>
      </c>
      <c r="AL10" s="13"/>
    </row>
    <row r="11" spans="1:38" s="14" customFormat="1" ht="12.75">
      <c r="A11" s="30"/>
      <c r="B11" s="39" t="s">
        <v>60</v>
      </c>
      <c r="C11" s="40" t="s">
        <v>61</v>
      </c>
      <c r="D11" s="77">
        <v>1716628247</v>
      </c>
      <c r="E11" s="78">
        <v>164632610</v>
      </c>
      <c r="F11" s="80">
        <f t="shared" si="0"/>
        <v>1881260857</v>
      </c>
      <c r="G11" s="77">
        <v>1716628247</v>
      </c>
      <c r="H11" s="78">
        <v>164632610</v>
      </c>
      <c r="I11" s="80">
        <f t="shared" si="1"/>
        <v>1881260857</v>
      </c>
      <c r="J11" s="77">
        <v>340710594</v>
      </c>
      <c r="K11" s="78">
        <v>574959</v>
      </c>
      <c r="L11" s="78">
        <f t="shared" si="2"/>
        <v>341285553</v>
      </c>
      <c r="M11" s="41">
        <f t="shared" si="3"/>
        <v>0.18141320047674814</v>
      </c>
      <c r="N11" s="105">
        <v>0</v>
      </c>
      <c r="O11" s="106">
        <v>0</v>
      </c>
      <c r="P11" s="107">
        <f t="shared" si="4"/>
        <v>0</v>
      </c>
      <c r="Q11" s="41">
        <f t="shared" si="5"/>
        <v>0</v>
      </c>
      <c r="R11" s="105">
        <v>0</v>
      </c>
      <c r="S11" s="107">
        <v>0</v>
      </c>
      <c r="T11" s="107">
        <f t="shared" si="6"/>
        <v>0</v>
      </c>
      <c r="U11" s="41">
        <f t="shared" si="7"/>
        <v>0</v>
      </c>
      <c r="V11" s="105">
        <v>0</v>
      </c>
      <c r="W11" s="107">
        <v>0</v>
      </c>
      <c r="X11" s="107">
        <f t="shared" si="8"/>
        <v>0</v>
      </c>
      <c r="Y11" s="41">
        <f t="shared" si="9"/>
        <v>0</v>
      </c>
      <c r="Z11" s="77">
        <v>340710594</v>
      </c>
      <c r="AA11" s="78">
        <v>574959</v>
      </c>
      <c r="AB11" s="78">
        <f t="shared" si="10"/>
        <v>341285553</v>
      </c>
      <c r="AC11" s="41">
        <f t="shared" si="11"/>
        <v>0.18141320047674814</v>
      </c>
      <c r="AD11" s="77">
        <v>229822995</v>
      </c>
      <c r="AE11" s="78">
        <v>6741043</v>
      </c>
      <c r="AF11" s="78">
        <f t="shared" si="12"/>
        <v>236564038</v>
      </c>
      <c r="AG11" s="41">
        <f t="shared" si="13"/>
        <v>0.13721045560115333</v>
      </c>
      <c r="AH11" s="41">
        <f t="shared" si="14"/>
        <v>0.44267723820304417</v>
      </c>
      <c r="AI11" s="13">
        <v>1724096294</v>
      </c>
      <c r="AJ11" s="13">
        <v>1724096294</v>
      </c>
      <c r="AK11" s="13">
        <v>236564038</v>
      </c>
      <c r="AL11" s="13"/>
    </row>
    <row r="12" spans="1:38" s="14" customFormat="1" ht="12.75">
      <c r="A12" s="30"/>
      <c r="B12" s="39" t="s">
        <v>62</v>
      </c>
      <c r="C12" s="40" t="s">
        <v>63</v>
      </c>
      <c r="D12" s="77">
        <v>4196422739</v>
      </c>
      <c r="E12" s="78">
        <v>326103788</v>
      </c>
      <c r="F12" s="80">
        <f t="shared" si="0"/>
        <v>4522526527</v>
      </c>
      <c r="G12" s="77">
        <v>4354026530</v>
      </c>
      <c r="H12" s="78">
        <v>335203789</v>
      </c>
      <c r="I12" s="80">
        <f t="shared" si="1"/>
        <v>4689230319</v>
      </c>
      <c r="J12" s="77">
        <v>860474686</v>
      </c>
      <c r="K12" s="78">
        <v>46945180</v>
      </c>
      <c r="L12" s="78">
        <f t="shared" si="2"/>
        <v>907419866</v>
      </c>
      <c r="M12" s="41">
        <f t="shared" si="3"/>
        <v>0.2006444540640281</v>
      </c>
      <c r="N12" s="105">
        <v>0</v>
      </c>
      <c r="O12" s="106">
        <v>0</v>
      </c>
      <c r="P12" s="107">
        <f t="shared" si="4"/>
        <v>0</v>
      </c>
      <c r="Q12" s="41">
        <f t="shared" si="5"/>
        <v>0</v>
      </c>
      <c r="R12" s="105">
        <v>0</v>
      </c>
      <c r="S12" s="107">
        <v>0</v>
      </c>
      <c r="T12" s="107">
        <f t="shared" si="6"/>
        <v>0</v>
      </c>
      <c r="U12" s="41">
        <f t="shared" si="7"/>
        <v>0</v>
      </c>
      <c r="V12" s="105">
        <v>0</v>
      </c>
      <c r="W12" s="107">
        <v>0</v>
      </c>
      <c r="X12" s="107">
        <f t="shared" si="8"/>
        <v>0</v>
      </c>
      <c r="Y12" s="41">
        <f t="shared" si="9"/>
        <v>0</v>
      </c>
      <c r="Z12" s="77">
        <v>860474686</v>
      </c>
      <c r="AA12" s="78">
        <v>46945180</v>
      </c>
      <c r="AB12" s="78">
        <f t="shared" si="10"/>
        <v>907419866</v>
      </c>
      <c r="AC12" s="41">
        <f t="shared" si="11"/>
        <v>0.2006444540640281</v>
      </c>
      <c r="AD12" s="77">
        <v>651318339</v>
      </c>
      <c r="AE12" s="78">
        <v>5326053</v>
      </c>
      <c r="AF12" s="78">
        <f t="shared" si="12"/>
        <v>656644392</v>
      </c>
      <c r="AG12" s="41">
        <f t="shared" si="13"/>
        <v>0.14526062581112253</v>
      </c>
      <c r="AH12" s="41">
        <f t="shared" si="14"/>
        <v>0.38190453928372237</v>
      </c>
      <c r="AI12" s="13">
        <v>4520456857</v>
      </c>
      <c r="AJ12" s="13">
        <v>4586869795</v>
      </c>
      <c r="AK12" s="13">
        <v>656644392</v>
      </c>
      <c r="AL12" s="13"/>
    </row>
    <row r="13" spans="1:38" s="14" customFormat="1" ht="12.75">
      <c r="A13" s="30"/>
      <c r="B13" s="39" t="s">
        <v>64</v>
      </c>
      <c r="C13" s="40" t="s">
        <v>65</v>
      </c>
      <c r="D13" s="77">
        <v>1173924449</v>
      </c>
      <c r="E13" s="78">
        <v>251023959</v>
      </c>
      <c r="F13" s="80">
        <f t="shared" si="0"/>
        <v>1424948408</v>
      </c>
      <c r="G13" s="77">
        <v>1173924449</v>
      </c>
      <c r="H13" s="78">
        <v>251023959</v>
      </c>
      <c r="I13" s="80">
        <f t="shared" si="1"/>
        <v>1424948408</v>
      </c>
      <c r="J13" s="77">
        <v>222911346</v>
      </c>
      <c r="K13" s="78">
        <v>17273910</v>
      </c>
      <c r="L13" s="78">
        <f t="shared" si="2"/>
        <v>240185256</v>
      </c>
      <c r="M13" s="41">
        <f t="shared" si="3"/>
        <v>0.16855715943927704</v>
      </c>
      <c r="N13" s="105">
        <v>0</v>
      </c>
      <c r="O13" s="106">
        <v>0</v>
      </c>
      <c r="P13" s="107">
        <f t="shared" si="4"/>
        <v>0</v>
      </c>
      <c r="Q13" s="41">
        <f t="shared" si="5"/>
        <v>0</v>
      </c>
      <c r="R13" s="105">
        <v>0</v>
      </c>
      <c r="S13" s="107">
        <v>0</v>
      </c>
      <c r="T13" s="107">
        <f t="shared" si="6"/>
        <v>0</v>
      </c>
      <c r="U13" s="41">
        <f t="shared" si="7"/>
        <v>0</v>
      </c>
      <c r="V13" s="105">
        <v>0</v>
      </c>
      <c r="W13" s="107">
        <v>0</v>
      </c>
      <c r="X13" s="107">
        <f t="shared" si="8"/>
        <v>0</v>
      </c>
      <c r="Y13" s="41">
        <f t="shared" si="9"/>
        <v>0</v>
      </c>
      <c r="Z13" s="77">
        <v>222911346</v>
      </c>
      <c r="AA13" s="78">
        <v>17273910</v>
      </c>
      <c r="AB13" s="78">
        <f t="shared" si="10"/>
        <v>240185256</v>
      </c>
      <c r="AC13" s="41">
        <f t="shared" si="11"/>
        <v>0.16855715943927704</v>
      </c>
      <c r="AD13" s="77">
        <v>183559455</v>
      </c>
      <c r="AE13" s="78">
        <v>13702601</v>
      </c>
      <c r="AF13" s="78">
        <f t="shared" si="12"/>
        <v>197262056</v>
      </c>
      <c r="AG13" s="41">
        <f t="shared" si="13"/>
        <v>0.17391988875830966</v>
      </c>
      <c r="AH13" s="41">
        <f t="shared" si="14"/>
        <v>0.21759481205042297</v>
      </c>
      <c r="AI13" s="13">
        <v>1134212179</v>
      </c>
      <c r="AJ13" s="13">
        <v>1172629660</v>
      </c>
      <c r="AK13" s="13">
        <v>197262056</v>
      </c>
      <c r="AL13" s="13"/>
    </row>
    <row r="14" spans="1:38" s="14" customFormat="1" ht="12.75">
      <c r="A14" s="30"/>
      <c r="B14" s="39" t="s">
        <v>66</v>
      </c>
      <c r="C14" s="40" t="s">
        <v>67</v>
      </c>
      <c r="D14" s="77">
        <v>1607692999</v>
      </c>
      <c r="E14" s="78">
        <v>254288095</v>
      </c>
      <c r="F14" s="80">
        <f t="shared" si="0"/>
        <v>1861981094</v>
      </c>
      <c r="G14" s="77">
        <v>1607692999</v>
      </c>
      <c r="H14" s="78">
        <v>254288095</v>
      </c>
      <c r="I14" s="80">
        <f t="shared" si="1"/>
        <v>1861981094</v>
      </c>
      <c r="J14" s="77">
        <v>270088543</v>
      </c>
      <c r="K14" s="78">
        <v>37604798</v>
      </c>
      <c r="L14" s="78">
        <f t="shared" si="2"/>
        <v>307693341</v>
      </c>
      <c r="M14" s="41">
        <f t="shared" si="3"/>
        <v>0.1652505183814718</v>
      </c>
      <c r="N14" s="105">
        <v>0</v>
      </c>
      <c r="O14" s="106">
        <v>0</v>
      </c>
      <c r="P14" s="107">
        <f t="shared" si="4"/>
        <v>0</v>
      </c>
      <c r="Q14" s="41">
        <f t="shared" si="5"/>
        <v>0</v>
      </c>
      <c r="R14" s="105">
        <v>0</v>
      </c>
      <c r="S14" s="107">
        <v>0</v>
      </c>
      <c r="T14" s="107">
        <f t="shared" si="6"/>
        <v>0</v>
      </c>
      <c r="U14" s="41">
        <f t="shared" si="7"/>
        <v>0</v>
      </c>
      <c r="V14" s="105">
        <v>0</v>
      </c>
      <c r="W14" s="107">
        <v>0</v>
      </c>
      <c r="X14" s="107">
        <f t="shared" si="8"/>
        <v>0</v>
      </c>
      <c r="Y14" s="41">
        <f t="shared" si="9"/>
        <v>0</v>
      </c>
      <c r="Z14" s="77">
        <v>270088543</v>
      </c>
      <c r="AA14" s="78">
        <v>37604798</v>
      </c>
      <c r="AB14" s="78">
        <f t="shared" si="10"/>
        <v>307693341</v>
      </c>
      <c r="AC14" s="41">
        <f t="shared" si="11"/>
        <v>0.1652505183814718</v>
      </c>
      <c r="AD14" s="77">
        <v>248408340</v>
      </c>
      <c r="AE14" s="78">
        <v>14112567</v>
      </c>
      <c r="AF14" s="78">
        <f t="shared" si="12"/>
        <v>262520907</v>
      </c>
      <c r="AG14" s="41">
        <f t="shared" si="13"/>
        <v>0.15947580648749823</v>
      </c>
      <c r="AH14" s="41">
        <f t="shared" si="14"/>
        <v>0.17207175807906228</v>
      </c>
      <c r="AI14" s="13">
        <v>1646148797</v>
      </c>
      <c r="AJ14" s="13">
        <v>1636942450</v>
      </c>
      <c r="AK14" s="13">
        <v>262520907</v>
      </c>
      <c r="AL14" s="13"/>
    </row>
    <row r="15" spans="1:38" s="14" customFormat="1" ht="12.75">
      <c r="A15" s="30"/>
      <c r="B15" s="39" t="s">
        <v>68</v>
      </c>
      <c r="C15" s="40" t="s">
        <v>69</v>
      </c>
      <c r="D15" s="77">
        <v>1203146167</v>
      </c>
      <c r="E15" s="78">
        <v>221956000</v>
      </c>
      <c r="F15" s="80">
        <f t="shared" si="0"/>
        <v>1425102167</v>
      </c>
      <c r="G15" s="77">
        <v>1203146167</v>
      </c>
      <c r="H15" s="78">
        <v>221956000</v>
      </c>
      <c r="I15" s="80">
        <f t="shared" si="1"/>
        <v>1425102167</v>
      </c>
      <c r="J15" s="77">
        <v>249987035</v>
      </c>
      <c r="K15" s="78">
        <v>31596987</v>
      </c>
      <c r="L15" s="78">
        <f t="shared" si="2"/>
        <v>281584022</v>
      </c>
      <c r="M15" s="41">
        <f t="shared" si="3"/>
        <v>0.19758865611211998</v>
      </c>
      <c r="N15" s="105">
        <v>0</v>
      </c>
      <c r="O15" s="106">
        <v>0</v>
      </c>
      <c r="P15" s="107">
        <f t="shared" si="4"/>
        <v>0</v>
      </c>
      <c r="Q15" s="41">
        <f t="shared" si="5"/>
        <v>0</v>
      </c>
      <c r="R15" s="105">
        <v>0</v>
      </c>
      <c r="S15" s="107">
        <v>0</v>
      </c>
      <c r="T15" s="107">
        <f t="shared" si="6"/>
        <v>0</v>
      </c>
      <c r="U15" s="41">
        <f t="shared" si="7"/>
        <v>0</v>
      </c>
      <c r="V15" s="105">
        <v>0</v>
      </c>
      <c r="W15" s="107">
        <v>0</v>
      </c>
      <c r="X15" s="107">
        <f t="shared" si="8"/>
        <v>0</v>
      </c>
      <c r="Y15" s="41">
        <f t="shared" si="9"/>
        <v>0</v>
      </c>
      <c r="Z15" s="77">
        <v>249987035</v>
      </c>
      <c r="AA15" s="78">
        <v>31596987</v>
      </c>
      <c r="AB15" s="78">
        <f t="shared" si="10"/>
        <v>281584022</v>
      </c>
      <c r="AC15" s="41">
        <f t="shared" si="11"/>
        <v>0.19758865611211998</v>
      </c>
      <c r="AD15" s="77">
        <v>218244835</v>
      </c>
      <c r="AE15" s="78">
        <v>43744746</v>
      </c>
      <c r="AF15" s="78">
        <f t="shared" si="12"/>
        <v>261989581</v>
      </c>
      <c r="AG15" s="41">
        <f t="shared" si="13"/>
        <v>0.19030533089674712</v>
      </c>
      <c r="AH15" s="41">
        <f t="shared" si="14"/>
        <v>0.0747909169716181</v>
      </c>
      <c r="AI15" s="13">
        <v>1376680200</v>
      </c>
      <c r="AJ15" s="13">
        <v>1319845051</v>
      </c>
      <c r="AK15" s="13">
        <v>261989581</v>
      </c>
      <c r="AL15" s="13"/>
    </row>
    <row r="16" spans="1:38" s="14" customFormat="1" ht="12.75">
      <c r="A16" s="30"/>
      <c r="B16" s="39" t="s">
        <v>70</v>
      </c>
      <c r="C16" s="40" t="s">
        <v>71</v>
      </c>
      <c r="D16" s="77">
        <v>1509380701</v>
      </c>
      <c r="E16" s="78">
        <v>212482000</v>
      </c>
      <c r="F16" s="80">
        <f t="shared" si="0"/>
        <v>1721862701</v>
      </c>
      <c r="G16" s="77">
        <v>1509380701</v>
      </c>
      <c r="H16" s="78">
        <v>212482000</v>
      </c>
      <c r="I16" s="80">
        <f t="shared" si="1"/>
        <v>1721862701</v>
      </c>
      <c r="J16" s="77">
        <v>368179172</v>
      </c>
      <c r="K16" s="78">
        <v>46359440</v>
      </c>
      <c r="L16" s="78">
        <f t="shared" si="2"/>
        <v>414538612</v>
      </c>
      <c r="M16" s="41">
        <f t="shared" si="3"/>
        <v>0.24075009683364992</v>
      </c>
      <c r="N16" s="105">
        <v>0</v>
      </c>
      <c r="O16" s="106">
        <v>0</v>
      </c>
      <c r="P16" s="107">
        <f t="shared" si="4"/>
        <v>0</v>
      </c>
      <c r="Q16" s="41">
        <f t="shared" si="5"/>
        <v>0</v>
      </c>
      <c r="R16" s="105">
        <v>0</v>
      </c>
      <c r="S16" s="107">
        <v>0</v>
      </c>
      <c r="T16" s="107">
        <f t="shared" si="6"/>
        <v>0</v>
      </c>
      <c r="U16" s="41">
        <f t="shared" si="7"/>
        <v>0</v>
      </c>
      <c r="V16" s="105">
        <v>0</v>
      </c>
      <c r="W16" s="107">
        <v>0</v>
      </c>
      <c r="X16" s="107">
        <f t="shared" si="8"/>
        <v>0</v>
      </c>
      <c r="Y16" s="41">
        <f t="shared" si="9"/>
        <v>0</v>
      </c>
      <c r="Z16" s="77">
        <v>368179172</v>
      </c>
      <c r="AA16" s="78">
        <v>46359440</v>
      </c>
      <c r="AB16" s="78">
        <f t="shared" si="10"/>
        <v>414538612</v>
      </c>
      <c r="AC16" s="41">
        <f t="shared" si="11"/>
        <v>0.24075009683364992</v>
      </c>
      <c r="AD16" s="77">
        <v>350312530</v>
      </c>
      <c r="AE16" s="78">
        <v>62874699</v>
      </c>
      <c r="AF16" s="78">
        <f t="shared" si="12"/>
        <v>413187229</v>
      </c>
      <c r="AG16" s="41">
        <f t="shared" si="13"/>
        <v>0.2478530341993544</v>
      </c>
      <c r="AH16" s="41">
        <f t="shared" si="14"/>
        <v>0.003270631096877308</v>
      </c>
      <c r="AI16" s="13">
        <v>1667065446</v>
      </c>
      <c r="AJ16" s="13">
        <v>1863944571</v>
      </c>
      <c r="AK16" s="13">
        <v>413187229</v>
      </c>
      <c r="AL16" s="13"/>
    </row>
    <row r="17" spans="1:38" s="14" customFormat="1" ht="12.75">
      <c r="A17" s="30"/>
      <c r="B17" s="39" t="s">
        <v>72</v>
      </c>
      <c r="C17" s="40" t="s">
        <v>73</v>
      </c>
      <c r="D17" s="77">
        <v>1849619571</v>
      </c>
      <c r="E17" s="78">
        <v>575919271</v>
      </c>
      <c r="F17" s="80">
        <f t="shared" si="0"/>
        <v>2425538842</v>
      </c>
      <c r="G17" s="77">
        <v>1849619571</v>
      </c>
      <c r="H17" s="78">
        <v>575919271</v>
      </c>
      <c r="I17" s="80">
        <f t="shared" si="1"/>
        <v>2425538842</v>
      </c>
      <c r="J17" s="77">
        <v>357744391</v>
      </c>
      <c r="K17" s="78">
        <v>28081360</v>
      </c>
      <c r="L17" s="78">
        <f t="shared" si="2"/>
        <v>385825751</v>
      </c>
      <c r="M17" s="41">
        <f t="shared" si="3"/>
        <v>0.15906805709277527</v>
      </c>
      <c r="N17" s="105">
        <v>0</v>
      </c>
      <c r="O17" s="106">
        <v>0</v>
      </c>
      <c r="P17" s="107">
        <f t="shared" si="4"/>
        <v>0</v>
      </c>
      <c r="Q17" s="41">
        <f t="shared" si="5"/>
        <v>0</v>
      </c>
      <c r="R17" s="105">
        <v>0</v>
      </c>
      <c r="S17" s="107">
        <v>0</v>
      </c>
      <c r="T17" s="107">
        <f t="shared" si="6"/>
        <v>0</v>
      </c>
      <c r="U17" s="41">
        <f t="shared" si="7"/>
        <v>0</v>
      </c>
      <c r="V17" s="105">
        <v>0</v>
      </c>
      <c r="W17" s="107">
        <v>0</v>
      </c>
      <c r="X17" s="107">
        <f t="shared" si="8"/>
        <v>0</v>
      </c>
      <c r="Y17" s="41">
        <f t="shared" si="9"/>
        <v>0</v>
      </c>
      <c r="Z17" s="77">
        <v>357744391</v>
      </c>
      <c r="AA17" s="78">
        <v>28081360</v>
      </c>
      <c r="AB17" s="78">
        <f t="shared" si="10"/>
        <v>385825751</v>
      </c>
      <c r="AC17" s="41">
        <f t="shared" si="11"/>
        <v>0.15906805709277527</v>
      </c>
      <c r="AD17" s="77">
        <v>299756416</v>
      </c>
      <c r="AE17" s="78">
        <v>26331667</v>
      </c>
      <c r="AF17" s="78">
        <f t="shared" si="12"/>
        <v>326088083</v>
      </c>
      <c r="AG17" s="41">
        <f t="shared" si="13"/>
        <v>0.14526229834959561</v>
      </c>
      <c r="AH17" s="41">
        <f t="shared" si="14"/>
        <v>0.18319488234717252</v>
      </c>
      <c r="AI17" s="13">
        <v>2244822550</v>
      </c>
      <c r="AJ17" s="13">
        <v>2257251939</v>
      </c>
      <c r="AK17" s="13">
        <v>326088083</v>
      </c>
      <c r="AL17" s="13"/>
    </row>
    <row r="18" spans="1:38" s="14" customFormat="1" ht="12.75">
      <c r="A18" s="30"/>
      <c r="B18" s="39" t="s">
        <v>74</v>
      </c>
      <c r="C18" s="40" t="s">
        <v>75</v>
      </c>
      <c r="D18" s="77">
        <v>2101634023</v>
      </c>
      <c r="E18" s="78">
        <v>220581836</v>
      </c>
      <c r="F18" s="80">
        <f t="shared" si="0"/>
        <v>2322215859</v>
      </c>
      <c r="G18" s="77">
        <v>2101634023</v>
      </c>
      <c r="H18" s="78">
        <v>220581836</v>
      </c>
      <c r="I18" s="80">
        <f t="shared" si="1"/>
        <v>2322215859</v>
      </c>
      <c r="J18" s="77">
        <v>552098888</v>
      </c>
      <c r="K18" s="78">
        <v>24306552</v>
      </c>
      <c r="L18" s="78">
        <f t="shared" si="2"/>
        <v>576405440</v>
      </c>
      <c r="M18" s="41">
        <f t="shared" si="3"/>
        <v>0.24821354904027465</v>
      </c>
      <c r="N18" s="105">
        <v>0</v>
      </c>
      <c r="O18" s="106">
        <v>0</v>
      </c>
      <c r="P18" s="107">
        <f t="shared" si="4"/>
        <v>0</v>
      </c>
      <c r="Q18" s="41">
        <f t="shared" si="5"/>
        <v>0</v>
      </c>
      <c r="R18" s="105">
        <v>0</v>
      </c>
      <c r="S18" s="107">
        <v>0</v>
      </c>
      <c r="T18" s="107">
        <f t="shared" si="6"/>
        <v>0</v>
      </c>
      <c r="U18" s="41">
        <f t="shared" si="7"/>
        <v>0</v>
      </c>
      <c r="V18" s="105">
        <v>0</v>
      </c>
      <c r="W18" s="107">
        <v>0</v>
      </c>
      <c r="X18" s="107">
        <f t="shared" si="8"/>
        <v>0</v>
      </c>
      <c r="Y18" s="41">
        <f t="shared" si="9"/>
        <v>0</v>
      </c>
      <c r="Z18" s="77">
        <v>552098888</v>
      </c>
      <c r="AA18" s="78">
        <v>24306552</v>
      </c>
      <c r="AB18" s="78">
        <f t="shared" si="10"/>
        <v>576405440</v>
      </c>
      <c r="AC18" s="41">
        <f t="shared" si="11"/>
        <v>0.24821354904027465</v>
      </c>
      <c r="AD18" s="77">
        <v>411095074</v>
      </c>
      <c r="AE18" s="78">
        <v>19004166</v>
      </c>
      <c r="AF18" s="78">
        <f t="shared" si="12"/>
        <v>430099240</v>
      </c>
      <c r="AG18" s="41">
        <f t="shared" si="13"/>
        <v>0.18944893441463723</v>
      </c>
      <c r="AH18" s="41">
        <f t="shared" si="14"/>
        <v>0.3401684690258928</v>
      </c>
      <c r="AI18" s="13">
        <v>2270264762</v>
      </c>
      <c r="AJ18" s="13">
        <v>2371036593</v>
      </c>
      <c r="AK18" s="13">
        <v>430099240</v>
      </c>
      <c r="AL18" s="13"/>
    </row>
    <row r="19" spans="1:38" s="14" customFormat="1" ht="12.75">
      <c r="A19" s="30"/>
      <c r="B19" s="39" t="s">
        <v>76</v>
      </c>
      <c r="C19" s="40" t="s">
        <v>77</v>
      </c>
      <c r="D19" s="77">
        <v>3224897960</v>
      </c>
      <c r="E19" s="78">
        <v>443157508</v>
      </c>
      <c r="F19" s="80">
        <f t="shared" si="0"/>
        <v>3668055468</v>
      </c>
      <c r="G19" s="77">
        <v>3224897960</v>
      </c>
      <c r="H19" s="78">
        <v>443157508</v>
      </c>
      <c r="I19" s="80">
        <f t="shared" si="1"/>
        <v>3668055468</v>
      </c>
      <c r="J19" s="77">
        <v>816049315</v>
      </c>
      <c r="K19" s="78">
        <v>29279690</v>
      </c>
      <c r="L19" s="78">
        <f t="shared" si="2"/>
        <v>845329005</v>
      </c>
      <c r="M19" s="41">
        <f t="shared" si="3"/>
        <v>0.23045698528133599</v>
      </c>
      <c r="N19" s="105">
        <v>0</v>
      </c>
      <c r="O19" s="106">
        <v>0</v>
      </c>
      <c r="P19" s="107">
        <f t="shared" si="4"/>
        <v>0</v>
      </c>
      <c r="Q19" s="41">
        <f t="shared" si="5"/>
        <v>0</v>
      </c>
      <c r="R19" s="105">
        <v>0</v>
      </c>
      <c r="S19" s="107">
        <v>0</v>
      </c>
      <c r="T19" s="107">
        <f t="shared" si="6"/>
        <v>0</v>
      </c>
      <c r="U19" s="41">
        <f t="shared" si="7"/>
        <v>0</v>
      </c>
      <c r="V19" s="105">
        <v>0</v>
      </c>
      <c r="W19" s="107">
        <v>0</v>
      </c>
      <c r="X19" s="107">
        <f t="shared" si="8"/>
        <v>0</v>
      </c>
      <c r="Y19" s="41">
        <f t="shared" si="9"/>
        <v>0</v>
      </c>
      <c r="Z19" s="77">
        <v>816049315</v>
      </c>
      <c r="AA19" s="78">
        <v>29279690</v>
      </c>
      <c r="AB19" s="78">
        <f t="shared" si="10"/>
        <v>845329005</v>
      </c>
      <c r="AC19" s="41">
        <f t="shared" si="11"/>
        <v>0.23045698528133599</v>
      </c>
      <c r="AD19" s="77">
        <v>797710999</v>
      </c>
      <c r="AE19" s="78">
        <v>9775997</v>
      </c>
      <c r="AF19" s="78">
        <f t="shared" si="12"/>
        <v>807486996</v>
      </c>
      <c r="AG19" s="41">
        <f t="shared" si="13"/>
        <v>0.25134524507150574</v>
      </c>
      <c r="AH19" s="41">
        <f t="shared" si="14"/>
        <v>0.04686392373803616</v>
      </c>
      <c r="AI19" s="13">
        <v>3212660720</v>
      </c>
      <c r="AJ19" s="13">
        <v>3448503127</v>
      </c>
      <c r="AK19" s="13">
        <v>807486996</v>
      </c>
      <c r="AL19" s="13"/>
    </row>
    <row r="20" spans="1:38" s="14" customFormat="1" ht="12.75">
      <c r="A20" s="30"/>
      <c r="B20" s="39" t="s">
        <v>78</v>
      </c>
      <c r="C20" s="40" t="s">
        <v>79</v>
      </c>
      <c r="D20" s="77">
        <v>1503460000</v>
      </c>
      <c r="E20" s="78">
        <v>409228521</v>
      </c>
      <c r="F20" s="80">
        <f t="shared" si="0"/>
        <v>1912688521</v>
      </c>
      <c r="G20" s="77">
        <v>1503460000</v>
      </c>
      <c r="H20" s="78">
        <v>409228521</v>
      </c>
      <c r="I20" s="80">
        <f t="shared" si="1"/>
        <v>1912688521</v>
      </c>
      <c r="J20" s="77">
        <v>329408364</v>
      </c>
      <c r="K20" s="78">
        <v>50222382</v>
      </c>
      <c r="L20" s="78">
        <f t="shared" si="2"/>
        <v>379630746</v>
      </c>
      <c r="M20" s="41">
        <f t="shared" si="3"/>
        <v>0.19848017167035636</v>
      </c>
      <c r="N20" s="105">
        <v>0</v>
      </c>
      <c r="O20" s="106">
        <v>0</v>
      </c>
      <c r="P20" s="107">
        <f t="shared" si="4"/>
        <v>0</v>
      </c>
      <c r="Q20" s="41">
        <f t="shared" si="5"/>
        <v>0</v>
      </c>
      <c r="R20" s="105">
        <v>0</v>
      </c>
      <c r="S20" s="107">
        <v>0</v>
      </c>
      <c r="T20" s="107">
        <f t="shared" si="6"/>
        <v>0</v>
      </c>
      <c r="U20" s="41">
        <f t="shared" si="7"/>
        <v>0</v>
      </c>
      <c r="V20" s="105">
        <v>0</v>
      </c>
      <c r="W20" s="107">
        <v>0</v>
      </c>
      <c r="X20" s="107">
        <f t="shared" si="8"/>
        <v>0</v>
      </c>
      <c r="Y20" s="41">
        <f t="shared" si="9"/>
        <v>0</v>
      </c>
      <c r="Z20" s="77">
        <v>329408364</v>
      </c>
      <c r="AA20" s="78">
        <v>50222382</v>
      </c>
      <c r="AB20" s="78">
        <f t="shared" si="10"/>
        <v>379630746</v>
      </c>
      <c r="AC20" s="41">
        <f t="shared" si="11"/>
        <v>0.19848017167035636</v>
      </c>
      <c r="AD20" s="77">
        <v>330807471</v>
      </c>
      <c r="AE20" s="78">
        <v>23662893</v>
      </c>
      <c r="AF20" s="78">
        <f t="shared" si="12"/>
        <v>354470364</v>
      </c>
      <c r="AG20" s="41">
        <f t="shared" si="13"/>
        <v>0.20615493139653412</v>
      </c>
      <c r="AH20" s="41">
        <f t="shared" si="14"/>
        <v>0.07098021317234848</v>
      </c>
      <c r="AI20" s="13">
        <v>1719436744</v>
      </c>
      <c r="AJ20" s="13">
        <v>1781616433</v>
      </c>
      <c r="AK20" s="13">
        <v>354470364</v>
      </c>
      <c r="AL20" s="13"/>
    </row>
    <row r="21" spans="1:38" s="14" customFormat="1" ht="12.75">
      <c r="A21" s="30"/>
      <c r="B21" s="39" t="s">
        <v>80</v>
      </c>
      <c r="C21" s="40" t="s">
        <v>81</v>
      </c>
      <c r="D21" s="77">
        <v>1944707000</v>
      </c>
      <c r="E21" s="78">
        <v>504007000</v>
      </c>
      <c r="F21" s="80">
        <f t="shared" si="0"/>
        <v>2448714000</v>
      </c>
      <c r="G21" s="77">
        <v>1944707000</v>
      </c>
      <c r="H21" s="78">
        <v>504007000</v>
      </c>
      <c r="I21" s="80">
        <f t="shared" si="1"/>
        <v>2448714000</v>
      </c>
      <c r="J21" s="77">
        <v>425650215</v>
      </c>
      <c r="K21" s="78">
        <v>44840254</v>
      </c>
      <c r="L21" s="78">
        <f t="shared" si="2"/>
        <v>470490469</v>
      </c>
      <c r="M21" s="41">
        <f t="shared" si="3"/>
        <v>0.19213777885044966</v>
      </c>
      <c r="N21" s="105">
        <v>0</v>
      </c>
      <c r="O21" s="106">
        <v>0</v>
      </c>
      <c r="P21" s="107">
        <f t="shared" si="4"/>
        <v>0</v>
      </c>
      <c r="Q21" s="41">
        <f t="shared" si="5"/>
        <v>0</v>
      </c>
      <c r="R21" s="105">
        <v>0</v>
      </c>
      <c r="S21" s="107">
        <v>0</v>
      </c>
      <c r="T21" s="107">
        <f t="shared" si="6"/>
        <v>0</v>
      </c>
      <c r="U21" s="41">
        <f t="shared" si="7"/>
        <v>0</v>
      </c>
      <c r="V21" s="105">
        <v>0</v>
      </c>
      <c r="W21" s="107">
        <v>0</v>
      </c>
      <c r="X21" s="107">
        <f t="shared" si="8"/>
        <v>0</v>
      </c>
      <c r="Y21" s="41">
        <f t="shared" si="9"/>
        <v>0</v>
      </c>
      <c r="Z21" s="77">
        <v>425650215</v>
      </c>
      <c r="AA21" s="78">
        <v>44840254</v>
      </c>
      <c r="AB21" s="78">
        <f t="shared" si="10"/>
        <v>470490469</v>
      </c>
      <c r="AC21" s="41">
        <f t="shared" si="11"/>
        <v>0.19213777885044966</v>
      </c>
      <c r="AD21" s="77">
        <v>362896697</v>
      </c>
      <c r="AE21" s="78">
        <v>84937598</v>
      </c>
      <c r="AF21" s="78">
        <f t="shared" si="12"/>
        <v>447834295</v>
      </c>
      <c r="AG21" s="41">
        <f t="shared" si="13"/>
        <v>0.20779457427646347</v>
      </c>
      <c r="AH21" s="41">
        <f t="shared" si="14"/>
        <v>0.05059052924921703</v>
      </c>
      <c r="AI21" s="13">
        <v>2155178000</v>
      </c>
      <c r="AJ21" s="13">
        <v>2155178000</v>
      </c>
      <c r="AK21" s="13">
        <v>447834295</v>
      </c>
      <c r="AL21" s="13"/>
    </row>
    <row r="22" spans="1:38" s="14" customFormat="1" ht="12.75">
      <c r="A22" s="30"/>
      <c r="B22" s="39" t="s">
        <v>82</v>
      </c>
      <c r="C22" s="40" t="s">
        <v>83</v>
      </c>
      <c r="D22" s="77">
        <v>2773723580</v>
      </c>
      <c r="E22" s="78">
        <v>1363578974</v>
      </c>
      <c r="F22" s="80">
        <f t="shared" si="0"/>
        <v>4137302554</v>
      </c>
      <c r="G22" s="77">
        <v>2773723580</v>
      </c>
      <c r="H22" s="78">
        <v>1363578974</v>
      </c>
      <c r="I22" s="80">
        <f t="shared" si="1"/>
        <v>4137302554</v>
      </c>
      <c r="J22" s="77">
        <v>637242015</v>
      </c>
      <c r="K22" s="78">
        <v>186314506</v>
      </c>
      <c r="L22" s="78">
        <f t="shared" si="2"/>
        <v>823556521</v>
      </c>
      <c r="M22" s="41">
        <f t="shared" si="3"/>
        <v>0.19905639248059692</v>
      </c>
      <c r="N22" s="105">
        <v>0</v>
      </c>
      <c r="O22" s="106">
        <v>0</v>
      </c>
      <c r="P22" s="107">
        <f t="shared" si="4"/>
        <v>0</v>
      </c>
      <c r="Q22" s="41">
        <f t="shared" si="5"/>
        <v>0</v>
      </c>
      <c r="R22" s="105">
        <v>0</v>
      </c>
      <c r="S22" s="107">
        <v>0</v>
      </c>
      <c r="T22" s="107">
        <f t="shared" si="6"/>
        <v>0</v>
      </c>
      <c r="U22" s="41">
        <f t="shared" si="7"/>
        <v>0</v>
      </c>
      <c r="V22" s="105">
        <v>0</v>
      </c>
      <c r="W22" s="107">
        <v>0</v>
      </c>
      <c r="X22" s="107">
        <f t="shared" si="8"/>
        <v>0</v>
      </c>
      <c r="Y22" s="41">
        <f t="shared" si="9"/>
        <v>0</v>
      </c>
      <c r="Z22" s="77">
        <v>637242015</v>
      </c>
      <c r="AA22" s="78">
        <v>186314506</v>
      </c>
      <c r="AB22" s="78">
        <f t="shared" si="10"/>
        <v>823556521</v>
      </c>
      <c r="AC22" s="41">
        <f t="shared" si="11"/>
        <v>0.19905639248059692</v>
      </c>
      <c r="AD22" s="77">
        <v>438932386</v>
      </c>
      <c r="AE22" s="78">
        <v>40293477</v>
      </c>
      <c r="AF22" s="78">
        <f t="shared" si="12"/>
        <v>479225863</v>
      </c>
      <c r="AG22" s="41">
        <f t="shared" si="13"/>
        <v>0.1378702769296306</v>
      </c>
      <c r="AH22" s="41">
        <f t="shared" si="14"/>
        <v>0.7185143469604436</v>
      </c>
      <c r="AI22" s="13">
        <v>3475918622</v>
      </c>
      <c r="AJ22" s="13">
        <v>3536894737</v>
      </c>
      <c r="AK22" s="13">
        <v>479225863</v>
      </c>
      <c r="AL22" s="13"/>
    </row>
    <row r="23" spans="1:38" s="14" customFormat="1" ht="12.75">
      <c r="A23" s="30"/>
      <c r="B23" s="39" t="s">
        <v>84</v>
      </c>
      <c r="C23" s="40" t="s">
        <v>85</v>
      </c>
      <c r="D23" s="77">
        <v>1495603395</v>
      </c>
      <c r="E23" s="78">
        <v>238867113</v>
      </c>
      <c r="F23" s="80">
        <f t="shared" si="0"/>
        <v>1734470508</v>
      </c>
      <c r="G23" s="77">
        <v>1495603395</v>
      </c>
      <c r="H23" s="78">
        <v>238867113</v>
      </c>
      <c r="I23" s="80">
        <f t="shared" si="1"/>
        <v>1734470508</v>
      </c>
      <c r="J23" s="77">
        <v>419517498</v>
      </c>
      <c r="K23" s="78">
        <v>26658389</v>
      </c>
      <c r="L23" s="78">
        <f t="shared" si="2"/>
        <v>446175887</v>
      </c>
      <c r="M23" s="41">
        <f t="shared" si="3"/>
        <v>0.25724039984656805</v>
      </c>
      <c r="N23" s="105">
        <v>0</v>
      </c>
      <c r="O23" s="106">
        <v>0</v>
      </c>
      <c r="P23" s="107">
        <f t="shared" si="4"/>
        <v>0</v>
      </c>
      <c r="Q23" s="41">
        <f t="shared" si="5"/>
        <v>0</v>
      </c>
      <c r="R23" s="105">
        <v>0</v>
      </c>
      <c r="S23" s="107">
        <v>0</v>
      </c>
      <c r="T23" s="107">
        <f t="shared" si="6"/>
        <v>0</v>
      </c>
      <c r="U23" s="41">
        <f t="shared" si="7"/>
        <v>0</v>
      </c>
      <c r="V23" s="105">
        <v>0</v>
      </c>
      <c r="W23" s="107">
        <v>0</v>
      </c>
      <c r="X23" s="107">
        <f t="shared" si="8"/>
        <v>0</v>
      </c>
      <c r="Y23" s="41">
        <f t="shared" si="9"/>
        <v>0</v>
      </c>
      <c r="Z23" s="77">
        <v>419517498</v>
      </c>
      <c r="AA23" s="78">
        <v>26658389</v>
      </c>
      <c r="AB23" s="78">
        <f t="shared" si="10"/>
        <v>446175887</v>
      </c>
      <c r="AC23" s="41">
        <f t="shared" si="11"/>
        <v>0.25724039984656805</v>
      </c>
      <c r="AD23" s="77">
        <v>385964830</v>
      </c>
      <c r="AE23" s="78">
        <v>19639204</v>
      </c>
      <c r="AF23" s="78">
        <f t="shared" si="12"/>
        <v>405604034</v>
      </c>
      <c r="AG23" s="41">
        <f t="shared" si="13"/>
        <v>0.24480321441868289</v>
      </c>
      <c r="AH23" s="41">
        <f t="shared" si="14"/>
        <v>0.10002822851609006</v>
      </c>
      <c r="AI23" s="13">
        <v>1656857468</v>
      </c>
      <c r="AJ23" s="13">
        <v>1683084527</v>
      </c>
      <c r="AK23" s="13">
        <v>405604034</v>
      </c>
      <c r="AL23" s="13"/>
    </row>
    <row r="24" spans="1:38" s="14" customFormat="1" ht="12.75">
      <c r="A24" s="30"/>
      <c r="B24" s="39" t="s">
        <v>86</v>
      </c>
      <c r="C24" s="40" t="s">
        <v>87</v>
      </c>
      <c r="D24" s="77">
        <v>1000960845</v>
      </c>
      <c r="E24" s="78">
        <v>200065525</v>
      </c>
      <c r="F24" s="80">
        <f t="shared" si="0"/>
        <v>1201026370</v>
      </c>
      <c r="G24" s="77">
        <v>1001949734</v>
      </c>
      <c r="H24" s="78">
        <v>212150254</v>
      </c>
      <c r="I24" s="80">
        <f t="shared" si="1"/>
        <v>1214099988</v>
      </c>
      <c r="J24" s="77">
        <v>169257545</v>
      </c>
      <c r="K24" s="78">
        <v>10235709</v>
      </c>
      <c r="L24" s="78">
        <f t="shared" si="2"/>
        <v>179493254</v>
      </c>
      <c r="M24" s="41">
        <f t="shared" si="3"/>
        <v>0.14944988593381175</v>
      </c>
      <c r="N24" s="105">
        <v>0</v>
      </c>
      <c r="O24" s="106">
        <v>0</v>
      </c>
      <c r="P24" s="107">
        <f t="shared" si="4"/>
        <v>0</v>
      </c>
      <c r="Q24" s="41">
        <f t="shared" si="5"/>
        <v>0</v>
      </c>
      <c r="R24" s="105">
        <v>0</v>
      </c>
      <c r="S24" s="107">
        <v>0</v>
      </c>
      <c r="T24" s="107">
        <f t="shared" si="6"/>
        <v>0</v>
      </c>
      <c r="U24" s="41">
        <f t="shared" si="7"/>
        <v>0</v>
      </c>
      <c r="V24" s="105">
        <v>0</v>
      </c>
      <c r="W24" s="107">
        <v>0</v>
      </c>
      <c r="X24" s="107">
        <f t="shared" si="8"/>
        <v>0</v>
      </c>
      <c r="Y24" s="41">
        <f t="shared" si="9"/>
        <v>0</v>
      </c>
      <c r="Z24" s="77">
        <v>169257545</v>
      </c>
      <c r="AA24" s="78">
        <v>10235709</v>
      </c>
      <c r="AB24" s="78">
        <f t="shared" si="10"/>
        <v>179493254</v>
      </c>
      <c r="AC24" s="41">
        <f t="shared" si="11"/>
        <v>0.14944988593381175</v>
      </c>
      <c r="AD24" s="77">
        <v>161693171</v>
      </c>
      <c r="AE24" s="78">
        <v>14835828</v>
      </c>
      <c r="AF24" s="78">
        <f t="shared" si="12"/>
        <v>176528999</v>
      </c>
      <c r="AG24" s="41">
        <f t="shared" si="13"/>
        <v>0.16339980157710776</v>
      </c>
      <c r="AH24" s="41">
        <f t="shared" si="14"/>
        <v>0.016791886980563442</v>
      </c>
      <c r="AI24" s="13">
        <v>1080350143</v>
      </c>
      <c r="AJ24" s="13">
        <v>1128901060</v>
      </c>
      <c r="AK24" s="13">
        <v>176528999</v>
      </c>
      <c r="AL24" s="13"/>
    </row>
    <row r="25" spans="1:38" s="14" customFormat="1" ht="12.75">
      <c r="A25" s="30"/>
      <c r="B25" s="39" t="s">
        <v>88</v>
      </c>
      <c r="C25" s="40" t="s">
        <v>89</v>
      </c>
      <c r="D25" s="77">
        <v>1210472539</v>
      </c>
      <c r="E25" s="78">
        <v>269475860</v>
      </c>
      <c r="F25" s="80">
        <f t="shared" si="0"/>
        <v>1479948399</v>
      </c>
      <c r="G25" s="77">
        <v>1210472539</v>
      </c>
      <c r="H25" s="78">
        <v>340209145</v>
      </c>
      <c r="I25" s="80">
        <f t="shared" si="1"/>
        <v>1550681684</v>
      </c>
      <c r="J25" s="77">
        <v>276683433</v>
      </c>
      <c r="K25" s="78">
        <v>16134039</v>
      </c>
      <c r="L25" s="78">
        <f t="shared" si="2"/>
        <v>292817472</v>
      </c>
      <c r="M25" s="41">
        <f t="shared" si="3"/>
        <v>0.19785654161851626</v>
      </c>
      <c r="N25" s="105">
        <v>0</v>
      </c>
      <c r="O25" s="106">
        <v>0</v>
      </c>
      <c r="P25" s="107">
        <f t="shared" si="4"/>
        <v>0</v>
      </c>
      <c r="Q25" s="41">
        <f t="shared" si="5"/>
        <v>0</v>
      </c>
      <c r="R25" s="105">
        <v>0</v>
      </c>
      <c r="S25" s="107">
        <v>0</v>
      </c>
      <c r="T25" s="107">
        <f t="shared" si="6"/>
        <v>0</v>
      </c>
      <c r="U25" s="41">
        <f t="shared" si="7"/>
        <v>0</v>
      </c>
      <c r="V25" s="105">
        <v>0</v>
      </c>
      <c r="W25" s="107">
        <v>0</v>
      </c>
      <c r="X25" s="107">
        <f t="shared" si="8"/>
        <v>0</v>
      </c>
      <c r="Y25" s="41">
        <f t="shared" si="9"/>
        <v>0</v>
      </c>
      <c r="Z25" s="77">
        <v>276683433</v>
      </c>
      <c r="AA25" s="78">
        <v>16134039</v>
      </c>
      <c r="AB25" s="78">
        <f t="shared" si="10"/>
        <v>292817472</v>
      </c>
      <c r="AC25" s="41">
        <f t="shared" si="11"/>
        <v>0.19785654161851626</v>
      </c>
      <c r="AD25" s="77">
        <v>244616501</v>
      </c>
      <c r="AE25" s="78">
        <v>23402465</v>
      </c>
      <c r="AF25" s="78">
        <f t="shared" si="12"/>
        <v>268018966</v>
      </c>
      <c r="AG25" s="41">
        <f t="shared" si="13"/>
        <v>0.21715490927640105</v>
      </c>
      <c r="AH25" s="41">
        <f t="shared" si="14"/>
        <v>0.09252519092249623</v>
      </c>
      <c r="AI25" s="13">
        <v>1234229366</v>
      </c>
      <c r="AJ25" s="13">
        <v>1346515193</v>
      </c>
      <c r="AK25" s="13">
        <v>268018966</v>
      </c>
      <c r="AL25" s="13"/>
    </row>
    <row r="26" spans="1:38" s="14" customFormat="1" ht="12.75">
      <c r="A26" s="30"/>
      <c r="B26" s="39" t="s">
        <v>90</v>
      </c>
      <c r="C26" s="40" t="s">
        <v>91</v>
      </c>
      <c r="D26" s="77">
        <v>1035383934</v>
      </c>
      <c r="E26" s="78">
        <v>126144997</v>
      </c>
      <c r="F26" s="80">
        <f t="shared" si="0"/>
        <v>1161528931</v>
      </c>
      <c r="G26" s="77">
        <v>1035383934</v>
      </c>
      <c r="H26" s="78">
        <v>126144997</v>
      </c>
      <c r="I26" s="80">
        <f t="shared" si="1"/>
        <v>1161528931</v>
      </c>
      <c r="J26" s="77">
        <v>232614896</v>
      </c>
      <c r="K26" s="78">
        <v>8748251</v>
      </c>
      <c r="L26" s="78">
        <f t="shared" si="2"/>
        <v>241363147</v>
      </c>
      <c r="M26" s="41">
        <f t="shared" si="3"/>
        <v>0.20779779182271613</v>
      </c>
      <c r="N26" s="105">
        <v>0</v>
      </c>
      <c r="O26" s="106">
        <v>0</v>
      </c>
      <c r="P26" s="107">
        <f t="shared" si="4"/>
        <v>0</v>
      </c>
      <c r="Q26" s="41">
        <f t="shared" si="5"/>
        <v>0</v>
      </c>
      <c r="R26" s="105">
        <v>0</v>
      </c>
      <c r="S26" s="107">
        <v>0</v>
      </c>
      <c r="T26" s="107">
        <f t="shared" si="6"/>
        <v>0</v>
      </c>
      <c r="U26" s="41">
        <f t="shared" si="7"/>
        <v>0</v>
      </c>
      <c r="V26" s="105">
        <v>0</v>
      </c>
      <c r="W26" s="107">
        <v>0</v>
      </c>
      <c r="X26" s="107">
        <f t="shared" si="8"/>
        <v>0</v>
      </c>
      <c r="Y26" s="41">
        <f t="shared" si="9"/>
        <v>0</v>
      </c>
      <c r="Z26" s="77">
        <v>232614896</v>
      </c>
      <c r="AA26" s="78">
        <v>8748251</v>
      </c>
      <c r="AB26" s="78">
        <f t="shared" si="10"/>
        <v>241363147</v>
      </c>
      <c r="AC26" s="41">
        <f t="shared" si="11"/>
        <v>0.20779779182271613</v>
      </c>
      <c r="AD26" s="77">
        <v>229556102</v>
      </c>
      <c r="AE26" s="78">
        <v>13101518</v>
      </c>
      <c r="AF26" s="78">
        <f t="shared" si="12"/>
        <v>242657620</v>
      </c>
      <c r="AG26" s="41">
        <f t="shared" si="13"/>
        <v>0.23396404665669504</v>
      </c>
      <c r="AH26" s="41">
        <f t="shared" si="14"/>
        <v>-0.005334565632020949</v>
      </c>
      <c r="AI26" s="13">
        <v>1037157732</v>
      </c>
      <c r="AJ26" s="13">
        <v>1037157732</v>
      </c>
      <c r="AK26" s="13">
        <v>242657620</v>
      </c>
      <c r="AL26" s="13"/>
    </row>
    <row r="27" spans="1:38" s="14" customFormat="1" ht="12.75">
      <c r="A27" s="30"/>
      <c r="B27" s="42" t="s">
        <v>92</v>
      </c>
      <c r="C27" s="40" t="s">
        <v>93</v>
      </c>
      <c r="D27" s="77">
        <v>1989414103</v>
      </c>
      <c r="E27" s="78">
        <v>338713600</v>
      </c>
      <c r="F27" s="80">
        <f t="shared" si="0"/>
        <v>2328127703</v>
      </c>
      <c r="G27" s="77">
        <v>1989414103</v>
      </c>
      <c r="H27" s="78">
        <v>338713600</v>
      </c>
      <c r="I27" s="80">
        <f t="shared" si="1"/>
        <v>2328127703</v>
      </c>
      <c r="J27" s="77">
        <v>566367762</v>
      </c>
      <c r="K27" s="78">
        <v>23581115</v>
      </c>
      <c r="L27" s="78">
        <f t="shared" si="2"/>
        <v>589948877</v>
      </c>
      <c r="M27" s="41">
        <f t="shared" si="3"/>
        <v>0.25340056571630426</v>
      </c>
      <c r="N27" s="105">
        <v>0</v>
      </c>
      <c r="O27" s="106">
        <v>0</v>
      </c>
      <c r="P27" s="107">
        <f t="shared" si="4"/>
        <v>0</v>
      </c>
      <c r="Q27" s="41">
        <f t="shared" si="5"/>
        <v>0</v>
      </c>
      <c r="R27" s="105">
        <v>0</v>
      </c>
      <c r="S27" s="107">
        <v>0</v>
      </c>
      <c r="T27" s="107">
        <f t="shared" si="6"/>
        <v>0</v>
      </c>
      <c r="U27" s="41">
        <f t="shared" si="7"/>
        <v>0</v>
      </c>
      <c r="V27" s="105">
        <v>0</v>
      </c>
      <c r="W27" s="107">
        <v>0</v>
      </c>
      <c r="X27" s="107">
        <f t="shared" si="8"/>
        <v>0</v>
      </c>
      <c r="Y27" s="41">
        <f t="shared" si="9"/>
        <v>0</v>
      </c>
      <c r="Z27" s="77">
        <v>566367762</v>
      </c>
      <c r="AA27" s="78">
        <v>23581115</v>
      </c>
      <c r="AB27" s="78">
        <f t="shared" si="10"/>
        <v>589948877</v>
      </c>
      <c r="AC27" s="41">
        <f t="shared" si="11"/>
        <v>0.25340056571630426</v>
      </c>
      <c r="AD27" s="77">
        <v>563742838</v>
      </c>
      <c r="AE27" s="78">
        <v>15938259</v>
      </c>
      <c r="AF27" s="78">
        <f t="shared" si="12"/>
        <v>579681097</v>
      </c>
      <c r="AG27" s="41">
        <f t="shared" si="13"/>
        <v>0.2871447047962556</v>
      </c>
      <c r="AH27" s="41">
        <f t="shared" si="14"/>
        <v>0.01771280804762898</v>
      </c>
      <c r="AI27" s="13">
        <v>2018776900</v>
      </c>
      <c r="AJ27" s="13">
        <v>2290855305</v>
      </c>
      <c r="AK27" s="13">
        <v>579681097</v>
      </c>
      <c r="AL27" s="13"/>
    </row>
    <row r="28" spans="1:38" s="14" customFormat="1" ht="12.75">
      <c r="A28" s="43"/>
      <c r="B28" s="44" t="s">
        <v>654</v>
      </c>
      <c r="C28" s="43"/>
      <c r="D28" s="81">
        <f>SUM(D9:D27)</f>
        <v>34777858083</v>
      </c>
      <c r="E28" s="82">
        <f>SUM(E9:E27)</f>
        <v>6455921509</v>
      </c>
      <c r="F28" s="83">
        <f t="shared" si="0"/>
        <v>41233779592</v>
      </c>
      <c r="G28" s="81">
        <f>SUM(G9:G27)</f>
        <v>34936450763</v>
      </c>
      <c r="H28" s="82">
        <f>SUM(H9:H27)</f>
        <v>6608184138</v>
      </c>
      <c r="I28" s="83">
        <f t="shared" si="1"/>
        <v>41544634901</v>
      </c>
      <c r="J28" s="81">
        <f>SUM(J9:J27)</f>
        <v>7647711702</v>
      </c>
      <c r="K28" s="82">
        <f>SUM(K9:K27)</f>
        <v>656321265</v>
      </c>
      <c r="L28" s="82">
        <f t="shared" si="2"/>
        <v>8304032967</v>
      </c>
      <c r="M28" s="45">
        <f t="shared" si="3"/>
        <v>0.20138908072863426</v>
      </c>
      <c r="N28" s="108">
        <f>SUM(N9:N27)</f>
        <v>0</v>
      </c>
      <c r="O28" s="109">
        <f>SUM(O9:O27)</f>
        <v>0</v>
      </c>
      <c r="P28" s="110">
        <f t="shared" si="4"/>
        <v>0</v>
      </c>
      <c r="Q28" s="45">
        <f t="shared" si="5"/>
        <v>0</v>
      </c>
      <c r="R28" s="108">
        <f>SUM(R9:R27)</f>
        <v>0</v>
      </c>
      <c r="S28" s="110">
        <f>SUM(S9:S27)</f>
        <v>0</v>
      </c>
      <c r="T28" s="110">
        <f t="shared" si="6"/>
        <v>0</v>
      </c>
      <c r="U28" s="45">
        <f t="shared" si="7"/>
        <v>0</v>
      </c>
      <c r="V28" s="108">
        <f>SUM(V9:V27)</f>
        <v>0</v>
      </c>
      <c r="W28" s="110">
        <f>SUM(W9:W27)</f>
        <v>0</v>
      </c>
      <c r="X28" s="110">
        <f t="shared" si="8"/>
        <v>0</v>
      </c>
      <c r="Y28" s="45">
        <f t="shared" si="9"/>
        <v>0</v>
      </c>
      <c r="Z28" s="81">
        <v>7647711702</v>
      </c>
      <c r="AA28" s="82">
        <v>656321265</v>
      </c>
      <c r="AB28" s="82">
        <f t="shared" si="10"/>
        <v>8304032967</v>
      </c>
      <c r="AC28" s="45">
        <f t="shared" si="11"/>
        <v>0.20138908072863426</v>
      </c>
      <c r="AD28" s="81">
        <f>SUM(AD9:AD27)</f>
        <v>6613801429</v>
      </c>
      <c r="AE28" s="82">
        <f>SUM(AE9:AE27)</f>
        <v>461630256</v>
      </c>
      <c r="AF28" s="82">
        <f t="shared" si="12"/>
        <v>7075431685</v>
      </c>
      <c r="AG28" s="45">
        <f t="shared" si="13"/>
        <v>0.18758168150264876</v>
      </c>
      <c r="AH28" s="45">
        <f t="shared" si="14"/>
        <v>0.17364329650792176</v>
      </c>
      <c r="AI28" s="13">
        <f>SUM(AI9:AI27)</f>
        <v>37719203860</v>
      </c>
      <c r="AJ28" s="13">
        <f>SUM(AJ9:AJ27)</f>
        <v>38963500048</v>
      </c>
      <c r="AK28" s="13">
        <f>SUM(AK9:AK27)</f>
        <v>7075431685</v>
      </c>
      <c r="AL28" s="13"/>
    </row>
    <row r="29" spans="1:38" s="14" customFormat="1" ht="12.75" customHeight="1">
      <c r="A29" s="46"/>
      <c r="B29" s="47"/>
      <c r="C29" s="48"/>
      <c r="D29" s="84"/>
      <c r="E29" s="85"/>
      <c r="F29" s="86"/>
      <c r="G29" s="84"/>
      <c r="H29" s="85"/>
      <c r="I29" s="86"/>
      <c r="J29" s="87"/>
      <c r="K29" s="85"/>
      <c r="L29" s="86"/>
      <c r="M29" s="49"/>
      <c r="N29" s="87"/>
      <c r="O29" s="86"/>
      <c r="P29" s="85"/>
      <c r="Q29" s="49"/>
      <c r="R29" s="87"/>
      <c r="S29" s="85"/>
      <c r="T29" s="85"/>
      <c r="U29" s="49"/>
      <c r="V29" s="87"/>
      <c r="W29" s="85"/>
      <c r="X29" s="85"/>
      <c r="Y29" s="49"/>
      <c r="Z29" s="87"/>
      <c r="AA29" s="85"/>
      <c r="AB29" s="86"/>
      <c r="AC29" s="49"/>
      <c r="AD29" s="87"/>
      <c r="AE29" s="85"/>
      <c r="AF29" s="85"/>
      <c r="AG29" s="49"/>
      <c r="AH29" s="49"/>
      <c r="AI29" s="13"/>
      <c r="AJ29" s="13"/>
      <c r="AK29" s="13"/>
      <c r="AL29" s="13"/>
    </row>
    <row r="30" spans="1:38" s="14" customFormat="1" ht="12.75">
      <c r="A30" s="13"/>
      <c r="B30" s="130" t="s">
        <v>656</v>
      </c>
      <c r="C30" s="13"/>
      <c r="D30" s="88"/>
      <c r="E30" s="88"/>
      <c r="F30" s="88"/>
      <c r="G30" s="88"/>
      <c r="H30" s="88"/>
      <c r="I30" s="88"/>
      <c r="J30" s="88"/>
      <c r="K30" s="88"/>
      <c r="L30" s="88"/>
      <c r="M30" s="13"/>
      <c r="N30" s="88"/>
      <c r="O30" s="88"/>
      <c r="P30" s="88"/>
      <c r="Q30" s="13"/>
      <c r="R30" s="88"/>
      <c r="S30" s="88"/>
      <c r="T30" s="88"/>
      <c r="U30" s="13"/>
      <c r="V30" s="88"/>
      <c r="W30" s="88"/>
      <c r="X30" s="88"/>
      <c r="Y30" s="13"/>
      <c r="Z30" s="88"/>
      <c r="AA30" s="88"/>
      <c r="AB30" s="88"/>
      <c r="AC30" s="13"/>
      <c r="AD30" s="88"/>
      <c r="AE30" s="88"/>
      <c r="AF30" s="88"/>
      <c r="AG30" s="13"/>
      <c r="AH30" s="13"/>
      <c r="AI30" s="13"/>
      <c r="AJ30" s="13"/>
      <c r="AK30" s="13"/>
      <c r="AL30" s="13"/>
    </row>
    <row r="31" spans="1:38" ht="12.75">
      <c r="A31" s="2"/>
      <c r="B31" s="2"/>
      <c r="C31" s="2"/>
      <c r="D31" s="89"/>
      <c r="E31" s="89"/>
      <c r="F31" s="89"/>
      <c r="G31" s="89"/>
      <c r="H31" s="89"/>
      <c r="I31" s="89"/>
      <c r="J31" s="89"/>
      <c r="K31" s="89"/>
      <c r="L31" s="89"/>
      <c r="M31" s="2"/>
      <c r="N31" s="89"/>
      <c r="O31" s="89"/>
      <c r="P31" s="89"/>
      <c r="Q31" s="2"/>
      <c r="R31" s="89"/>
      <c r="S31" s="89"/>
      <c r="T31" s="89"/>
      <c r="U31" s="2"/>
      <c r="V31" s="89"/>
      <c r="W31" s="89"/>
      <c r="X31" s="89"/>
      <c r="Y31" s="2"/>
      <c r="Z31" s="89"/>
      <c r="AA31" s="89"/>
      <c r="AB31" s="89"/>
      <c r="AC31" s="2"/>
      <c r="AD31" s="89"/>
      <c r="AE31" s="89"/>
      <c r="AF31" s="89"/>
      <c r="AG31" s="2"/>
      <c r="AH31" s="2"/>
      <c r="AI31" s="2"/>
      <c r="AJ31" s="2"/>
      <c r="AK31" s="2"/>
      <c r="AL31" s="2"/>
    </row>
    <row r="32" spans="1:38" ht="12.75">
      <c r="A32" s="2"/>
      <c r="B32" s="2"/>
      <c r="C32" s="2"/>
      <c r="D32" s="89"/>
      <c r="E32" s="89"/>
      <c r="F32" s="89"/>
      <c r="G32" s="89"/>
      <c r="H32" s="89"/>
      <c r="I32" s="89"/>
      <c r="J32" s="89"/>
      <c r="K32" s="89"/>
      <c r="L32" s="89"/>
      <c r="M32" s="2"/>
      <c r="N32" s="89"/>
      <c r="O32" s="89"/>
      <c r="P32" s="89"/>
      <c r="Q32" s="2"/>
      <c r="R32" s="89"/>
      <c r="S32" s="89"/>
      <c r="T32" s="89"/>
      <c r="U32" s="2"/>
      <c r="V32" s="89"/>
      <c r="W32" s="89"/>
      <c r="X32" s="89"/>
      <c r="Y32" s="2"/>
      <c r="Z32" s="89"/>
      <c r="AA32" s="89"/>
      <c r="AB32" s="89"/>
      <c r="AC32" s="2"/>
      <c r="AD32" s="89"/>
      <c r="AE32" s="89"/>
      <c r="AF32" s="89"/>
      <c r="AG32" s="2"/>
      <c r="AH32" s="2"/>
      <c r="AI32" s="2"/>
      <c r="AJ32" s="2"/>
      <c r="AK32" s="2"/>
      <c r="AL32" s="2"/>
    </row>
    <row r="33" spans="1:38" ht="12.75">
      <c r="A33" s="2"/>
      <c r="B33" s="2"/>
      <c r="C33" s="2"/>
      <c r="D33" s="89"/>
      <c r="E33" s="89"/>
      <c r="F33" s="89"/>
      <c r="G33" s="89"/>
      <c r="H33" s="89"/>
      <c r="I33" s="89"/>
      <c r="J33" s="89"/>
      <c r="K33" s="89"/>
      <c r="L33" s="89"/>
      <c r="M33" s="2"/>
      <c r="N33" s="89"/>
      <c r="O33" s="89"/>
      <c r="P33" s="89"/>
      <c r="Q33" s="2"/>
      <c r="R33" s="89"/>
      <c r="S33" s="89"/>
      <c r="T33" s="89"/>
      <c r="U33" s="2"/>
      <c r="V33" s="89"/>
      <c r="W33" s="89"/>
      <c r="X33" s="89"/>
      <c r="Y33" s="2"/>
      <c r="Z33" s="89"/>
      <c r="AA33" s="89"/>
      <c r="AB33" s="89"/>
      <c r="AC33" s="2"/>
      <c r="AD33" s="89"/>
      <c r="AE33" s="89"/>
      <c r="AF33" s="89"/>
      <c r="AG33" s="2"/>
      <c r="AH33" s="2"/>
      <c r="AI33" s="2"/>
      <c r="AJ33" s="2"/>
      <c r="AK33" s="2"/>
      <c r="AL33" s="2"/>
    </row>
    <row r="34" spans="1:38" ht="12.75">
      <c r="A34" s="2"/>
      <c r="B34" s="2"/>
      <c r="C34" s="2"/>
      <c r="D34" s="89"/>
      <c r="E34" s="89"/>
      <c r="F34" s="89"/>
      <c r="G34" s="89"/>
      <c r="H34" s="89"/>
      <c r="I34" s="89"/>
      <c r="J34" s="89"/>
      <c r="K34" s="89"/>
      <c r="L34" s="89"/>
      <c r="M34" s="2"/>
      <c r="N34" s="89"/>
      <c r="O34" s="89"/>
      <c r="P34" s="89"/>
      <c r="Q34" s="2"/>
      <c r="R34" s="89"/>
      <c r="S34" s="89"/>
      <c r="T34" s="89"/>
      <c r="U34" s="2"/>
      <c r="V34" s="89"/>
      <c r="W34" s="89"/>
      <c r="X34" s="89"/>
      <c r="Y34" s="2"/>
      <c r="Z34" s="89"/>
      <c r="AA34" s="89"/>
      <c r="AB34" s="89"/>
      <c r="AC34" s="2"/>
      <c r="AD34" s="89"/>
      <c r="AE34" s="89"/>
      <c r="AF34" s="89"/>
      <c r="AG34" s="2"/>
      <c r="AH34" s="2"/>
      <c r="AI34" s="2"/>
      <c r="AJ34" s="2"/>
      <c r="AK34" s="2"/>
      <c r="AL34" s="2"/>
    </row>
    <row r="35" spans="1:38" ht="12.75">
      <c r="A35" s="2"/>
      <c r="B35" s="2"/>
      <c r="C35" s="2"/>
      <c r="D35" s="89"/>
      <c r="E35" s="89"/>
      <c r="F35" s="89"/>
      <c r="G35" s="89"/>
      <c r="H35" s="89"/>
      <c r="I35" s="89"/>
      <c r="J35" s="89"/>
      <c r="K35" s="89"/>
      <c r="L35" s="89"/>
      <c r="M35" s="2"/>
      <c r="N35" s="89"/>
      <c r="O35" s="89"/>
      <c r="P35" s="89"/>
      <c r="Q35" s="2"/>
      <c r="R35" s="89"/>
      <c r="S35" s="89"/>
      <c r="T35" s="89"/>
      <c r="U35" s="2"/>
      <c r="V35" s="89"/>
      <c r="W35" s="89"/>
      <c r="X35" s="89"/>
      <c r="Y35" s="2"/>
      <c r="Z35" s="89"/>
      <c r="AA35" s="89"/>
      <c r="AB35" s="89"/>
      <c r="AC35" s="2"/>
      <c r="AD35" s="89"/>
      <c r="AE35" s="89"/>
      <c r="AF35" s="89"/>
      <c r="AG35" s="2"/>
      <c r="AH35" s="2"/>
      <c r="AI35" s="2"/>
      <c r="AJ35" s="2"/>
      <c r="AK35" s="2"/>
      <c r="AL35" s="2"/>
    </row>
    <row r="36" spans="1:38" ht="12.75">
      <c r="A36" s="2"/>
      <c r="B36" s="2"/>
      <c r="C36" s="2"/>
      <c r="D36" s="89"/>
      <c r="E36" s="89"/>
      <c r="F36" s="89"/>
      <c r="G36" s="89"/>
      <c r="H36" s="89"/>
      <c r="I36" s="89"/>
      <c r="J36" s="89"/>
      <c r="K36" s="89"/>
      <c r="L36" s="89"/>
      <c r="M36" s="2"/>
      <c r="N36" s="89"/>
      <c r="O36" s="89"/>
      <c r="P36" s="89"/>
      <c r="Q36" s="2"/>
      <c r="R36" s="89"/>
      <c r="S36" s="89"/>
      <c r="T36" s="89"/>
      <c r="U36" s="2"/>
      <c r="V36" s="89"/>
      <c r="W36" s="89"/>
      <c r="X36" s="89"/>
      <c r="Y36" s="2"/>
      <c r="Z36" s="89"/>
      <c r="AA36" s="89"/>
      <c r="AB36" s="89"/>
      <c r="AC36" s="2"/>
      <c r="AD36" s="89"/>
      <c r="AE36" s="89"/>
      <c r="AF36" s="89"/>
      <c r="AG36" s="2"/>
      <c r="AH36" s="2"/>
      <c r="AI36" s="2"/>
      <c r="AJ36" s="2"/>
      <c r="AK36" s="2"/>
      <c r="AL36" s="2"/>
    </row>
    <row r="37" spans="1:38" ht="12.75">
      <c r="A37" s="2"/>
      <c r="B37" s="2"/>
      <c r="C37" s="2"/>
      <c r="D37" s="89"/>
      <c r="E37" s="89"/>
      <c r="F37" s="89"/>
      <c r="G37" s="89"/>
      <c r="H37" s="89"/>
      <c r="I37" s="89"/>
      <c r="J37" s="89"/>
      <c r="K37" s="89"/>
      <c r="L37" s="89"/>
      <c r="M37" s="2"/>
      <c r="N37" s="89"/>
      <c r="O37" s="89"/>
      <c r="P37" s="89"/>
      <c r="Q37" s="2"/>
      <c r="R37" s="89"/>
      <c r="S37" s="89"/>
      <c r="T37" s="89"/>
      <c r="U37" s="2"/>
      <c r="V37" s="89"/>
      <c r="W37" s="89"/>
      <c r="X37" s="89"/>
      <c r="Y37" s="2"/>
      <c r="Z37" s="89"/>
      <c r="AA37" s="89"/>
      <c r="AB37" s="89"/>
      <c r="AC37" s="2"/>
      <c r="AD37" s="89"/>
      <c r="AE37" s="89"/>
      <c r="AF37" s="89"/>
      <c r="AG37" s="2"/>
      <c r="AH37" s="2"/>
      <c r="AI37" s="2"/>
      <c r="AJ37" s="2"/>
      <c r="AK37" s="2"/>
      <c r="AL37" s="2"/>
    </row>
    <row r="38" spans="1:38" ht="12.75">
      <c r="A38" s="2"/>
      <c r="B38" s="2"/>
      <c r="C38" s="2"/>
      <c r="D38" s="89"/>
      <c r="E38" s="89"/>
      <c r="F38" s="89"/>
      <c r="G38" s="89"/>
      <c r="H38" s="89"/>
      <c r="I38" s="89"/>
      <c r="J38" s="89"/>
      <c r="K38" s="89"/>
      <c r="L38" s="89"/>
      <c r="M38" s="2"/>
      <c r="N38" s="89"/>
      <c r="O38" s="89"/>
      <c r="P38" s="89"/>
      <c r="Q38" s="2"/>
      <c r="R38" s="89"/>
      <c r="S38" s="89"/>
      <c r="T38" s="89"/>
      <c r="U38" s="2"/>
      <c r="V38" s="89"/>
      <c r="W38" s="89"/>
      <c r="X38" s="89"/>
      <c r="Y38" s="2"/>
      <c r="Z38" s="89"/>
      <c r="AA38" s="89"/>
      <c r="AB38" s="89"/>
      <c r="AC38" s="2"/>
      <c r="AD38" s="89"/>
      <c r="AE38" s="89"/>
      <c r="AF38" s="89"/>
      <c r="AG38" s="2"/>
      <c r="AH38" s="2"/>
      <c r="AI38" s="2"/>
      <c r="AJ38" s="2"/>
      <c r="AK38" s="2"/>
      <c r="AL38" s="2"/>
    </row>
    <row r="39" spans="1:38" ht="12.75">
      <c r="A39" s="2"/>
      <c r="B39" s="2"/>
      <c r="C39" s="2"/>
      <c r="D39" s="89"/>
      <c r="E39" s="89"/>
      <c r="F39" s="89"/>
      <c r="G39" s="89"/>
      <c r="H39" s="89"/>
      <c r="I39" s="89"/>
      <c r="J39" s="89"/>
      <c r="K39" s="89"/>
      <c r="L39" s="89"/>
      <c r="M39" s="2"/>
      <c r="N39" s="89"/>
      <c r="O39" s="89"/>
      <c r="P39" s="89"/>
      <c r="Q39" s="2"/>
      <c r="R39" s="89"/>
      <c r="S39" s="89"/>
      <c r="T39" s="89"/>
      <c r="U39" s="2"/>
      <c r="V39" s="89"/>
      <c r="W39" s="89"/>
      <c r="X39" s="89"/>
      <c r="Y39" s="2"/>
      <c r="Z39" s="89"/>
      <c r="AA39" s="89"/>
      <c r="AB39" s="89"/>
      <c r="AC39" s="2"/>
      <c r="AD39" s="89"/>
      <c r="AE39" s="89"/>
      <c r="AF39" s="89"/>
      <c r="AG39" s="2"/>
      <c r="AH39" s="2"/>
      <c r="AI39" s="2"/>
      <c r="AJ39" s="2"/>
      <c r="AK39" s="2"/>
      <c r="AL39" s="2"/>
    </row>
    <row r="40" spans="1:38" ht="12.75">
      <c r="A40" s="2"/>
      <c r="B40" s="2"/>
      <c r="C40" s="2"/>
      <c r="D40" s="89"/>
      <c r="E40" s="89"/>
      <c r="F40" s="89"/>
      <c r="G40" s="89"/>
      <c r="H40" s="89"/>
      <c r="I40" s="89"/>
      <c r="J40" s="89"/>
      <c r="K40" s="89"/>
      <c r="L40" s="89"/>
      <c r="M40" s="2"/>
      <c r="N40" s="89"/>
      <c r="O40" s="89"/>
      <c r="P40" s="89"/>
      <c r="Q40" s="2"/>
      <c r="R40" s="89"/>
      <c r="S40" s="89"/>
      <c r="T40" s="89"/>
      <c r="U40" s="2"/>
      <c r="V40" s="89"/>
      <c r="W40" s="89"/>
      <c r="X40" s="89"/>
      <c r="Y40" s="2"/>
      <c r="Z40" s="89"/>
      <c r="AA40" s="89"/>
      <c r="AB40" s="89"/>
      <c r="AC40" s="2"/>
      <c r="AD40" s="89"/>
      <c r="AE40" s="89"/>
      <c r="AF40" s="89"/>
      <c r="AG40" s="2"/>
      <c r="AH40" s="2"/>
      <c r="AI40" s="2"/>
      <c r="AJ40" s="2"/>
      <c r="AK40" s="2"/>
      <c r="AL40" s="2"/>
    </row>
    <row r="41" spans="1:38" ht="12.75">
      <c r="A41" s="2"/>
      <c r="B41" s="2"/>
      <c r="C41" s="2"/>
      <c r="D41" s="89"/>
      <c r="E41" s="89"/>
      <c r="F41" s="89"/>
      <c r="G41" s="89"/>
      <c r="H41" s="89"/>
      <c r="I41" s="89"/>
      <c r="J41" s="89"/>
      <c r="K41" s="89"/>
      <c r="L41" s="89"/>
      <c r="M41" s="2"/>
      <c r="N41" s="89"/>
      <c r="O41" s="89"/>
      <c r="P41" s="89"/>
      <c r="Q41" s="2"/>
      <c r="R41" s="89"/>
      <c r="S41" s="89"/>
      <c r="T41" s="89"/>
      <c r="U41" s="2"/>
      <c r="V41" s="89"/>
      <c r="W41" s="89"/>
      <c r="X41" s="89"/>
      <c r="Y41" s="2"/>
      <c r="Z41" s="89"/>
      <c r="AA41" s="89"/>
      <c r="AB41" s="89"/>
      <c r="AC41" s="2"/>
      <c r="AD41" s="89"/>
      <c r="AE41" s="89"/>
      <c r="AF41" s="89"/>
      <c r="AG41" s="2"/>
      <c r="AH41" s="2"/>
      <c r="AI41" s="2"/>
      <c r="AJ41" s="2"/>
      <c r="AK41" s="2"/>
      <c r="AL41" s="2"/>
    </row>
    <row r="42" spans="1:38" ht="12.75">
      <c r="A42" s="2"/>
      <c r="B42" s="2"/>
      <c r="C42" s="2"/>
      <c r="D42" s="89"/>
      <c r="E42" s="89"/>
      <c r="F42" s="89"/>
      <c r="G42" s="89"/>
      <c r="H42" s="89"/>
      <c r="I42" s="89"/>
      <c r="J42" s="89"/>
      <c r="K42" s="89"/>
      <c r="L42" s="89"/>
      <c r="M42" s="2"/>
      <c r="N42" s="89"/>
      <c r="O42" s="89"/>
      <c r="P42" s="89"/>
      <c r="Q42" s="2"/>
      <c r="R42" s="89"/>
      <c r="S42" s="89"/>
      <c r="T42" s="89"/>
      <c r="U42" s="2"/>
      <c r="V42" s="89"/>
      <c r="W42" s="89"/>
      <c r="X42" s="89"/>
      <c r="Y42" s="2"/>
      <c r="Z42" s="89"/>
      <c r="AA42" s="89"/>
      <c r="AB42" s="89"/>
      <c r="AC42" s="2"/>
      <c r="AD42" s="89"/>
      <c r="AE42" s="89"/>
      <c r="AF42" s="89"/>
      <c r="AG42" s="2"/>
      <c r="AH42" s="2"/>
      <c r="AI42" s="2"/>
      <c r="AJ42" s="2"/>
      <c r="AK42" s="2"/>
      <c r="AL42" s="2"/>
    </row>
    <row r="43" spans="1:38" ht="12.75">
      <c r="A43" s="2"/>
      <c r="B43" s="2"/>
      <c r="C43" s="2"/>
      <c r="D43" s="89"/>
      <c r="E43" s="89"/>
      <c r="F43" s="89"/>
      <c r="G43" s="89"/>
      <c r="H43" s="89"/>
      <c r="I43" s="89"/>
      <c r="J43" s="89"/>
      <c r="K43" s="89"/>
      <c r="L43" s="89"/>
      <c r="M43" s="2"/>
      <c r="N43" s="89"/>
      <c r="O43" s="89"/>
      <c r="P43" s="89"/>
      <c r="Q43" s="2"/>
      <c r="R43" s="89"/>
      <c r="S43" s="89"/>
      <c r="T43" s="89"/>
      <c r="U43" s="2"/>
      <c r="V43" s="89"/>
      <c r="W43" s="89"/>
      <c r="X43" s="89"/>
      <c r="Y43" s="2"/>
      <c r="Z43" s="89"/>
      <c r="AA43" s="89"/>
      <c r="AB43" s="89"/>
      <c r="AC43" s="2"/>
      <c r="AD43" s="89"/>
      <c r="AE43" s="89"/>
      <c r="AF43" s="89"/>
      <c r="AG43" s="2"/>
      <c r="AH43" s="2"/>
      <c r="AI43" s="2"/>
      <c r="AJ43" s="2"/>
      <c r="AK43" s="2"/>
      <c r="AL43" s="2"/>
    </row>
    <row r="44" spans="1:38" ht="12.75">
      <c r="A44" s="2"/>
      <c r="B44" s="2"/>
      <c r="C44" s="2"/>
      <c r="D44" s="89"/>
      <c r="E44" s="89"/>
      <c r="F44" s="89"/>
      <c r="G44" s="89"/>
      <c r="H44" s="89"/>
      <c r="I44" s="89"/>
      <c r="J44" s="89"/>
      <c r="K44" s="89"/>
      <c r="L44" s="89"/>
      <c r="M44" s="2"/>
      <c r="N44" s="89"/>
      <c r="O44" s="89"/>
      <c r="P44" s="89"/>
      <c r="Q44" s="2"/>
      <c r="R44" s="89"/>
      <c r="S44" s="89"/>
      <c r="T44" s="89"/>
      <c r="U44" s="2"/>
      <c r="V44" s="89"/>
      <c r="W44" s="89"/>
      <c r="X44" s="89"/>
      <c r="Y44" s="2"/>
      <c r="Z44" s="89"/>
      <c r="AA44" s="89"/>
      <c r="AB44" s="89"/>
      <c r="AC44" s="2"/>
      <c r="AD44" s="89"/>
      <c r="AE44" s="89"/>
      <c r="AF44" s="89"/>
      <c r="AG44" s="2"/>
      <c r="AH44" s="2"/>
      <c r="AI44" s="2"/>
      <c r="AJ44" s="2"/>
      <c r="AK44" s="2"/>
      <c r="AL44" s="2"/>
    </row>
    <row r="45" spans="1:38" ht="12.75">
      <c r="A45" s="2"/>
      <c r="B45" s="2"/>
      <c r="C45" s="2"/>
      <c r="D45" s="89"/>
      <c r="E45" s="89"/>
      <c r="F45" s="89"/>
      <c r="G45" s="89"/>
      <c r="H45" s="89"/>
      <c r="I45" s="89"/>
      <c r="J45" s="89"/>
      <c r="K45" s="89"/>
      <c r="L45" s="89"/>
      <c r="M45" s="2"/>
      <c r="N45" s="89"/>
      <c r="O45" s="89"/>
      <c r="P45" s="89"/>
      <c r="Q45" s="2"/>
      <c r="R45" s="89"/>
      <c r="S45" s="89"/>
      <c r="T45" s="89"/>
      <c r="U45" s="2"/>
      <c r="V45" s="89"/>
      <c r="W45" s="89"/>
      <c r="X45" s="89"/>
      <c r="Y45" s="2"/>
      <c r="Z45" s="89"/>
      <c r="AA45" s="89"/>
      <c r="AB45" s="89"/>
      <c r="AC45" s="2"/>
      <c r="AD45" s="89"/>
      <c r="AE45" s="89"/>
      <c r="AF45" s="89"/>
      <c r="AG45" s="2"/>
      <c r="AH45" s="2"/>
      <c r="AI45" s="2"/>
      <c r="AJ45" s="2"/>
      <c r="AK45" s="2"/>
      <c r="AL45" s="2"/>
    </row>
    <row r="46" spans="1:38" ht="12.75">
      <c r="A46" s="2"/>
      <c r="B46" s="2"/>
      <c r="C46" s="2"/>
      <c r="D46" s="89"/>
      <c r="E46" s="89"/>
      <c r="F46" s="89"/>
      <c r="G46" s="89"/>
      <c r="H46" s="89"/>
      <c r="I46" s="89"/>
      <c r="J46" s="89"/>
      <c r="K46" s="89"/>
      <c r="L46" s="89"/>
      <c r="M46" s="2"/>
      <c r="N46" s="89"/>
      <c r="O46" s="89"/>
      <c r="P46" s="89"/>
      <c r="Q46" s="2"/>
      <c r="R46" s="89"/>
      <c r="S46" s="89"/>
      <c r="T46" s="89"/>
      <c r="U46" s="2"/>
      <c r="V46" s="89"/>
      <c r="W46" s="89"/>
      <c r="X46" s="89"/>
      <c r="Y46" s="2"/>
      <c r="Z46" s="89"/>
      <c r="AA46" s="89"/>
      <c r="AB46" s="89"/>
      <c r="AC46" s="2"/>
      <c r="AD46" s="89"/>
      <c r="AE46" s="89"/>
      <c r="AF46" s="89"/>
      <c r="AG46" s="2"/>
      <c r="AH46" s="2"/>
      <c r="AI46" s="2"/>
      <c r="AJ46" s="2"/>
      <c r="AK46" s="2"/>
      <c r="AL46" s="2"/>
    </row>
    <row r="47" spans="1:38" ht="12.75">
      <c r="A47" s="2"/>
      <c r="B47" s="2"/>
      <c r="C47" s="2"/>
      <c r="D47" s="89"/>
      <c r="E47" s="89"/>
      <c r="F47" s="89"/>
      <c r="G47" s="89"/>
      <c r="H47" s="89"/>
      <c r="I47" s="89"/>
      <c r="J47" s="89"/>
      <c r="K47" s="89"/>
      <c r="L47" s="89"/>
      <c r="M47" s="2"/>
      <c r="N47" s="89"/>
      <c r="O47" s="89"/>
      <c r="P47" s="89"/>
      <c r="Q47" s="2"/>
      <c r="R47" s="89"/>
      <c r="S47" s="89"/>
      <c r="T47" s="89"/>
      <c r="U47" s="2"/>
      <c r="V47" s="89"/>
      <c r="W47" s="89"/>
      <c r="X47" s="89"/>
      <c r="Y47" s="2"/>
      <c r="Z47" s="89"/>
      <c r="AA47" s="89"/>
      <c r="AB47" s="89"/>
      <c r="AC47" s="2"/>
      <c r="AD47" s="89"/>
      <c r="AE47" s="89"/>
      <c r="AF47" s="89"/>
      <c r="AG47" s="2"/>
      <c r="AH47" s="2"/>
      <c r="AI47" s="2"/>
      <c r="AJ47" s="2"/>
      <c r="AK47" s="2"/>
      <c r="AL47" s="2"/>
    </row>
    <row r="48" spans="1:38" ht="12.75">
      <c r="A48" s="2"/>
      <c r="B48" s="2"/>
      <c r="C48" s="2"/>
      <c r="D48" s="89"/>
      <c r="E48" s="89"/>
      <c r="F48" s="89"/>
      <c r="G48" s="89"/>
      <c r="H48" s="89"/>
      <c r="I48" s="89"/>
      <c r="J48" s="89"/>
      <c r="K48" s="89"/>
      <c r="L48" s="89"/>
      <c r="M48" s="2"/>
      <c r="N48" s="89"/>
      <c r="O48" s="89"/>
      <c r="P48" s="89"/>
      <c r="Q48" s="2"/>
      <c r="R48" s="89"/>
      <c r="S48" s="89"/>
      <c r="T48" s="89"/>
      <c r="U48" s="2"/>
      <c r="V48" s="89"/>
      <c r="W48" s="89"/>
      <c r="X48" s="89"/>
      <c r="Y48" s="2"/>
      <c r="Z48" s="89"/>
      <c r="AA48" s="89"/>
      <c r="AB48" s="89"/>
      <c r="AC48" s="2"/>
      <c r="AD48" s="89"/>
      <c r="AE48" s="89"/>
      <c r="AF48" s="89"/>
      <c r="AG48" s="2"/>
      <c r="AH48" s="2"/>
      <c r="AI48" s="2"/>
      <c r="AJ48" s="2"/>
      <c r="AK48" s="2"/>
      <c r="AL48" s="2"/>
    </row>
    <row r="49" spans="1:38" ht="12.75">
      <c r="A49" s="2"/>
      <c r="B49" s="2"/>
      <c r="C49" s="2"/>
      <c r="D49" s="89"/>
      <c r="E49" s="89"/>
      <c r="F49" s="89"/>
      <c r="G49" s="89"/>
      <c r="H49" s="89"/>
      <c r="I49" s="89"/>
      <c r="J49" s="89"/>
      <c r="K49" s="89"/>
      <c r="L49" s="89"/>
      <c r="M49" s="2"/>
      <c r="N49" s="89"/>
      <c r="O49" s="89"/>
      <c r="P49" s="89"/>
      <c r="Q49" s="2"/>
      <c r="R49" s="89"/>
      <c r="S49" s="89"/>
      <c r="T49" s="89"/>
      <c r="U49" s="2"/>
      <c r="V49" s="89"/>
      <c r="W49" s="89"/>
      <c r="X49" s="89"/>
      <c r="Y49" s="2"/>
      <c r="Z49" s="89"/>
      <c r="AA49" s="89"/>
      <c r="AB49" s="89"/>
      <c r="AC49" s="2"/>
      <c r="AD49" s="89"/>
      <c r="AE49" s="89"/>
      <c r="AF49" s="89"/>
      <c r="AG49" s="2"/>
      <c r="AH49" s="2"/>
      <c r="AI49" s="2"/>
      <c r="AJ49" s="2"/>
      <c r="AK49" s="2"/>
      <c r="AL49" s="2"/>
    </row>
    <row r="50" spans="1:38" ht="12.75">
      <c r="A50" s="2"/>
      <c r="B50" s="2"/>
      <c r="C50" s="2"/>
      <c r="D50" s="89"/>
      <c r="E50" s="89"/>
      <c r="F50" s="89"/>
      <c r="G50" s="89"/>
      <c r="H50" s="89"/>
      <c r="I50" s="89"/>
      <c r="J50" s="89"/>
      <c r="K50" s="89"/>
      <c r="L50" s="89"/>
      <c r="M50" s="2"/>
      <c r="N50" s="89"/>
      <c r="O50" s="89"/>
      <c r="P50" s="89"/>
      <c r="Q50" s="2"/>
      <c r="R50" s="89"/>
      <c r="S50" s="89"/>
      <c r="T50" s="89"/>
      <c r="U50" s="2"/>
      <c r="V50" s="89"/>
      <c r="W50" s="89"/>
      <c r="X50" s="89"/>
      <c r="Y50" s="2"/>
      <c r="Z50" s="89"/>
      <c r="AA50" s="89"/>
      <c r="AB50" s="89"/>
      <c r="AC50" s="2"/>
      <c r="AD50" s="89"/>
      <c r="AE50" s="89"/>
      <c r="AF50" s="89"/>
      <c r="AG50" s="2"/>
      <c r="AH50" s="2"/>
      <c r="AI50" s="2"/>
      <c r="AJ50" s="2"/>
      <c r="AK50" s="2"/>
      <c r="AL50" s="2"/>
    </row>
    <row r="51" spans="1:38" ht="12.75">
      <c r="A51" s="2"/>
      <c r="B51" s="2"/>
      <c r="C51" s="2"/>
      <c r="D51" s="89"/>
      <c r="E51" s="89"/>
      <c r="F51" s="89"/>
      <c r="G51" s="89"/>
      <c r="H51" s="89"/>
      <c r="I51" s="89"/>
      <c r="J51" s="89"/>
      <c r="K51" s="89"/>
      <c r="L51" s="89"/>
      <c r="M51" s="2"/>
      <c r="N51" s="89"/>
      <c r="O51" s="89"/>
      <c r="P51" s="89"/>
      <c r="Q51" s="2"/>
      <c r="R51" s="89"/>
      <c r="S51" s="89"/>
      <c r="T51" s="89"/>
      <c r="U51" s="2"/>
      <c r="V51" s="89"/>
      <c r="W51" s="89"/>
      <c r="X51" s="89"/>
      <c r="Y51" s="2"/>
      <c r="Z51" s="89"/>
      <c r="AA51" s="89"/>
      <c r="AB51" s="89"/>
      <c r="AC51" s="2"/>
      <c r="AD51" s="89"/>
      <c r="AE51" s="89"/>
      <c r="AF51" s="89"/>
      <c r="AG51" s="2"/>
      <c r="AH51" s="2"/>
      <c r="AI51" s="2"/>
      <c r="AJ51" s="2"/>
      <c r="AK51" s="2"/>
      <c r="AL51" s="2"/>
    </row>
    <row r="52" spans="1:38" ht="12.75">
      <c r="A52" s="2"/>
      <c r="B52" s="2"/>
      <c r="C52" s="2"/>
      <c r="D52" s="89"/>
      <c r="E52" s="89"/>
      <c r="F52" s="89"/>
      <c r="G52" s="89"/>
      <c r="H52" s="89"/>
      <c r="I52" s="89"/>
      <c r="J52" s="89"/>
      <c r="K52" s="89"/>
      <c r="L52" s="89"/>
      <c r="M52" s="2"/>
      <c r="N52" s="89"/>
      <c r="O52" s="89"/>
      <c r="P52" s="89"/>
      <c r="Q52" s="2"/>
      <c r="R52" s="89"/>
      <c r="S52" s="89"/>
      <c r="T52" s="89"/>
      <c r="U52" s="2"/>
      <c r="V52" s="89"/>
      <c r="W52" s="89"/>
      <c r="X52" s="89"/>
      <c r="Y52" s="2"/>
      <c r="Z52" s="89"/>
      <c r="AA52" s="89"/>
      <c r="AB52" s="89"/>
      <c r="AC52" s="2"/>
      <c r="AD52" s="89"/>
      <c r="AE52" s="89"/>
      <c r="AF52" s="89"/>
      <c r="AG52" s="2"/>
      <c r="AH52" s="2"/>
      <c r="AI52" s="2"/>
      <c r="AJ52" s="2"/>
      <c r="AK52" s="2"/>
      <c r="AL52" s="2"/>
    </row>
    <row r="53" spans="1:38" ht="12.75">
      <c r="A53" s="2"/>
      <c r="B53" s="2"/>
      <c r="C53" s="2"/>
      <c r="D53" s="89"/>
      <c r="E53" s="89"/>
      <c r="F53" s="89"/>
      <c r="G53" s="89"/>
      <c r="H53" s="89"/>
      <c r="I53" s="89"/>
      <c r="J53" s="89"/>
      <c r="K53" s="89"/>
      <c r="L53" s="89"/>
      <c r="M53" s="2"/>
      <c r="N53" s="89"/>
      <c r="O53" s="89"/>
      <c r="P53" s="89"/>
      <c r="Q53" s="2"/>
      <c r="R53" s="89"/>
      <c r="S53" s="89"/>
      <c r="T53" s="89"/>
      <c r="U53" s="2"/>
      <c r="V53" s="89"/>
      <c r="W53" s="89"/>
      <c r="X53" s="89"/>
      <c r="Y53" s="2"/>
      <c r="Z53" s="89"/>
      <c r="AA53" s="89"/>
      <c r="AB53" s="89"/>
      <c r="AC53" s="2"/>
      <c r="AD53" s="89"/>
      <c r="AE53" s="89"/>
      <c r="AF53" s="89"/>
      <c r="AG53" s="2"/>
      <c r="AH53" s="2"/>
      <c r="AI53" s="2"/>
      <c r="AJ53" s="2"/>
      <c r="AK53" s="2"/>
      <c r="AL53" s="2"/>
    </row>
    <row r="54" spans="1:38" ht="12.75">
      <c r="A54" s="2"/>
      <c r="B54" s="2"/>
      <c r="C54" s="2"/>
      <c r="D54" s="89"/>
      <c r="E54" s="89"/>
      <c r="F54" s="89"/>
      <c r="G54" s="89"/>
      <c r="H54" s="89"/>
      <c r="I54" s="89"/>
      <c r="J54" s="89"/>
      <c r="K54" s="89"/>
      <c r="L54" s="89"/>
      <c r="M54" s="2"/>
      <c r="N54" s="89"/>
      <c r="O54" s="89"/>
      <c r="P54" s="89"/>
      <c r="Q54" s="2"/>
      <c r="R54" s="89"/>
      <c r="S54" s="89"/>
      <c r="T54" s="89"/>
      <c r="U54" s="2"/>
      <c r="V54" s="89"/>
      <c r="W54" s="89"/>
      <c r="X54" s="89"/>
      <c r="Y54" s="2"/>
      <c r="Z54" s="89"/>
      <c r="AA54" s="89"/>
      <c r="AB54" s="89"/>
      <c r="AC54" s="2"/>
      <c r="AD54" s="89"/>
      <c r="AE54" s="89"/>
      <c r="AF54" s="89"/>
      <c r="AG54" s="2"/>
      <c r="AH54" s="2"/>
      <c r="AI54" s="2"/>
      <c r="AJ54" s="2"/>
      <c r="AK54" s="2"/>
      <c r="AL54" s="2"/>
    </row>
    <row r="55" spans="1:38" ht="12.75">
      <c r="A55" s="2"/>
      <c r="B55" s="2"/>
      <c r="C55" s="2"/>
      <c r="D55" s="89"/>
      <c r="E55" s="89"/>
      <c r="F55" s="89"/>
      <c r="G55" s="89"/>
      <c r="H55" s="89"/>
      <c r="I55" s="89"/>
      <c r="J55" s="89"/>
      <c r="K55" s="89"/>
      <c r="L55" s="89"/>
      <c r="M55" s="2"/>
      <c r="N55" s="89"/>
      <c r="O55" s="89"/>
      <c r="P55" s="89"/>
      <c r="Q55" s="2"/>
      <c r="R55" s="89"/>
      <c r="S55" s="89"/>
      <c r="T55" s="89"/>
      <c r="U55" s="2"/>
      <c r="V55" s="89"/>
      <c r="W55" s="89"/>
      <c r="X55" s="89"/>
      <c r="Y55" s="2"/>
      <c r="Z55" s="89"/>
      <c r="AA55" s="89"/>
      <c r="AB55" s="89"/>
      <c r="AC55" s="2"/>
      <c r="AD55" s="89"/>
      <c r="AE55" s="89"/>
      <c r="AF55" s="89"/>
      <c r="AG55" s="2"/>
      <c r="AH55" s="2"/>
      <c r="AI55" s="2"/>
      <c r="AJ55" s="2"/>
      <c r="AK55" s="2"/>
      <c r="AL55" s="2"/>
    </row>
    <row r="56" spans="1:38" ht="12.75">
      <c r="A56" s="2"/>
      <c r="B56" s="2"/>
      <c r="C56" s="2"/>
      <c r="D56" s="89"/>
      <c r="E56" s="89"/>
      <c r="F56" s="89"/>
      <c r="G56" s="89"/>
      <c r="H56" s="89"/>
      <c r="I56" s="89"/>
      <c r="J56" s="89"/>
      <c r="K56" s="89"/>
      <c r="L56" s="89"/>
      <c r="M56" s="2"/>
      <c r="N56" s="89"/>
      <c r="O56" s="89"/>
      <c r="P56" s="89"/>
      <c r="Q56" s="2"/>
      <c r="R56" s="89"/>
      <c r="S56" s="89"/>
      <c r="T56" s="89"/>
      <c r="U56" s="2"/>
      <c r="V56" s="89"/>
      <c r="W56" s="89"/>
      <c r="X56" s="89"/>
      <c r="Y56" s="2"/>
      <c r="Z56" s="89"/>
      <c r="AA56" s="89"/>
      <c r="AB56" s="89"/>
      <c r="AC56" s="2"/>
      <c r="AD56" s="89"/>
      <c r="AE56" s="89"/>
      <c r="AF56" s="89"/>
      <c r="AG56" s="2"/>
      <c r="AH56" s="2"/>
      <c r="AI56" s="2"/>
      <c r="AJ56" s="2"/>
      <c r="AK56" s="2"/>
      <c r="AL56" s="2"/>
    </row>
    <row r="57" spans="1:38" ht="12.75">
      <c r="A57" s="2"/>
      <c r="B57" s="2"/>
      <c r="C57" s="2"/>
      <c r="D57" s="89"/>
      <c r="E57" s="89"/>
      <c r="F57" s="89"/>
      <c r="G57" s="89"/>
      <c r="H57" s="89"/>
      <c r="I57" s="89"/>
      <c r="J57" s="89"/>
      <c r="K57" s="89"/>
      <c r="L57" s="89"/>
      <c r="M57" s="2"/>
      <c r="N57" s="89"/>
      <c r="O57" s="89"/>
      <c r="P57" s="89"/>
      <c r="Q57" s="2"/>
      <c r="R57" s="89"/>
      <c r="S57" s="89"/>
      <c r="T57" s="89"/>
      <c r="U57" s="2"/>
      <c r="V57" s="89"/>
      <c r="W57" s="89"/>
      <c r="X57" s="89"/>
      <c r="Y57" s="2"/>
      <c r="Z57" s="89"/>
      <c r="AA57" s="89"/>
      <c r="AB57" s="89"/>
      <c r="AC57" s="2"/>
      <c r="AD57" s="89"/>
      <c r="AE57" s="89"/>
      <c r="AF57" s="89"/>
      <c r="AG57" s="2"/>
      <c r="AH57" s="2"/>
      <c r="AI57" s="2"/>
      <c r="AJ57" s="2"/>
      <c r="AK57" s="2"/>
      <c r="AL57" s="2"/>
    </row>
    <row r="58" spans="1:38" ht="12.75">
      <c r="A58" s="2"/>
      <c r="B58" s="2"/>
      <c r="C58" s="2"/>
      <c r="D58" s="89"/>
      <c r="E58" s="89"/>
      <c r="F58" s="89"/>
      <c r="G58" s="89"/>
      <c r="H58" s="89"/>
      <c r="I58" s="89"/>
      <c r="J58" s="89"/>
      <c r="K58" s="89"/>
      <c r="L58" s="89"/>
      <c r="M58" s="2"/>
      <c r="N58" s="89"/>
      <c r="O58" s="89"/>
      <c r="P58" s="89"/>
      <c r="Q58" s="2"/>
      <c r="R58" s="89"/>
      <c r="S58" s="89"/>
      <c r="T58" s="89"/>
      <c r="U58" s="2"/>
      <c r="V58" s="89"/>
      <c r="W58" s="89"/>
      <c r="X58" s="89"/>
      <c r="Y58" s="2"/>
      <c r="Z58" s="89"/>
      <c r="AA58" s="89"/>
      <c r="AB58" s="89"/>
      <c r="AC58" s="2"/>
      <c r="AD58" s="89"/>
      <c r="AE58" s="89"/>
      <c r="AF58" s="89"/>
      <c r="AG58" s="2"/>
      <c r="AH58" s="2"/>
      <c r="AI58" s="2"/>
      <c r="AJ58" s="2"/>
      <c r="AK58" s="2"/>
      <c r="AL58" s="2"/>
    </row>
    <row r="59" spans="1:38" ht="12.75">
      <c r="A59" s="2"/>
      <c r="B59" s="2"/>
      <c r="C59" s="2"/>
      <c r="D59" s="89"/>
      <c r="E59" s="89"/>
      <c r="F59" s="89"/>
      <c r="G59" s="89"/>
      <c r="H59" s="89"/>
      <c r="I59" s="89"/>
      <c r="J59" s="89"/>
      <c r="K59" s="89"/>
      <c r="L59" s="89"/>
      <c r="M59" s="2"/>
      <c r="N59" s="89"/>
      <c r="O59" s="89"/>
      <c r="P59" s="89"/>
      <c r="Q59" s="2"/>
      <c r="R59" s="89"/>
      <c r="S59" s="89"/>
      <c r="T59" s="89"/>
      <c r="U59" s="2"/>
      <c r="V59" s="89"/>
      <c r="W59" s="89"/>
      <c r="X59" s="89"/>
      <c r="Y59" s="2"/>
      <c r="Z59" s="89"/>
      <c r="AA59" s="89"/>
      <c r="AB59" s="89"/>
      <c r="AC59" s="2"/>
      <c r="AD59" s="89"/>
      <c r="AE59" s="89"/>
      <c r="AF59" s="89"/>
      <c r="AG59" s="2"/>
      <c r="AH59" s="2"/>
      <c r="AI59" s="2"/>
      <c r="AJ59" s="2"/>
      <c r="AK59" s="2"/>
      <c r="AL59" s="2"/>
    </row>
    <row r="60" spans="1:38" ht="12.75">
      <c r="A60" s="2"/>
      <c r="B60" s="2"/>
      <c r="C60" s="2"/>
      <c r="D60" s="89"/>
      <c r="E60" s="89"/>
      <c r="F60" s="89"/>
      <c r="G60" s="89"/>
      <c r="H60" s="89"/>
      <c r="I60" s="89"/>
      <c r="J60" s="89"/>
      <c r="K60" s="89"/>
      <c r="L60" s="89"/>
      <c r="M60" s="2"/>
      <c r="N60" s="89"/>
      <c r="O60" s="89"/>
      <c r="P60" s="89"/>
      <c r="Q60" s="2"/>
      <c r="R60" s="89"/>
      <c r="S60" s="89"/>
      <c r="T60" s="89"/>
      <c r="U60" s="2"/>
      <c r="V60" s="89"/>
      <c r="W60" s="89"/>
      <c r="X60" s="89"/>
      <c r="Y60" s="2"/>
      <c r="Z60" s="89"/>
      <c r="AA60" s="89"/>
      <c r="AB60" s="89"/>
      <c r="AC60" s="2"/>
      <c r="AD60" s="89"/>
      <c r="AE60" s="89"/>
      <c r="AF60" s="89"/>
      <c r="AG60" s="2"/>
      <c r="AH60" s="2"/>
      <c r="AI60" s="2"/>
      <c r="AJ60" s="2"/>
      <c r="AK60" s="2"/>
      <c r="AL60" s="2"/>
    </row>
    <row r="61" spans="1:38" ht="12.75">
      <c r="A61" s="2"/>
      <c r="B61" s="2"/>
      <c r="C61" s="2"/>
      <c r="D61" s="89"/>
      <c r="E61" s="89"/>
      <c r="F61" s="89"/>
      <c r="G61" s="89"/>
      <c r="H61" s="89"/>
      <c r="I61" s="89"/>
      <c r="J61" s="89"/>
      <c r="K61" s="89"/>
      <c r="L61" s="89"/>
      <c r="M61" s="2"/>
      <c r="N61" s="89"/>
      <c r="O61" s="89"/>
      <c r="P61" s="89"/>
      <c r="Q61" s="2"/>
      <c r="R61" s="89"/>
      <c r="S61" s="89"/>
      <c r="T61" s="89"/>
      <c r="U61" s="2"/>
      <c r="V61" s="89"/>
      <c r="W61" s="89"/>
      <c r="X61" s="89"/>
      <c r="Y61" s="2"/>
      <c r="Z61" s="89"/>
      <c r="AA61" s="89"/>
      <c r="AB61" s="89"/>
      <c r="AC61" s="2"/>
      <c r="AD61" s="89"/>
      <c r="AE61" s="89"/>
      <c r="AF61" s="89"/>
      <c r="AG61" s="2"/>
      <c r="AH61" s="2"/>
      <c r="AI61" s="2"/>
      <c r="AJ61" s="2"/>
      <c r="AK61" s="2"/>
      <c r="AL61" s="2"/>
    </row>
    <row r="62" spans="1:38" ht="12.75">
      <c r="A62" s="2"/>
      <c r="B62" s="2"/>
      <c r="C62" s="2"/>
      <c r="D62" s="89"/>
      <c r="E62" s="89"/>
      <c r="F62" s="89"/>
      <c r="G62" s="89"/>
      <c r="H62" s="89"/>
      <c r="I62" s="89"/>
      <c r="J62" s="89"/>
      <c r="K62" s="89"/>
      <c r="L62" s="89"/>
      <c r="M62" s="2"/>
      <c r="N62" s="89"/>
      <c r="O62" s="89"/>
      <c r="P62" s="89"/>
      <c r="Q62" s="2"/>
      <c r="R62" s="89"/>
      <c r="S62" s="89"/>
      <c r="T62" s="89"/>
      <c r="U62" s="2"/>
      <c r="V62" s="89"/>
      <c r="W62" s="89"/>
      <c r="X62" s="89"/>
      <c r="Y62" s="2"/>
      <c r="Z62" s="89"/>
      <c r="AA62" s="89"/>
      <c r="AB62" s="89"/>
      <c r="AC62" s="2"/>
      <c r="AD62" s="89"/>
      <c r="AE62" s="89"/>
      <c r="AF62" s="89"/>
      <c r="AG62" s="2"/>
      <c r="AH62" s="2"/>
      <c r="AI62" s="2"/>
      <c r="AJ62" s="2"/>
      <c r="AK62" s="2"/>
      <c r="AL62" s="2"/>
    </row>
    <row r="63" spans="1:38" ht="12.75">
      <c r="A63" s="2"/>
      <c r="B63" s="2"/>
      <c r="C63" s="2"/>
      <c r="D63" s="89"/>
      <c r="E63" s="89"/>
      <c r="F63" s="89"/>
      <c r="G63" s="89"/>
      <c r="H63" s="89"/>
      <c r="I63" s="89"/>
      <c r="J63" s="89"/>
      <c r="K63" s="89"/>
      <c r="L63" s="89"/>
      <c r="M63" s="2"/>
      <c r="N63" s="89"/>
      <c r="O63" s="89"/>
      <c r="P63" s="89"/>
      <c r="Q63" s="2"/>
      <c r="R63" s="89"/>
      <c r="S63" s="89"/>
      <c r="T63" s="89"/>
      <c r="U63" s="2"/>
      <c r="V63" s="89"/>
      <c r="W63" s="89"/>
      <c r="X63" s="89"/>
      <c r="Y63" s="2"/>
      <c r="Z63" s="89"/>
      <c r="AA63" s="89"/>
      <c r="AB63" s="89"/>
      <c r="AC63" s="2"/>
      <c r="AD63" s="89"/>
      <c r="AE63" s="89"/>
      <c r="AF63" s="89"/>
      <c r="AG63" s="2"/>
      <c r="AH63" s="2"/>
      <c r="AI63" s="2"/>
      <c r="AJ63" s="2"/>
      <c r="AK63" s="2"/>
      <c r="AL63" s="2"/>
    </row>
    <row r="64" spans="1:38" ht="12.75">
      <c r="A64" s="2"/>
      <c r="B64" s="2"/>
      <c r="C64" s="2"/>
      <c r="D64" s="89"/>
      <c r="E64" s="89"/>
      <c r="F64" s="89"/>
      <c r="G64" s="89"/>
      <c r="H64" s="89"/>
      <c r="I64" s="89"/>
      <c r="J64" s="89"/>
      <c r="K64" s="89"/>
      <c r="L64" s="89"/>
      <c r="M64" s="2"/>
      <c r="N64" s="89"/>
      <c r="O64" s="89"/>
      <c r="P64" s="89"/>
      <c r="Q64" s="2"/>
      <c r="R64" s="89"/>
      <c r="S64" s="89"/>
      <c r="T64" s="89"/>
      <c r="U64" s="2"/>
      <c r="V64" s="89"/>
      <c r="W64" s="89"/>
      <c r="X64" s="89"/>
      <c r="Y64" s="2"/>
      <c r="Z64" s="89"/>
      <c r="AA64" s="89"/>
      <c r="AB64" s="89"/>
      <c r="AC64" s="2"/>
      <c r="AD64" s="89"/>
      <c r="AE64" s="89"/>
      <c r="AF64" s="89"/>
      <c r="AG64" s="2"/>
      <c r="AH64" s="2"/>
      <c r="AI64" s="2"/>
      <c r="AJ64" s="2"/>
      <c r="AK64" s="2"/>
      <c r="AL64" s="2"/>
    </row>
    <row r="65" spans="1:38" ht="12.75">
      <c r="A65" s="2"/>
      <c r="B65" s="2"/>
      <c r="C65" s="2"/>
      <c r="D65" s="89"/>
      <c r="E65" s="89"/>
      <c r="F65" s="89"/>
      <c r="G65" s="89"/>
      <c r="H65" s="89"/>
      <c r="I65" s="89"/>
      <c r="J65" s="89"/>
      <c r="K65" s="89"/>
      <c r="L65" s="89"/>
      <c r="M65" s="2"/>
      <c r="N65" s="89"/>
      <c r="O65" s="89"/>
      <c r="P65" s="89"/>
      <c r="Q65" s="2"/>
      <c r="R65" s="89"/>
      <c r="S65" s="89"/>
      <c r="T65" s="89"/>
      <c r="U65" s="2"/>
      <c r="V65" s="89"/>
      <c r="W65" s="89"/>
      <c r="X65" s="89"/>
      <c r="Y65" s="2"/>
      <c r="Z65" s="89"/>
      <c r="AA65" s="89"/>
      <c r="AB65" s="89"/>
      <c r="AC65" s="2"/>
      <c r="AD65" s="89"/>
      <c r="AE65" s="89"/>
      <c r="AF65" s="89"/>
      <c r="AG65" s="2"/>
      <c r="AH65" s="2"/>
      <c r="AI65" s="2"/>
      <c r="AJ65" s="2"/>
      <c r="AK65" s="2"/>
      <c r="AL65" s="2"/>
    </row>
    <row r="66" spans="1:38" ht="12.75">
      <c r="A66" s="2"/>
      <c r="B66" s="2"/>
      <c r="C66" s="2"/>
      <c r="D66" s="89"/>
      <c r="E66" s="89"/>
      <c r="F66" s="89"/>
      <c r="G66" s="89"/>
      <c r="H66" s="89"/>
      <c r="I66" s="89"/>
      <c r="J66" s="89"/>
      <c r="K66" s="89"/>
      <c r="L66" s="89"/>
      <c r="M66" s="2"/>
      <c r="N66" s="89"/>
      <c r="O66" s="89"/>
      <c r="P66" s="89"/>
      <c r="Q66" s="2"/>
      <c r="R66" s="89"/>
      <c r="S66" s="89"/>
      <c r="T66" s="89"/>
      <c r="U66" s="2"/>
      <c r="V66" s="89"/>
      <c r="W66" s="89"/>
      <c r="X66" s="89"/>
      <c r="Y66" s="2"/>
      <c r="Z66" s="89"/>
      <c r="AA66" s="89"/>
      <c r="AB66" s="89"/>
      <c r="AC66" s="2"/>
      <c r="AD66" s="89"/>
      <c r="AE66" s="89"/>
      <c r="AF66" s="89"/>
      <c r="AG66" s="2"/>
      <c r="AH66" s="2"/>
      <c r="AI66" s="2"/>
      <c r="AJ66" s="2"/>
      <c r="AK66" s="2"/>
      <c r="AL66" s="2"/>
    </row>
    <row r="67" spans="1:38" ht="12.75">
      <c r="A67" s="2"/>
      <c r="B67" s="2"/>
      <c r="C67" s="2"/>
      <c r="D67" s="89"/>
      <c r="E67" s="89"/>
      <c r="F67" s="89"/>
      <c r="G67" s="89"/>
      <c r="H67" s="89"/>
      <c r="I67" s="89"/>
      <c r="J67" s="89"/>
      <c r="K67" s="89"/>
      <c r="L67" s="89"/>
      <c r="M67" s="2"/>
      <c r="N67" s="89"/>
      <c r="O67" s="89"/>
      <c r="P67" s="89"/>
      <c r="Q67" s="2"/>
      <c r="R67" s="89"/>
      <c r="S67" s="89"/>
      <c r="T67" s="89"/>
      <c r="U67" s="2"/>
      <c r="V67" s="89"/>
      <c r="W67" s="89"/>
      <c r="X67" s="89"/>
      <c r="Y67" s="2"/>
      <c r="Z67" s="89"/>
      <c r="AA67" s="89"/>
      <c r="AB67" s="89"/>
      <c r="AC67" s="2"/>
      <c r="AD67" s="89"/>
      <c r="AE67" s="89"/>
      <c r="AF67" s="89"/>
      <c r="AG67" s="2"/>
      <c r="AH67" s="2"/>
      <c r="AI67" s="2"/>
      <c r="AJ67" s="2"/>
      <c r="AK67" s="2"/>
      <c r="AL67" s="2"/>
    </row>
    <row r="68" spans="1:38" ht="12.75">
      <c r="A68" s="2"/>
      <c r="B68" s="2"/>
      <c r="C68" s="2"/>
      <c r="D68" s="89"/>
      <c r="E68" s="89"/>
      <c r="F68" s="89"/>
      <c r="G68" s="89"/>
      <c r="H68" s="89"/>
      <c r="I68" s="89"/>
      <c r="J68" s="89"/>
      <c r="K68" s="89"/>
      <c r="L68" s="89"/>
      <c r="M68" s="2"/>
      <c r="N68" s="89"/>
      <c r="O68" s="89"/>
      <c r="P68" s="89"/>
      <c r="Q68" s="2"/>
      <c r="R68" s="89"/>
      <c r="S68" s="89"/>
      <c r="T68" s="89"/>
      <c r="U68" s="2"/>
      <c r="V68" s="89"/>
      <c r="W68" s="89"/>
      <c r="X68" s="89"/>
      <c r="Y68" s="2"/>
      <c r="Z68" s="89"/>
      <c r="AA68" s="89"/>
      <c r="AB68" s="89"/>
      <c r="AC68" s="2"/>
      <c r="AD68" s="89"/>
      <c r="AE68" s="89"/>
      <c r="AF68" s="89"/>
      <c r="AG68" s="2"/>
      <c r="AH68" s="2"/>
      <c r="AI68" s="2"/>
      <c r="AJ68" s="2"/>
      <c r="AK68" s="2"/>
      <c r="AL68" s="2"/>
    </row>
    <row r="69" spans="1:38" ht="12.75">
      <c r="A69" s="2"/>
      <c r="B69" s="2"/>
      <c r="C69" s="2"/>
      <c r="D69" s="89"/>
      <c r="E69" s="89"/>
      <c r="F69" s="89"/>
      <c r="G69" s="89"/>
      <c r="H69" s="89"/>
      <c r="I69" s="89"/>
      <c r="J69" s="89"/>
      <c r="K69" s="89"/>
      <c r="L69" s="89"/>
      <c r="M69" s="2"/>
      <c r="N69" s="89"/>
      <c r="O69" s="89"/>
      <c r="P69" s="89"/>
      <c r="Q69" s="2"/>
      <c r="R69" s="89"/>
      <c r="S69" s="89"/>
      <c r="T69" s="89"/>
      <c r="U69" s="2"/>
      <c r="V69" s="89"/>
      <c r="W69" s="89"/>
      <c r="X69" s="89"/>
      <c r="Y69" s="2"/>
      <c r="Z69" s="89"/>
      <c r="AA69" s="89"/>
      <c r="AB69" s="89"/>
      <c r="AC69" s="2"/>
      <c r="AD69" s="89"/>
      <c r="AE69" s="89"/>
      <c r="AF69" s="89"/>
      <c r="AG69" s="2"/>
      <c r="AH69" s="2"/>
      <c r="AI69" s="2"/>
      <c r="AJ69" s="2"/>
      <c r="AK69" s="2"/>
      <c r="AL69" s="2"/>
    </row>
    <row r="70" spans="1:38" ht="12.75">
      <c r="A70" s="2"/>
      <c r="B70" s="2"/>
      <c r="C70" s="2"/>
      <c r="D70" s="89"/>
      <c r="E70" s="89"/>
      <c r="F70" s="89"/>
      <c r="G70" s="89"/>
      <c r="H70" s="89"/>
      <c r="I70" s="89"/>
      <c r="J70" s="89"/>
      <c r="K70" s="89"/>
      <c r="L70" s="89"/>
      <c r="M70" s="2"/>
      <c r="N70" s="89"/>
      <c r="O70" s="89"/>
      <c r="P70" s="89"/>
      <c r="Q70" s="2"/>
      <c r="R70" s="89"/>
      <c r="S70" s="89"/>
      <c r="T70" s="89"/>
      <c r="U70" s="2"/>
      <c r="V70" s="89"/>
      <c r="W70" s="89"/>
      <c r="X70" s="89"/>
      <c r="Y70" s="2"/>
      <c r="Z70" s="89"/>
      <c r="AA70" s="89"/>
      <c r="AB70" s="89"/>
      <c r="AC70" s="2"/>
      <c r="AD70" s="89"/>
      <c r="AE70" s="89"/>
      <c r="AF70" s="89"/>
      <c r="AG70" s="2"/>
      <c r="AH70" s="2"/>
      <c r="AI70" s="2"/>
      <c r="AJ70" s="2"/>
      <c r="AK70" s="2"/>
      <c r="AL70" s="2"/>
    </row>
    <row r="71" spans="1:38" ht="12.75">
      <c r="A71" s="2"/>
      <c r="B71" s="2"/>
      <c r="C71" s="2"/>
      <c r="D71" s="89"/>
      <c r="E71" s="89"/>
      <c r="F71" s="89"/>
      <c r="G71" s="89"/>
      <c r="H71" s="89"/>
      <c r="I71" s="89"/>
      <c r="J71" s="89"/>
      <c r="K71" s="89"/>
      <c r="L71" s="89"/>
      <c r="M71" s="2"/>
      <c r="N71" s="89"/>
      <c r="O71" s="89"/>
      <c r="P71" s="89"/>
      <c r="Q71" s="2"/>
      <c r="R71" s="89"/>
      <c r="S71" s="89"/>
      <c r="T71" s="89"/>
      <c r="U71" s="2"/>
      <c r="V71" s="89"/>
      <c r="W71" s="89"/>
      <c r="X71" s="89"/>
      <c r="Y71" s="2"/>
      <c r="Z71" s="89"/>
      <c r="AA71" s="89"/>
      <c r="AB71" s="89"/>
      <c r="AC71" s="2"/>
      <c r="AD71" s="89"/>
      <c r="AE71" s="89"/>
      <c r="AF71" s="89"/>
      <c r="AG71" s="2"/>
      <c r="AH71" s="2"/>
      <c r="AI71" s="2"/>
      <c r="AJ71" s="2"/>
      <c r="AK71" s="2"/>
      <c r="AL71" s="2"/>
    </row>
    <row r="72" spans="1:38" ht="12.75">
      <c r="A72" s="2"/>
      <c r="B72" s="2"/>
      <c r="C72" s="2"/>
      <c r="D72" s="89"/>
      <c r="E72" s="89"/>
      <c r="F72" s="89"/>
      <c r="G72" s="89"/>
      <c r="H72" s="89"/>
      <c r="I72" s="89"/>
      <c r="J72" s="89"/>
      <c r="K72" s="89"/>
      <c r="L72" s="89"/>
      <c r="M72" s="2"/>
      <c r="N72" s="89"/>
      <c r="O72" s="89"/>
      <c r="P72" s="89"/>
      <c r="Q72" s="2"/>
      <c r="R72" s="89"/>
      <c r="S72" s="89"/>
      <c r="T72" s="89"/>
      <c r="U72" s="2"/>
      <c r="V72" s="89"/>
      <c r="W72" s="89"/>
      <c r="X72" s="89"/>
      <c r="Y72" s="2"/>
      <c r="Z72" s="89"/>
      <c r="AA72" s="89"/>
      <c r="AB72" s="89"/>
      <c r="AC72" s="2"/>
      <c r="AD72" s="89"/>
      <c r="AE72" s="89"/>
      <c r="AF72" s="89"/>
      <c r="AG72" s="2"/>
      <c r="AH72" s="2"/>
      <c r="AI72" s="2"/>
      <c r="AJ72" s="2"/>
      <c r="AK72" s="2"/>
      <c r="AL72" s="2"/>
    </row>
    <row r="73" spans="1:38" ht="12.75">
      <c r="A73" s="2"/>
      <c r="B73" s="2"/>
      <c r="C73" s="2"/>
      <c r="D73" s="89"/>
      <c r="E73" s="89"/>
      <c r="F73" s="89"/>
      <c r="G73" s="89"/>
      <c r="H73" s="89"/>
      <c r="I73" s="89"/>
      <c r="J73" s="89"/>
      <c r="K73" s="89"/>
      <c r="L73" s="89"/>
      <c r="M73" s="2"/>
      <c r="N73" s="89"/>
      <c r="O73" s="89"/>
      <c r="P73" s="89"/>
      <c r="Q73" s="2"/>
      <c r="R73" s="89"/>
      <c r="S73" s="89"/>
      <c r="T73" s="89"/>
      <c r="U73" s="2"/>
      <c r="V73" s="89"/>
      <c r="W73" s="89"/>
      <c r="X73" s="89"/>
      <c r="Y73" s="2"/>
      <c r="Z73" s="89"/>
      <c r="AA73" s="89"/>
      <c r="AB73" s="89"/>
      <c r="AC73" s="2"/>
      <c r="AD73" s="89"/>
      <c r="AE73" s="89"/>
      <c r="AF73" s="89"/>
      <c r="AG73" s="2"/>
      <c r="AH73" s="2"/>
      <c r="AI73" s="2"/>
      <c r="AJ73" s="2"/>
      <c r="AK73" s="2"/>
      <c r="AL73" s="2"/>
    </row>
    <row r="74" spans="1:38" ht="12.75">
      <c r="A74" s="2"/>
      <c r="B74" s="2"/>
      <c r="C74" s="2"/>
      <c r="D74" s="89"/>
      <c r="E74" s="89"/>
      <c r="F74" s="89"/>
      <c r="G74" s="89"/>
      <c r="H74" s="89"/>
      <c r="I74" s="89"/>
      <c r="J74" s="89"/>
      <c r="K74" s="89"/>
      <c r="L74" s="89"/>
      <c r="M74" s="2"/>
      <c r="N74" s="89"/>
      <c r="O74" s="89"/>
      <c r="P74" s="89"/>
      <c r="Q74" s="2"/>
      <c r="R74" s="89"/>
      <c r="S74" s="89"/>
      <c r="T74" s="89"/>
      <c r="U74" s="2"/>
      <c r="V74" s="89"/>
      <c r="W74" s="89"/>
      <c r="X74" s="89"/>
      <c r="Y74" s="2"/>
      <c r="Z74" s="89"/>
      <c r="AA74" s="89"/>
      <c r="AB74" s="89"/>
      <c r="AC74" s="2"/>
      <c r="AD74" s="89"/>
      <c r="AE74" s="89"/>
      <c r="AF74" s="89"/>
      <c r="AG74" s="2"/>
      <c r="AH74" s="2"/>
      <c r="AI74" s="2"/>
      <c r="AJ74" s="2"/>
      <c r="AK74" s="2"/>
      <c r="AL74" s="2"/>
    </row>
    <row r="75" spans="1:38" ht="12.75">
      <c r="A75" s="2"/>
      <c r="B75" s="2"/>
      <c r="C75" s="2"/>
      <c r="D75" s="89"/>
      <c r="E75" s="89"/>
      <c r="F75" s="89"/>
      <c r="G75" s="89"/>
      <c r="H75" s="89"/>
      <c r="I75" s="89"/>
      <c r="J75" s="89"/>
      <c r="K75" s="89"/>
      <c r="L75" s="89"/>
      <c r="M75" s="2"/>
      <c r="N75" s="89"/>
      <c r="O75" s="89"/>
      <c r="P75" s="89"/>
      <c r="Q75" s="2"/>
      <c r="R75" s="89"/>
      <c r="S75" s="89"/>
      <c r="T75" s="89"/>
      <c r="U75" s="2"/>
      <c r="V75" s="89"/>
      <c r="W75" s="89"/>
      <c r="X75" s="89"/>
      <c r="Y75" s="2"/>
      <c r="Z75" s="89"/>
      <c r="AA75" s="89"/>
      <c r="AB75" s="89"/>
      <c r="AC75" s="2"/>
      <c r="AD75" s="89"/>
      <c r="AE75" s="89"/>
      <c r="AF75" s="89"/>
      <c r="AG75" s="2"/>
      <c r="AH75" s="2"/>
      <c r="AI75" s="2"/>
      <c r="AJ75" s="2"/>
      <c r="AK75" s="2"/>
      <c r="AL75" s="2"/>
    </row>
    <row r="76" spans="1:38" ht="12.75">
      <c r="A76" s="2"/>
      <c r="B76" s="2"/>
      <c r="C76" s="2"/>
      <c r="D76" s="89"/>
      <c r="E76" s="89"/>
      <c r="F76" s="89"/>
      <c r="G76" s="89"/>
      <c r="H76" s="89"/>
      <c r="I76" s="89"/>
      <c r="J76" s="89"/>
      <c r="K76" s="89"/>
      <c r="L76" s="89"/>
      <c r="M76" s="2"/>
      <c r="N76" s="89"/>
      <c r="O76" s="89"/>
      <c r="P76" s="89"/>
      <c r="Q76" s="2"/>
      <c r="R76" s="89"/>
      <c r="S76" s="89"/>
      <c r="T76" s="89"/>
      <c r="U76" s="2"/>
      <c r="V76" s="89"/>
      <c r="W76" s="89"/>
      <c r="X76" s="89"/>
      <c r="Y76" s="2"/>
      <c r="Z76" s="89"/>
      <c r="AA76" s="89"/>
      <c r="AB76" s="89"/>
      <c r="AC76" s="2"/>
      <c r="AD76" s="89"/>
      <c r="AE76" s="89"/>
      <c r="AF76" s="89"/>
      <c r="AG76" s="2"/>
      <c r="AH76" s="2"/>
      <c r="AI76" s="2"/>
      <c r="AJ76" s="2"/>
      <c r="AK76" s="2"/>
      <c r="AL76" s="2"/>
    </row>
    <row r="77" spans="1:38" ht="12.75">
      <c r="A77" s="2"/>
      <c r="B77" s="2"/>
      <c r="C77" s="2"/>
      <c r="D77" s="89"/>
      <c r="E77" s="89"/>
      <c r="F77" s="89"/>
      <c r="G77" s="89"/>
      <c r="H77" s="89"/>
      <c r="I77" s="89"/>
      <c r="J77" s="89"/>
      <c r="K77" s="89"/>
      <c r="L77" s="89"/>
      <c r="M77" s="2"/>
      <c r="N77" s="89"/>
      <c r="O77" s="89"/>
      <c r="P77" s="89"/>
      <c r="Q77" s="2"/>
      <c r="R77" s="89"/>
      <c r="S77" s="89"/>
      <c r="T77" s="89"/>
      <c r="U77" s="2"/>
      <c r="V77" s="89"/>
      <c r="W77" s="89"/>
      <c r="X77" s="89"/>
      <c r="Y77" s="2"/>
      <c r="Z77" s="89"/>
      <c r="AA77" s="89"/>
      <c r="AB77" s="89"/>
      <c r="AC77" s="2"/>
      <c r="AD77" s="89"/>
      <c r="AE77" s="89"/>
      <c r="AF77" s="89"/>
      <c r="AG77" s="2"/>
      <c r="AH77" s="2"/>
      <c r="AI77" s="2"/>
      <c r="AJ77" s="2"/>
      <c r="AK77" s="2"/>
      <c r="AL77" s="2"/>
    </row>
    <row r="78" spans="1:38" ht="12.75">
      <c r="A78" s="2"/>
      <c r="B78" s="2"/>
      <c r="C78" s="2"/>
      <c r="D78" s="89"/>
      <c r="E78" s="89"/>
      <c r="F78" s="89"/>
      <c r="G78" s="89"/>
      <c r="H78" s="89"/>
      <c r="I78" s="89"/>
      <c r="J78" s="89"/>
      <c r="K78" s="89"/>
      <c r="L78" s="89"/>
      <c r="M78" s="2"/>
      <c r="N78" s="89"/>
      <c r="O78" s="89"/>
      <c r="P78" s="89"/>
      <c r="Q78" s="2"/>
      <c r="R78" s="89"/>
      <c r="S78" s="89"/>
      <c r="T78" s="89"/>
      <c r="U78" s="2"/>
      <c r="V78" s="89"/>
      <c r="W78" s="89"/>
      <c r="X78" s="89"/>
      <c r="Y78" s="2"/>
      <c r="Z78" s="89"/>
      <c r="AA78" s="89"/>
      <c r="AB78" s="89"/>
      <c r="AC78" s="2"/>
      <c r="AD78" s="89"/>
      <c r="AE78" s="89"/>
      <c r="AF78" s="89"/>
      <c r="AG78" s="2"/>
      <c r="AH78" s="2"/>
      <c r="AI78" s="2"/>
      <c r="AJ78" s="2"/>
      <c r="AK78" s="2"/>
      <c r="AL78" s="2"/>
    </row>
    <row r="79" spans="1:38" ht="12.75">
      <c r="A79" s="2"/>
      <c r="B79" s="2"/>
      <c r="C79" s="2"/>
      <c r="D79" s="89"/>
      <c r="E79" s="89"/>
      <c r="F79" s="89"/>
      <c r="G79" s="89"/>
      <c r="H79" s="89"/>
      <c r="I79" s="89"/>
      <c r="J79" s="89"/>
      <c r="K79" s="89"/>
      <c r="L79" s="89"/>
      <c r="M79" s="2"/>
      <c r="N79" s="89"/>
      <c r="O79" s="89"/>
      <c r="P79" s="89"/>
      <c r="Q79" s="2"/>
      <c r="R79" s="89"/>
      <c r="S79" s="89"/>
      <c r="T79" s="89"/>
      <c r="U79" s="2"/>
      <c r="V79" s="89"/>
      <c r="W79" s="89"/>
      <c r="X79" s="89"/>
      <c r="Y79" s="2"/>
      <c r="Z79" s="89"/>
      <c r="AA79" s="89"/>
      <c r="AB79" s="89"/>
      <c r="AC79" s="2"/>
      <c r="AD79" s="89"/>
      <c r="AE79" s="89"/>
      <c r="AF79" s="89"/>
      <c r="AG79" s="2"/>
      <c r="AH79" s="2"/>
      <c r="AI79" s="2"/>
      <c r="AJ79" s="2"/>
      <c r="AK79" s="2"/>
      <c r="AL79" s="2"/>
    </row>
    <row r="80" spans="1:38" ht="12.75">
      <c r="A80" s="2"/>
      <c r="B80" s="2"/>
      <c r="C80" s="2"/>
      <c r="D80" s="89"/>
      <c r="E80" s="89"/>
      <c r="F80" s="89"/>
      <c r="G80" s="89"/>
      <c r="H80" s="89"/>
      <c r="I80" s="89"/>
      <c r="J80" s="89"/>
      <c r="K80" s="89"/>
      <c r="L80" s="89"/>
      <c r="M80" s="2"/>
      <c r="N80" s="89"/>
      <c r="O80" s="89"/>
      <c r="P80" s="89"/>
      <c r="Q80" s="2"/>
      <c r="R80" s="89"/>
      <c r="S80" s="89"/>
      <c r="T80" s="89"/>
      <c r="U80" s="2"/>
      <c r="V80" s="89"/>
      <c r="W80" s="89"/>
      <c r="X80" s="89"/>
      <c r="Y80" s="2"/>
      <c r="Z80" s="89"/>
      <c r="AA80" s="89"/>
      <c r="AB80" s="89"/>
      <c r="AC80" s="2"/>
      <c r="AD80" s="89"/>
      <c r="AE80" s="89"/>
      <c r="AF80" s="89"/>
      <c r="AG80" s="2"/>
      <c r="AH80" s="2"/>
      <c r="AI80" s="2"/>
      <c r="AJ80" s="2"/>
      <c r="AK80" s="2"/>
      <c r="AL80" s="2"/>
    </row>
    <row r="81" spans="1:38" ht="12.75">
      <c r="A81" s="2"/>
      <c r="B81" s="2"/>
      <c r="C81" s="2"/>
      <c r="D81" s="89"/>
      <c r="E81" s="89"/>
      <c r="F81" s="89"/>
      <c r="G81" s="89"/>
      <c r="H81" s="89"/>
      <c r="I81" s="89"/>
      <c r="J81" s="89"/>
      <c r="K81" s="89"/>
      <c r="L81" s="89"/>
      <c r="M81" s="2"/>
      <c r="N81" s="89"/>
      <c r="O81" s="89"/>
      <c r="P81" s="89"/>
      <c r="Q81" s="2"/>
      <c r="R81" s="89"/>
      <c r="S81" s="89"/>
      <c r="T81" s="89"/>
      <c r="U81" s="2"/>
      <c r="V81" s="89"/>
      <c r="W81" s="89"/>
      <c r="X81" s="89"/>
      <c r="Y81" s="2"/>
      <c r="Z81" s="89"/>
      <c r="AA81" s="89"/>
      <c r="AB81" s="89"/>
      <c r="AC81" s="2"/>
      <c r="AD81" s="89"/>
      <c r="AE81" s="89"/>
      <c r="AF81" s="89"/>
      <c r="AG81" s="2"/>
      <c r="AH81" s="2"/>
      <c r="AI81" s="2"/>
      <c r="AJ81" s="2"/>
      <c r="AK81" s="2"/>
      <c r="AL81" s="2"/>
    </row>
    <row r="82" spans="1:38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</row>
    <row r="83" spans="1:38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</row>
    <row r="84" spans="1:38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</row>
    <row r="85" spans="1:38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</row>
    <row r="86" spans="1:38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</row>
    <row r="87" spans="1:38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</row>
    <row r="88" spans="1:38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</row>
    <row r="89" spans="1:38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</row>
    <row r="90" spans="1:38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</row>
    <row r="91" spans="1:38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</row>
    <row r="92" spans="1:38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</row>
    <row r="93" spans="1:38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</row>
    <row r="94" spans="1:38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</row>
  </sheetData>
  <sheetProtection password="F954" sheet="1" objects="1" scenarios="1"/>
  <mergeCells count="10">
    <mergeCell ref="B2:AH2"/>
    <mergeCell ref="D4:F4"/>
    <mergeCell ref="G4:I4"/>
    <mergeCell ref="J4:M4"/>
    <mergeCell ref="N4:Q4"/>
    <mergeCell ref="R4:U4"/>
    <mergeCell ref="V4:Y4"/>
    <mergeCell ref="Z4:AC4"/>
    <mergeCell ref="AD4:AG4"/>
    <mergeCell ref="B3:AH3"/>
  </mergeCells>
  <printOptions horizontalCentered="1"/>
  <pageMargins left="0.05" right="0.05" top="0.590551181102362" bottom="0.590551181102362" header="0.31496062992126" footer="0.31496062992126"/>
  <pageSetup horizontalDpi="600" verticalDpi="600" orientation="landscape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L84"/>
  <sheetViews>
    <sheetView showGridLines="0" zoomScalePageLayoutView="0" workbookViewId="0" topLeftCell="A34">
      <selection activeCell="B63" sqref="B63"/>
    </sheetView>
  </sheetViews>
  <sheetFormatPr defaultColWidth="9.140625" defaultRowHeight="12.75"/>
  <cols>
    <col min="1" max="1" width="4.00390625" style="3" customWidth="1"/>
    <col min="2" max="2" width="20.7109375" style="3" customWidth="1"/>
    <col min="3" max="3" width="6.7109375" style="3" customWidth="1"/>
    <col min="4" max="6" width="10.7109375" style="3" customWidth="1"/>
    <col min="7" max="9" width="10.7109375" style="3" hidden="1" customWidth="1"/>
    <col min="10" max="12" width="10.7109375" style="3" customWidth="1"/>
    <col min="13" max="13" width="11.7109375" style="3" customWidth="1"/>
    <col min="14" max="16" width="10.7109375" style="3" hidden="1" customWidth="1"/>
    <col min="17" max="17" width="11.7109375" style="3" hidden="1" customWidth="1"/>
    <col min="18" max="25" width="10.7109375" style="3" hidden="1" customWidth="1"/>
    <col min="26" max="28" width="10.7109375" style="3" customWidth="1"/>
    <col min="29" max="29" width="11.7109375" style="3" customWidth="1"/>
    <col min="30" max="32" width="10.7109375" style="3" customWidth="1"/>
    <col min="33" max="33" width="11.7109375" style="3" customWidth="1"/>
    <col min="34" max="34" width="10.7109375" style="3" customWidth="1"/>
    <col min="35" max="35" width="10.7109375" style="3" hidden="1" customWidth="1"/>
    <col min="36" max="37" width="0" style="3" hidden="1" customWidth="1"/>
    <col min="38" max="16384" width="9.140625" style="3" customWidth="1"/>
  </cols>
  <sheetData>
    <row r="1" spans="1:38" ht="16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1:38" ht="15.75" customHeight="1">
      <c r="A2" s="4"/>
      <c r="B2" s="118" t="s">
        <v>655</v>
      </c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19"/>
      <c r="AB2" s="119"/>
      <c r="AC2" s="119"/>
      <c r="AD2" s="119"/>
      <c r="AE2" s="119"/>
      <c r="AF2" s="119"/>
      <c r="AG2" s="119"/>
      <c r="AH2" s="119"/>
      <c r="AI2" s="2"/>
      <c r="AJ2" s="2"/>
      <c r="AK2" s="2"/>
      <c r="AL2" s="2"/>
    </row>
    <row r="3" spans="1:38" ht="16.5">
      <c r="A3" s="6"/>
      <c r="B3" s="128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/>
      <c r="AE3" s="129"/>
      <c r="AF3" s="129"/>
      <c r="AG3" s="129"/>
      <c r="AH3" s="129"/>
      <c r="AI3" s="2"/>
      <c r="AJ3" s="2"/>
      <c r="AK3" s="2"/>
      <c r="AL3" s="2"/>
    </row>
    <row r="4" spans="1:38" s="14" customFormat="1" ht="16.5" customHeight="1">
      <c r="A4" s="9"/>
      <c r="B4" s="10"/>
      <c r="C4" s="11"/>
      <c r="D4" s="120" t="s">
        <v>0</v>
      </c>
      <c r="E4" s="120"/>
      <c r="F4" s="120"/>
      <c r="G4" s="120" t="s">
        <v>1</v>
      </c>
      <c r="H4" s="120"/>
      <c r="I4" s="120"/>
      <c r="J4" s="121" t="s">
        <v>2</v>
      </c>
      <c r="K4" s="122"/>
      <c r="L4" s="122"/>
      <c r="M4" s="123"/>
      <c r="N4" s="121" t="s">
        <v>3</v>
      </c>
      <c r="O4" s="124"/>
      <c r="P4" s="124"/>
      <c r="Q4" s="125"/>
      <c r="R4" s="121" t="s">
        <v>4</v>
      </c>
      <c r="S4" s="124"/>
      <c r="T4" s="124"/>
      <c r="U4" s="125"/>
      <c r="V4" s="121" t="s">
        <v>5</v>
      </c>
      <c r="W4" s="126"/>
      <c r="X4" s="126"/>
      <c r="Y4" s="127"/>
      <c r="Z4" s="121" t="s">
        <v>6</v>
      </c>
      <c r="AA4" s="122"/>
      <c r="AB4" s="122"/>
      <c r="AC4" s="123"/>
      <c r="AD4" s="121" t="s">
        <v>7</v>
      </c>
      <c r="AE4" s="122"/>
      <c r="AF4" s="122"/>
      <c r="AG4" s="123"/>
      <c r="AH4" s="12"/>
      <c r="AI4" s="13"/>
      <c r="AJ4" s="13"/>
      <c r="AK4" s="13"/>
      <c r="AL4" s="13"/>
    </row>
    <row r="5" spans="1:38" s="14" customFormat="1" ht="81.75" customHeight="1">
      <c r="A5" s="15"/>
      <c r="B5" s="16" t="s">
        <v>8</v>
      </c>
      <c r="C5" s="17" t="s">
        <v>9</v>
      </c>
      <c r="D5" s="18" t="s">
        <v>10</v>
      </c>
      <c r="E5" s="19" t="s">
        <v>11</v>
      </c>
      <c r="F5" s="20" t="s">
        <v>12</v>
      </c>
      <c r="G5" s="18" t="s">
        <v>10</v>
      </c>
      <c r="H5" s="19" t="s">
        <v>11</v>
      </c>
      <c r="I5" s="20" t="s">
        <v>12</v>
      </c>
      <c r="J5" s="18" t="s">
        <v>10</v>
      </c>
      <c r="K5" s="19" t="s">
        <v>11</v>
      </c>
      <c r="L5" s="19" t="s">
        <v>12</v>
      </c>
      <c r="M5" s="20" t="s">
        <v>13</v>
      </c>
      <c r="N5" s="18" t="s">
        <v>10</v>
      </c>
      <c r="O5" s="19" t="s">
        <v>11</v>
      </c>
      <c r="P5" s="21" t="s">
        <v>12</v>
      </c>
      <c r="Q5" s="22" t="s">
        <v>14</v>
      </c>
      <c r="R5" s="19" t="s">
        <v>10</v>
      </c>
      <c r="S5" s="19" t="s">
        <v>11</v>
      </c>
      <c r="T5" s="21" t="s">
        <v>12</v>
      </c>
      <c r="U5" s="22" t="s">
        <v>15</v>
      </c>
      <c r="V5" s="19" t="s">
        <v>10</v>
      </c>
      <c r="W5" s="19" t="s">
        <v>11</v>
      </c>
      <c r="X5" s="21" t="s">
        <v>12</v>
      </c>
      <c r="Y5" s="22" t="s">
        <v>16</v>
      </c>
      <c r="Z5" s="18" t="s">
        <v>10</v>
      </c>
      <c r="AA5" s="19" t="s">
        <v>11</v>
      </c>
      <c r="AB5" s="19" t="s">
        <v>12</v>
      </c>
      <c r="AC5" s="20" t="s">
        <v>17</v>
      </c>
      <c r="AD5" s="18" t="s">
        <v>10</v>
      </c>
      <c r="AE5" s="19" t="s">
        <v>11</v>
      </c>
      <c r="AF5" s="19" t="s">
        <v>12</v>
      </c>
      <c r="AG5" s="23" t="s">
        <v>17</v>
      </c>
      <c r="AH5" s="24" t="s">
        <v>18</v>
      </c>
      <c r="AI5" s="13"/>
      <c r="AJ5" s="13"/>
      <c r="AK5" s="13"/>
      <c r="AL5" s="13"/>
    </row>
    <row r="6" spans="1:38" s="14" customFormat="1" ht="12.75">
      <c r="A6" s="9"/>
      <c r="B6" s="12"/>
      <c r="C6" s="26"/>
      <c r="D6" s="27"/>
      <c r="E6" s="28"/>
      <c r="F6" s="29"/>
      <c r="G6" s="30"/>
      <c r="H6" s="28"/>
      <c r="I6" s="31"/>
      <c r="J6" s="30"/>
      <c r="K6" s="28"/>
      <c r="L6" s="28"/>
      <c r="M6" s="29"/>
      <c r="N6" s="27"/>
      <c r="O6" s="32"/>
      <c r="P6" s="28"/>
      <c r="Q6" s="29"/>
      <c r="R6" s="27"/>
      <c r="S6" s="28"/>
      <c r="T6" s="28"/>
      <c r="U6" s="29"/>
      <c r="V6" s="27"/>
      <c r="W6" s="28"/>
      <c r="X6" s="28"/>
      <c r="Y6" s="29"/>
      <c r="Z6" s="30"/>
      <c r="AA6" s="28"/>
      <c r="AB6" s="28"/>
      <c r="AC6" s="29"/>
      <c r="AD6" s="30"/>
      <c r="AE6" s="28"/>
      <c r="AF6" s="28"/>
      <c r="AG6" s="29"/>
      <c r="AH6" s="29"/>
      <c r="AI6" s="13"/>
      <c r="AJ6" s="13"/>
      <c r="AK6" s="13"/>
      <c r="AL6" s="13"/>
    </row>
    <row r="7" spans="1:38" s="14" customFormat="1" ht="12.75">
      <c r="A7" s="33"/>
      <c r="B7" s="60" t="s">
        <v>20</v>
      </c>
      <c r="C7" s="26"/>
      <c r="D7" s="35"/>
      <c r="E7" s="36"/>
      <c r="F7" s="37"/>
      <c r="G7" s="30"/>
      <c r="H7" s="36"/>
      <c r="I7" s="31"/>
      <c r="J7" s="30"/>
      <c r="K7" s="36"/>
      <c r="L7" s="36"/>
      <c r="M7" s="37"/>
      <c r="N7" s="35"/>
      <c r="O7" s="38"/>
      <c r="P7" s="36"/>
      <c r="Q7" s="37"/>
      <c r="R7" s="35"/>
      <c r="S7" s="36"/>
      <c r="T7" s="36"/>
      <c r="U7" s="37"/>
      <c r="V7" s="35"/>
      <c r="W7" s="36"/>
      <c r="X7" s="36"/>
      <c r="Y7" s="37"/>
      <c r="Z7" s="30"/>
      <c r="AA7" s="36"/>
      <c r="AB7" s="36"/>
      <c r="AC7" s="37"/>
      <c r="AD7" s="30"/>
      <c r="AE7" s="36"/>
      <c r="AF7" s="36"/>
      <c r="AG7" s="37"/>
      <c r="AH7" s="37"/>
      <c r="AI7" s="13"/>
      <c r="AJ7" s="13"/>
      <c r="AK7" s="13"/>
      <c r="AL7" s="13"/>
    </row>
    <row r="8" spans="1:38" s="14" customFormat="1" ht="12.75">
      <c r="A8" s="33"/>
      <c r="B8" s="60"/>
      <c r="C8" s="26"/>
      <c r="D8" s="35"/>
      <c r="E8" s="36"/>
      <c r="F8" s="37"/>
      <c r="G8" s="30"/>
      <c r="H8" s="36"/>
      <c r="I8" s="31"/>
      <c r="J8" s="30"/>
      <c r="K8" s="36"/>
      <c r="L8" s="36"/>
      <c r="M8" s="37"/>
      <c r="N8" s="35"/>
      <c r="O8" s="38"/>
      <c r="P8" s="36"/>
      <c r="Q8" s="37"/>
      <c r="R8" s="35"/>
      <c r="S8" s="36"/>
      <c r="T8" s="36"/>
      <c r="U8" s="37"/>
      <c r="V8" s="35"/>
      <c r="W8" s="36"/>
      <c r="X8" s="36"/>
      <c r="Y8" s="37"/>
      <c r="Z8" s="30"/>
      <c r="AA8" s="36"/>
      <c r="AB8" s="36"/>
      <c r="AC8" s="37"/>
      <c r="AD8" s="30"/>
      <c r="AE8" s="36"/>
      <c r="AF8" s="36"/>
      <c r="AG8" s="37"/>
      <c r="AH8" s="37"/>
      <c r="AI8" s="13"/>
      <c r="AJ8" s="13"/>
      <c r="AK8" s="13"/>
      <c r="AL8" s="13"/>
    </row>
    <row r="9" spans="1:38" s="14" customFormat="1" ht="12.75">
      <c r="A9" s="30" t="s">
        <v>94</v>
      </c>
      <c r="B9" s="61" t="s">
        <v>39</v>
      </c>
      <c r="C9" s="40" t="s">
        <v>40</v>
      </c>
      <c r="D9" s="77">
        <v>4514281381</v>
      </c>
      <c r="E9" s="78">
        <v>751242307</v>
      </c>
      <c r="F9" s="79">
        <f>$D9+$E9</f>
        <v>5265523688</v>
      </c>
      <c r="G9" s="77">
        <v>4514281381</v>
      </c>
      <c r="H9" s="78">
        <v>856360933</v>
      </c>
      <c r="I9" s="80">
        <f>$G9+$H9</f>
        <v>5370642314</v>
      </c>
      <c r="J9" s="77">
        <v>802718800</v>
      </c>
      <c r="K9" s="78">
        <v>66281312</v>
      </c>
      <c r="L9" s="78">
        <f>$J9+$K9</f>
        <v>869000112</v>
      </c>
      <c r="M9" s="41">
        <f>IF($F9=0,0,$L9/$F9)</f>
        <v>0.16503583755219448</v>
      </c>
      <c r="N9" s="105">
        <v>0</v>
      </c>
      <c r="O9" s="106">
        <v>0</v>
      </c>
      <c r="P9" s="107">
        <f>$N9+$O9</f>
        <v>0</v>
      </c>
      <c r="Q9" s="41">
        <f>IF($F9=0,0,$P9/$F9)</f>
        <v>0</v>
      </c>
      <c r="R9" s="105">
        <v>0</v>
      </c>
      <c r="S9" s="107">
        <v>0</v>
      </c>
      <c r="T9" s="107">
        <f>$R9+$S9</f>
        <v>0</v>
      </c>
      <c r="U9" s="41">
        <f>IF($I9=0,0,$T9/$I9)</f>
        <v>0</v>
      </c>
      <c r="V9" s="105">
        <v>0</v>
      </c>
      <c r="W9" s="107">
        <v>0</v>
      </c>
      <c r="X9" s="107">
        <f>$V9+$W9</f>
        <v>0</v>
      </c>
      <c r="Y9" s="41">
        <f>IF($I9=0,0,$X9/$I9)</f>
        <v>0</v>
      </c>
      <c r="Z9" s="77">
        <v>802718800</v>
      </c>
      <c r="AA9" s="78">
        <v>66281312</v>
      </c>
      <c r="AB9" s="78">
        <f>$Z9+$AA9</f>
        <v>869000112</v>
      </c>
      <c r="AC9" s="41">
        <f>IF($F9=0,0,$AB9/$F9)</f>
        <v>0.16503583755219448</v>
      </c>
      <c r="AD9" s="77">
        <v>718688792</v>
      </c>
      <c r="AE9" s="78">
        <v>38430807</v>
      </c>
      <c r="AF9" s="78">
        <f>$AD9+$AE9</f>
        <v>757119599</v>
      </c>
      <c r="AG9" s="41">
        <f>IF($AI9=0,0,$AK9/$AI9)</f>
        <v>0.15968543685972011</v>
      </c>
      <c r="AH9" s="41">
        <f>IF($AF9=0,0,(($L9/$AF9)-1))</f>
        <v>0.1477712545650267</v>
      </c>
      <c r="AI9" s="13">
        <v>4741319020</v>
      </c>
      <c r="AJ9" s="13">
        <v>5009769375</v>
      </c>
      <c r="AK9" s="13">
        <v>757119599</v>
      </c>
      <c r="AL9" s="13"/>
    </row>
    <row r="10" spans="1:38" s="14" customFormat="1" ht="12.75">
      <c r="A10" s="30" t="s">
        <v>94</v>
      </c>
      <c r="B10" s="61" t="s">
        <v>51</v>
      </c>
      <c r="C10" s="40" t="s">
        <v>52</v>
      </c>
      <c r="D10" s="77">
        <v>7620912730</v>
      </c>
      <c r="E10" s="78">
        <v>1177276995</v>
      </c>
      <c r="F10" s="79">
        <f aca="true" t="shared" si="0" ref="F10:F41">$D10+$E10</f>
        <v>8798189725</v>
      </c>
      <c r="G10" s="77">
        <v>7620912730</v>
      </c>
      <c r="H10" s="78">
        <v>1177276995</v>
      </c>
      <c r="I10" s="80">
        <f aca="true" t="shared" si="1" ref="I10:I41">$G10+$H10</f>
        <v>8798189725</v>
      </c>
      <c r="J10" s="77">
        <v>1646942675</v>
      </c>
      <c r="K10" s="78">
        <v>106047161</v>
      </c>
      <c r="L10" s="78">
        <f aca="true" t="shared" si="2" ref="L10:L41">$J10+$K10</f>
        <v>1752989836</v>
      </c>
      <c r="M10" s="41">
        <f aca="true" t="shared" si="3" ref="M10:M41">IF($F10=0,0,$L10/$F10)</f>
        <v>0.19924437762678504</v>
      </c>
      <c r="N10" s="105">
        <v>0</v>
      </c>
      <c r="O10" s="106">
        <v>0</v>
      </c>
      <c r="P10" s="107">
        <f aca="true" t="shared" si="4" ref="P10:P41">$N10+$O10</f>
        <v>0</v>
      </c>
      <c r="Q10" s="41">
        <f aca="true" t="shared" si="5" ref="Q10:Q41">IF($F10=0,0,$P10/$F10)</f>
        <v>0</v>
      </c>
      <c r="R10" s="105">
        <v>0</v>
      </c>
      <c r="S10" s="107">
        <v>0</v>
      </c>
      <c r="T10" s="107">
        <f aca="true" t="shared" si="6" ref="T10:T41">$R10+$S10</f>
        <v>0</v>
      </c>
      <c r="U10" s="41">
        <f aca="true" t="shared" si="7" ref="U10:U41">IF($I10=0,0,$T10/$I10)</f>
        <v>0</v>
      </c>
      <c r="V10" s="105">
        <v>0</v>
      </c>
      <c r="W10" s="107">
        <v>0</v>
      </c>
      <c r="X10" s="107">
        <f aca="true" t="shared" si="8" ref="X10:X41">$V10+$W10</f>
        <v>0</v>
      </c>
      <c r="Y10" s="41">
        <f aca="true" t="shared" si="9" ref="Y10:Y41">IF($I10=0,0,$X10/$I10)</f>
        <v>0</v>
      </c>
      <c r="Z10" s="77">
        <v>1646942675</v>
      </c>
      <c r="AA10" s="78">
        <v>106047161</v>
      </c>
      <c r="AB10" s="78">
        <f aca="true" t="shared" si="10" ref="AB10:AB41">$Z10+$AA10</f>
        <v>1752989836</v>
      </c>
      <c r="AC10" s="41">
        <f aca="true" t="shared" si="11" ref="AC10:AC41">IF($F10=0,0,$AB10/$F10)</f>
        <v>0.19924437762678504</v>
      </c>
      <c r="AD10" s="77">
        <v>1567584371</v>
      </c>
      <c r="AE10" s="78">
        <v>145738522</v>
      </c>
      <c r="AF10" s="78">
        <f aca="true" t="shared" si="12" ref="AF10:AF41">$AD10+$AE10</f>
        <v>1713322893</v>
      </c>
      <c r="AG10" s="41">
        <f aca="true" t="shared" si="13" ref="AG10:AG41">IF($AI10=0,0,$AK10/$AI10)</f>
        <v>0.2040843092570466</v>
      </c>
      <c r="AH10" s="41">
        <f aca="true" t="shared" si="14" ref="AH10:AH41">IF($AF10=0,0,(($L10/$AF10)-1))</f>
        <v>0.023152053335693035</v>
      </c>
      <c r="AI10" s="13">
        <v>8395172070</v>
      </c>
      <c r="AJ10" s="13">
        <v>9019201722</v>
      </c>
      <c r="AK10" s="13">
        <v>1713322893</v>
      </c>
      <c r="AL10" s="13"/>
    </row>
    <row r="11" spans="1:38" s="58" customFormat="1" ht="12.75">
      <c r="A11" s="62"/>
      <c r="B11" s="63" t="s">
        <v>95</v>
      </c>
      <c r="C11" s="33"/>
      <c r="D11" s="81">
        <f>SUM(D9:D10)</f>
        <v>12135194111</v>
      </c>
      <c r="E11" s="82">
        <f>SUM(E9:E10)</f>
        <v>1928519302</v>
      </c>
      <c r="F11" s="83">
        <f t="shared" si="0"/>
        <v>14063713413</v>
      </c>
      <c r="G11" s="81">
        <f>SUM(G9:G10)</f>
        <v>12135194111</v>
      </c>
      <c r="H11" s="82">
        <f>SUM(H9:H10)</f>
        <v>2033637928</v>
      </c>
      <c r="I11" s="83">
        <f t="shared" si="1"/>
        <v>14168832039</v>
      </c>
      <c r="J11" s="81">
        <f>SUM(J9:J10)</f>
        <v>2449661475</v>
      </c>
      <c r="K11" s="82">
        <f>SUM(K9:K10)</f>
        <v>172328473</v>
      </c>
      <c r="L11" s="82">
        <f t="shared" si="2"/>
        <v>2621989948</v>
      </c>
      <c r="M11" s="45">
        <f t="shared" si="3"/>
        <v>0.18643653144811137</v>
      </c>
      <c r="N11" s="111">
        <f>SUM(N9:N10)</f>
        <v>0</v>
      </c>
      <c r="O11" s="112">
        <f>SUM(O9:O10)</f>
        <v>0</v>
      </c>
      <c r="P11" s="113">
        <f t="shared" si="4"/>
        <v>0</v>
      </c>
      <c r="Q11" s="45">
        <f t="shared" si="5"/>
        <v>0</v>
      </c>
      <c r="R11" s="111">
        <f>SUM(R9:R10)</f>
        <v>0</v>
      </c>
      <c r="S11" s="113">
        <f>SUM(S9:S10)</f>
        <v>0</v>
      </c>
      <c r="T11" s="113">
        <f t="shared" si="6"/>
        <v>0</v>
      </c>
      <c r="U11" s="45">
        <f t="shared" si="7"/>
        <v>0</v>
      </c>
      <c r="V11" s="111">
        <f>SUM(V9:V10)</f>
        <v>0</v>
      </c>
      <c r="W11" s="113">
        <f>SUM(W9:W10)</f>
        <v>0</v>
      </c>
      <c r="X11" s="113">
        <f t="shared" si="8"/>
        <v>0</v>
      </c>
      <c r="Y11" s="45">
        <f t="shared" si="9"/>
        <v>0</v>
      </c>
      <c r="Z11" s="81">
        <v>2449661475</v>
      </c>
      <c r="AA11" s="82">
        <v>172328473</v>
      </c>
      <c r="AB11" s="82">
        <f t="shared" si="10"/>
        <v>2621989948</v>
      </c>
      <c r="AC11" s="45">
        <f t="shared" si="11"/>
        <v>0.18643653144811137</v>
      </c>
      <c r="AD11" s="81">
        <f>SUM(AD9:AD10)</f>
        <v>2286273163</v>
      </c>
      <c r="AE11" s="82">
        <f>SUM(AE9:AE10)</f>
        <v>184169329</v>
      </c>
      <c r="AF11" s="82">
        <f t="shared" si="12"/>
        <v>2470442492</v>
      </c>
      <c r="AG11" s="45">
        <f t="shared" si="13"/>
        <v>0.18805954155296428</v>
      </c>
      <c r="AH11" s="45">
        <f t="shared" si="14"/>
        <v>0.0613442557318189</v>
      </c>
      <c r="AI11" s="64">
        <f>SUM(AI9:AI10)</f>
        <v>13136491090</v>
      </c>
      <c r="AJ11" s="64">
        <f>SUM(AJ9:AJ10)</f>
        <v>14028971097</v>
      </c>
      <c r="AK11" s="64">
        <f>SUM(AK9:AK10)</f>
        <v>2470442492</v>
      </c>
      <c r="AL11" s="64"/>
    </row>
    <row r="12" spans="1:38" s="14" customFormat="1" ht="12.75">
      <c r="A12" s="30" t="s">
        <v>96</v>
      </c>
      <c r="B12" s="61" t="s">
        <v>97</v>
      </c>
      <c r="C12" s="40" t="s">
        <v>98</v>
      </c>
      <c r="D12" s="77">
        <v>202197490</v>
      </c>
      <c r="E12" s="78">
        <v>47800255</v>
      </c>
      <c r="F12" s="79">
        <f t="shared" si="0"/>
        <v>249997745</v>
      </c>
      <c r="G12" s="77">
        <v>202197490</v>
      </c>
      <c r="H12" s="78">
        <v>47800255</v>
      </c>
      <c r="I12" s="80">
        <f t="shared" si="1"/>
        <v>249997745</v>
      </c>
      <c r="J12" s="77">
        <v>42432753</v>
      </c>
      <c r="K12" s="78">
        <v>3520513</v>
      </c>
      <c r="L12" s="78">
        <f t="shared" si="2"/>
        <v>45953266</v>
      </c>
      <c r="M12" s="41">
        <f t="shared" si="3"/>
        <v>0.1838147220087925</v>
      </c>
      <c r="N12" s="105">
        <v>0</v>
      </c>
      <c r="O12" s="106">
        <v>0</v>
      </c>
      <c r="P12" s="107">
        <f t="shared" si="4"/>
        <v>0</v>
      </c>
      <c r="Q12" s="41">
        <f t="shared" si="5"/>
        <v>0</v>
      </c>
      <c r="R12" s="105">
        <v>0</v>
      </c>
      <c r="S12" s="107">
        <v>0</v>
      </c>
      <c r="T12" s="107">
        <f t="shared" si="6"/>
        <v>0</v>
      </c>
      <c r="U12" s="41">
        <f t="shared" si="7"/>
        <v>0</v>
      </c>
      <c r="V12" s="105">
        <v>0</v>
      </c>
      <c r="W12" s="107">
        <v>0</v>
      </c>
      <c r="X12" s="107">
        <f t="shared" si="8"/>
        <v>0</v>
      </c>
      <c r="Y12" s="41">
        <f t="shared" si="9"/>
        <v>0</v>
      </c>
      <c r="Z12" s="77">
        <v>42432753</v>
      </c>
      <c r="AA12" s="78">
        <v>3520513</v>
      </c>
      <c r="AB12" s="78">
        <f t="shared" si="10"/>
        <v>45953266</v>
      </c>
      <c r="AC12" s="41">
        <f t="shared" si="11"/>
        <v>0.1838147220087925</v>
      </c>
      <c r="AD12" s="77">
        <v>38788307</v>
      </c>
      <c r="AE12" s="78">
        <v>1296269</v>
      </c>
      <c r="AF12" s="78">
        <f t="shared" si="12"/>
        <v>40084576</v>
      </c>
      <c r="AG12" s="41">
        <f t="shared" si="13"/>
        <v>0.19344264062455113</v>
      </c>
      <c r="AH12" s="41">
        <f t="shared" si="14"/>
        <v>0.14640768558958928</v>
      </c>
      <c r="AI12" s="13">
        <v>207216857</v>
      </c>
      <c r="AJ12" s="13">
        <v>200295842</v>
      </c>
      <c r="AK12" s="13">
        <v>40084576</v>
      </c>
      <c r="AL12" s="13"/>
    </row>
    <row r="13" spans="1:38" s="14" customFormat="1" ht="12.75">
      <c r="A13" s="30" t="s">
        <v>96</v>
      </c>
      <c r="B13" s="61" t="s">
        <v>99</v>
      </c>
      <c r="C13" s="40" t="s">
        <v>100</v>
      </c>
      <c r="D13" s="77">
        <v>180226510</v>
      </c>
      <c r="E13" s="78">
        <v>37276250</v>
      </c>
      <c r="F13" s="79">
        <f t="shared" si="0"/>
        <v>217502760</v>
      </c>
      <c r="G13" s="77">
        <v>181330890</v>
      </c>
      <c r="H13" s="78">
        <v>43807200</v>
      </c>
      <c r="I13" s="80">
        <f t="shared" si="1"/>
        <v>225138090</v>
      </c>
      <c r="J13" s="77">
        <v>36888850</v>
      </c>
      <c r="K13" s="78">
        <v>5392487</v>
      </c>
      <c r="L13" s="78">
        <f t="shared" si="2"/>
        <v>42281337</v>
      </c>
      <c r="M13" s="41">
        <f t="shared" si="3"/>
        <v>0.19439448492515682</v>
      </c>
      <c r="N13" s="105">
        <v>0</v>
      </c>
      <c r="O13" s="106">
        <v>0</v>
      </c>
      <c r="P13" s="107">
        <f t="shared" si="4"/>
        <v>0</v>
      </c>
      <c r="Q13" s="41">
        <f t="shared" si="5"/>
        <v>0</v>
      </c>
      <c r="R13" s="105">
        <v>0</v>
      </c>
      <c r="S13" s="107">
        <v>0</v>
      </c>
      <c r="T13" s="107">
        <f t="shared" si="6"/>
        <v>0</v>
      </c>
      <c r="U13" s="41">
        <f t="shared" si="7"/>
        <v>0</v>
      </c>
      <c r="V13" s="105">
        <v>0</v>
      </c>
      <c r="W13" s="107">
        <v>0</v>
      </c>
      <c r="X13" s="107">
        <f t="shared" si="8"/>
        <v>0</v>
      </c>
      <c r="Y13" s="41">
        <f t="shared" si="9"/>
        <v>0</v>
      </c>
      <c r="Z13" s="77">
        <v>36888850</v>
      </c>
      <c r="AA13" s="78">
        <v>5392487</v>
      </c>
      <c r="AB13" s="78">
        <f t="shared" si="10"/>
        <v>42281337</v>
      </c>
      <c r="AC13" s="41">
        <f t="shared" si="11"/>
        <v>0.19439448492515682</v>
      </c>
      <c r="AD13" s="77">
        <v>39240228</v>
      </c>
      <c r="AE13" s="78">
        <v>1030028</v>
      </c>
      <c r="AF13" s="78">
        <f t="shared" si="12"/>
        <v>40270256</v>
      </c>
      <c r="AG13" s="41">
        <f t="shared" si="13"/>
        <v>0.2235038656432286</v>
      </c>
      <c r="AH13" s="41">
        <f t="shared" si="14"/>
        <v>0.04993961299873528</v>
      </c>
      <c r="AI13" s="13">
        <v>180177000</v>
      </c>
      <c r="AJ13" s="13">
        <v>180177000</v>
      </c>
      <c r="AK13" s="13">
        <v>40270256</v>
      </c>
      <c r="AL13" s="13"/>
    </row>
    <row r="14" spans="1:38" s="14" customFormat="1" ht="12.75">
      <c r="A14" s="30" t="s">
        <v>96</v>
      </c>
      <c r="B14" s="61" t="s">
        <v>101</v>
      </c>
      <c r="C14" s="40" t="s">
        <v>102</v>
      </c>
      <c r="D14" s="77">
        <v>40746503</v>
      </c>
      <c r="E14" s="78">
        <v>16588750</v>
      </c>
      <c r="F14" s="79">
        <f t="shared" si="0"/>
        <v>57335253</v>
      </c>
      <c r="G14" s="77">
        <v>40746503</v>
      </c>
      <c r="H14" s="78">
        <v>16588750</v>
      </c>
      <c r="I14" s="80">
        <f t="shared" si="1"/>
        <v>57335253</v>
      </c>
      <c r="J14" s="77">
        <v>4453965</v>
      </c>
      <c r="K14" s="78">
        <v>879446</v>
      </c>
      <c r="L14" s="78">
        <f t="shared" si="2"/>
        <v>5333411</v>
      </c>
      <c r="M14" s="41">
        <f t="shared" si="3"/>
        <v>0.09302149586747267</v>
      </c>
      <c r="N14" s="105">
        <v>0</v>
      </c>
      <c r="O14" s="106">
        <v>0</v>
      </c>
      <c r="P14" s="107">
        <f t="shared" si="4"/>
        <v>0</v>
      </c>
      <c r="Q14" s="41">
        <f t="shared" si="5"/>
        <v>0</v>
      </c>
      <c r="R14" s="105">
        <v>0</v>
      </c>
      <c r="S14" s="107">
        <v>0</v>
      </c>
      <c r="T14" s="107">
        <f t="shared" si="6"/>
        <v>0</v>
      </c>
      <c r="U14" s="41">
        <f t="shared" si="7"/>
        <v>0</v>
      </c>
      <c r="V14" s="105">
        <v>0</v>
      </c>
      <c r="W14" s="107">
        <v>0</v>
      </c>
      <c r="X14" s="107">
        <f t="shared" si="8"/>
        <v>0</v>
      </c>
      <c r="Y14" s="41">
        <f t="shared" si="9"/>
        <v>0</v>
      </c>
      <c r="Z14" s="77">
        <v>4453965</v>
      </c>
      <c r="AA14" s="78">
        <v>879446</v>
      </c>
      <c r="AB14" s="78">
        <f t="shared" si="10"/>
        <v>5333411</v>
      </c>
      <c r="AC14" s="41">
        <f t="shared" si="11"/>
        <v>0.09302149586747267</v>
      </c>
      <c r="AD14" s="77">
        <v>8320673</v>
      </c>
      <c r="AE14" s="78">
        <v>338815</v>
      </c>
      <c r="AF14" s="78">
        <f t="shared" si="12"/>
        <v>8659488</v>
      </c>
      <c r="AG14" s="41">
        <f t="shared" si="13"/>
        <v>0.1298007922693392</v>
      </c>
      <c r="AH14" s="41">
        <f t="shared" si="14"/>
        <v>-0.38409626527572993</v>
      </c>
      <c r="AI14" s="13">
        <v>66713676</v>
      </c>
      <c r="AJ14" s="13">
        <v>66713676</v>
      </c>
      <c r="AK14" s="13">
        <v>8659488</v>
      </c>
      <c r="AL14" s="13"/>
    </row>
    <row r="15" spans="1:38" s="14" customFormat="1" ht="12.75">
      <c r="A15" s="30" t="s">
        <v>96</v>
      </c>
      <c r="B15" s="61" t="s">
        <v>103</v>
      </c>
      <c r="C15" s="40" t="s">
        <v>104</v>
      </c>
      <c r="D15" s="77">
        <v>344643692</v>
      </c>
      <c r="E15" s="78">
        <v>144035153</v>
      </c>
      <c r="F15" s="79">
        <f t="shared" si="0"/>
        <v>488678845</v>
      </c>
      <c r="G15" s="77">
        <v>344643692</v>
      </c>
      <c r="H15" s="78">
        <v>144035153</v>
      </c>
      <c r="I15" s="80">
        <f t="shared" si="1"/>
        <v>488678845</v>
      </c>
      <c r="J15" s="77">
        <v>66119456</v>
      </c>
      <c r="K15" s="78">
        <v>9238965</v>
      </c>
      <c r="L15" s="78">
        <f t="shared" si="2"/>
        <v>75358421</v>
      </c>
      <c r="M15" s="41">
        <f t="shared" si="3"/>
        <v>0.15420847816729205</v>
      </c>
      <c r="N15" s="105">
        <v>0</v>
      </c>
      <c r="O15" s="106">
        <v>0</v>
      </c>
      <c r="P15" s="107">
        <f t="shared" si="4"/>
        <v>0</v>
      </c>
      <c r="Q15" s="41">
        <f t="shared" si="5"/>
        <v>0</v>
      </c>
      <c r="R15" s="105">
        <v>0</v>
      </c>
      <c r="S15" s="107">
        <v>0</v>
      </c>
      <c r="T15" s="107">
        <f t="shared" si="6"/>
        <v>0</v>
      </c>
      <c r="U15" s="41">
        <f t="shared" si="7"/>
        <v>0</v>
      </c>
      <c r="V15" s="105">
        <v>0</v>
      </c>
      <c r="W15" s="107">
        <v>0</v>
      </c>
      <c r="X15" s="107">
        <f t="shared" si="8"/>
        <v>0</v>
      </c>
      <c r="Y15" s="41">
        <f t="shared" si="9"/>
        <v>0</v>
      </c>
      <c r="Z15" s="77">
        <v>66119456</v>
      </c>
      <c r="AA15" s="78">
        <v>9238965</v>
      </c>
      <c r="AB15" s="78">
        <f t="shared" si="10"/>
        <v>75358421</v>
      </c>
      <c r="AC15" s="41">
        <f t="shared" si="11"/>
        <v>0.15420847816729205</v>
      </c>
      <c r="AD15" s="77">
        <v>80649214</v>
      </c>
      <c r="AE15" s="78">
        <v>12038328</v>
      </c>
      <c r="AF15" s="78">
        <f t="shared" si="12"/>
        <v>92687542</v>
      </c>
      <c r="AG15" s="41">
        <f t="shared" si="13"/>
        <v>0.21563844243347016</v>
      </c>
      <c r="AH15" s="41">
        <f t="shared" si="14"/>
        <v>-0.1869627851389133</v>
      </c>
      <c r="AI15" s="13">
        <v>429828471</v>
      </c>
      <c r="AJ15" s="13">
        <v>429828471</v>
      </c>
      <c r="AK15" s="13">
        <v>92687542</v>
      </c>
      <c r="AL15" s="13"/>
    </row>
    <row r="16" spans="1:38" s="14" customFormat="1" ht="12.75">
      <c r="A16" s="30" t="s">
        <v>96</v>
      </c>
      <c r="B16" s="61" t="s">
        <v>105</v>
      </c>
      <c r="C16" s="40" t="s">
        <v>106</v>
      </c>
      <c r="D16" s="77">
        <v>273642750</v>
      </c>
      <c r="E16" s="78">
        <v>35326550</v>
      </c>
      <c r="F16" s="79">
        <f t="shared" si="0"/>
        <v>308969300</v>
      </c>
      <c r="G16" s="77">
        <v>273642750</v>
      </c>
      <c r="H16" s="78">
        <v>35326550</v>
      </c>
      <c r="I16" s="80">
        <f t="shared" si="1"/>
        <v>308969300</v>
      </c>
      <c r="J16" s="77">
        <v>59029616</v>
      </c>
      <c r="K16" s="78">
        <v>5351639</v>
      </c>
      <c r="L16" s="78">
        <f t="shared" si="2"/>
        <v>64381255</v>
      </c>
      <c r="M16" s="41">
        <f t="shared" si="3"/>
        <v>0.20837427860955765</v>
      </c>
      <c r="N16" s="105">
        <v>0</v>
      </c>
      <c r="O16" s="106">
        <v>0</v>
      </c>
      <c r="P16" s="107">
        <f t="shared" si="4"/>
        <v>0</v>
      </c>
      <c r="Q16" s="41">
        <f t="shared" si="5"/>
        <v>0</v>
      </c>
      <c r="R16" s="105">
        <v>0</v>
      </c>
      <c r="S16" s="107">
        <v>0</v>
      </c>
      <c r="T16" s="107">
        <f t="shared" si="6"/>
        <v>0</v>
      </c>
      <c r="U16" s="41">
        <f t="shared" si="7"/>
        <v>0</v>
      </c>
      <c r="V16" s="105">
        <v>0</v>
      </c>
      <c r="W16" s="107">
        <v>0</v>
      </c>
      <c r="X16" s="107">
        <f t="shared" si="8"/>
        <v>0</v>
      </c>
      <c r="Y16" s="41">
        <f t="shared" si="9"/>
        <v>0</v>
      </c>
      <c r="Z16" s="77">
        <v>59029616</v>
      </c>
      <c r="AA16" s="78">
        <v>5351639</v>
      </c>
      <c r="AB16" s="78">
        <f t="shared" si="10"/>
        <v>64381255</v>
      </c>
      <c r="AC16" s="41">
        <f t="shared" si="11"/>
        <v>0.20837427860955765</v>
      </c>
      <c r="AD16" s="77">
        <v>54244648</v>
      </c>
      <c r="AE16" s="78">
        <v>4998664</v>
      </c>
      <c r="AF16" s="78">
        <f t="shared" si="12"/>
        <v>59243312</v>
      </c>
      <c r="AG16" s="41">
        <f t="shared" si="13"/>
        <v>0.195049660228758</v>
      </c>
      <c r="AH16" s="41">
        <f t="shared" si="14"/>
        <v>0.08672612699303506</v>
      </c>
      <c r="AI16" s="13">
        <v>303734505</v>
      </c>
      <c r="AJ16" s="13">
        <v>303734505</v>
      </c>
      <c r="AK16" s="13">
        <v>59243312</v>
      </c>
      <c r="AL16" s="13"/>
    </row>
    <row r="17" spans="1:38" s="14" customFormat="1" ht="12.75">
      <c r="A17" s="30" t="s">
        <v>96</v>
      </c>
      <c r="B17" s="61" t="s">
        <v>107</v>
      </c>
      <c r="C17" s="40" t="s">
        <v>108</v>
      </c>
      <c r="D17" s="77">
        <v>0</v>
      </c>
      <c r="E17" s="78">
        <v>0</v>
      </c>
      <c r="F17" s="79">
        <f t="shared" si="0"/>
        <v>0</v>
      </c>
      <c r="G17" s="77">
        <v>0</v>
      </c>
      <c r="H17" s="78">
        <v>0</v>
      </c>
      <c r="I17" s="80">
        <f t="shared" si="1"/>
        <v>0</v>
      </c>
      <c r="J17" s="77">
        <v>21329139</v>
      </c>
      <c r="K17" s="78">
        <v>5673726</v>
      </c>
      <c r="L17" s="78">
        <f t="shared" si="2"/>
        <v>27002865</v>
      </c>
      <c r="M17" s="41">
        <f t="shared" si="3"/>
        <v>0</v>
      </c>
      <c r="N17" s="105">
        <v>0</v>
      </c>
      <c r="O17" s="106">
        <v>0</v>
      </c>
      <c r="P17" s="107">
        <f t="shared" si="4"/>
        <v>0</v>
      </c>
      <c r="Q17" s="41">
        <f t="shared" si="5"/>
        <v>0</v>
      </c>
      <c r="R17" s="105">
        <v>0</v>
      </c>
      <c r="S17" s="107">
        <v>0</v>
      </c>
      <c r="T17" s="107">
        <f t="shared" si="6"/>
        <v>0</v>
      </c>
      <c r="U17" s="41">
        <f t="shared" si="7"/>
        <v>0</v>
      </c>
      <c r="V17" s="105">
        <v>0</v>
      </c>
      <c r="W17" s="107">
        <v>0</v>
      </c>
      <c r="X17" s="107">
        <f t="shared" si="8"/>
        <v>0</v>
      </c>
      <c r="Y17" s="41">
        <f t="shared" si="9"/>
        <v>0</v>
      </c>
      <c r="Z17" s="77">
        <v>21329139</v>
      </c>
      <c r="AA17" s="78">
        <v>5673726</v>
      </c>
      <c r="AB17" s="78">
        <f t="shared" si="10"/>
        <v>27002865</v>
      </c>
      <c r="AC17" s="41">
        <f t="shared" si="11"/>
        <v>0</v>
      </c>
      <c r="AD17" s="77">
        <v>19186640</v>
      </c>
      <c r="AE17" s="78">
        <v>1721622</v>
      </c>
      <c r="AF17" s="78">
        <f t="shared" si="12"/>
        <v>20908262</v>
      </c>
      <c r="AG17" s="41">
        <f t="shared" si="13"/>
        <v>0.13711414848531225</v>
      </c>
      <c r="AH17" s="41">
        <f t="shared" si="14"/>
        <v>0.2914925688227936</v>
      </c>
      <c r="AI17" s="13">
        <v>152487998</v>
      </c>
      <c r="AJ17" s="13">
        <v>141398119</v>
      </c>
      <c r="AK17" s="13">
        <v>20908262</v>
      </c>
      <c r="AL17" s="13"/>
    </row>
    <row r="18" spans="1:38" s="14" customFormat="1" ht="12.75">
      <c r="A18" s="30" t="s">
        <v>96</v>
      </c>
      <c r="B18" s="61" t="s">
        <v>109</v>
      </c>
      <c r="C18" s="40" t="s">
        <v>110</v>
      </c>
      <c r="D18" s="77">
        <v>59525928</v>
      </c>
      <c r="E18" s="78">
        <v>37029034</v>
      </c>
      <c r="F18" s="79">
        <f t="shared" si="0"/>
        <v>96554962</v>
      </c>
      <c r="G18" s="77">
        <v>59525928</v>
      </c>
      <c r="H18" s="78">
        <v>37029034</v>
      </c>
      <c r="I18" s="80">
        <f t="shared" si="1"/>
        <v>96554962</v>
      </c>
      <c r="J18" s="77">
        <v>13177496</v>
      </c>
      <c r="K18" s="78">
        <v>4402972</v>
      </c>
      <c r="L18" s="78">
        <f t="shared" si="2"/>
        <v>17580468</v>
      </c>
      <c r="M18" s="41">
        <f t="shared" si="3"/>
        <v>0.18207731260875024</v>
      </c>
      <c r="N18" s="105">
        <v>0</v>
      </c>
      <c r="O18" s="106">
        <v>0</v>
      </c>
      <c r="P18" s="107">
        <f t="shared" si="4"/>
        <v>0</v>
      </c>
      <c r="Q18" s="41">
        <f t="shared" si="5"/>
        <v>0</v>
      </c>
      <c r="R18" s="105">
        <v>0</v>
      </c>
      <c r="S18" s="107">
        <v>0</v>
      </c>
      <c r="T18" s="107">
        <f t="shared" si="6"/>
        <v>0</v>
      </c>
      <c r="U18" s="41">
        <f t="shared" si="7"/>
        <v>0</v>
      </c>
      <c r="V18" s="105">
        <v>0</v>
      </c>
      <c r="W18" s="107">
        <v>0</v>
      </c>
      <c r="X18" s="107">
        <f t="shared" si="8"/>
        <v>0</v>
      </c>
      <c r="Y18" s="41">
        <f t="shared" si="9"/>
        <v>0</v>
      </c>
      <c r="Z18" s="77">
        <v>13177496</v>
      </c>
      <c r="AA18" s="78">
        <v>4402972</v>
      </c>
      <c r="AB18" s="78">
        <f t="shared" si="10"/>
        <v>17580468</v>
      </c>
      <c r="AC18" s="41">
        <f t="shared" si="11"/>
        <v>0.18207731260875024</v>
      </c>
      <c r="AD18" s="77">
        <v>10634561</v>
      </c>
      <c r="AE18" s="78">
        <v>1796624</v>
      </c>
      <c r="AF18" s="78">
        <f t="shared" si="12"/>
        <v>12431185</v>
      </c>
      <c r="AG18" s="41">
        <f t="shared" si="13"/>
        <v>0.11866977052246484</v>
      </c>
      <c r="AH18" s="41">
        <f t="shared" si="14"/>
        <v>0.41422302057285765</v>
      </c>
      <c r="AI18" s="13">
        <v>104754437</v>
      </c>
      <c r="AJ18" s="13">
        <v>104754437</v>
      </c>
      <c r="AK18" s="13">
        <v>12431185</v>
      </c>
      <c r="AL18" s="13"/>
    </row>
    <row r="19" spans="1:38" s="14" customFormat="1" ht="12.75">
      <c r="A19" s="30" t="s">
        <v>96</v>
      </c>
      <c r="B19" s="61" t="s">
        <v>111</v>
      </c>
      <c r="C19" s="40" t="s">
        <v>112</v>
      </c>
      <c r="D19" s="77">
        <v>644462664</v>
      </c>
      <c r="E19" s="78">
        <v>82025976</v>
      </c>
      <c r="F19" s="79">
        <f t="shared" si="0"/>
        <v>726488640</v>
      </c>
      <c r="G19" s="77">
        <v>644462664</v>
      </c>
      <c r="H19" s="78">
        <v>82025976</v>
      </c>
      <c r="I19" s="80">
        <f t="shared" si="1"/>
        <v>726488640</v>
      </c>
      <c r="J19" s="77">
        <v>119429994</v>
      </c>
      <c r="K19" s="78">
        <v>191491</v>
      </c>
      <c r="L19" s="78">
        <f t="shared" si="2"/>
        <v>119621485</v>
      </c>
      <c r="M19" s="41">
        <f t="shared" si="3"/>
        <v>0.1646570619466259</v>
      </c>
      <c r="N19" s="105">
        <v>0</v>
      </c>
      <c r="O19" s="106">
        <v>0</v>
      </c>
      <c r="P19" s="107">
        <f t="shared" si="4"/>
        <v>0</v>
      </c>
      <c r="Q19" s="41">
        <f t="shared" si="5"/>
        <v>0</v>
      </c>
      <c r="R19" s="105">
        <v>0</v>
      </c>
      <c r="S19" s="107">
        <v>0</v>
      </c>
      <c r="T19" s="107">
        <f t="shared" si="6"/>
        <v>0</v>
      </c>
      <c r="U19" s="41">
        <f t="shared" si="7"/>
        <v>0</v>
      </c>
      <c r="V19" s="105">
        <v>0</v>
      </c>
      <c r="W19" s="107">
        <v>0</v>
      </c>
      <c r="X19" s="107">
        <f t="shared" si="8"/>
        <v>0</v>
      </c>
      <c r="Y19" s="41">
        <f t="shared" si="9"/>
        <v>0</v>
      </c>
      <c r="Z19" s="77">
        <v>119429994</v>
      </c>
      <c r="AA19" s="78">
        <v>191491</v>
      </c>
      <c r="AB19" s="78">
        <f t="shared" si="10"/>
        <v>119621485</v>
      </c>
      <c r="AC19" s="41">
        <f t="shared" si="11"/>
        <v>0.1646570619466259</v>
      </c>
      <c r="AD19" s="77">
        <v>112583276</v>
      </c>
      <c r="AE19" s="78">
        <v>5616744</v>
      </c>
      <c r="AF19" s="78">
        <f t="shared" si="12"/>
        <v>118200020</v>
      </c>
      <c r="AG19" s="41">
        <f t="shared" si="13"/>
        <v>0.2124353676286872</v>
      </c>
      <c r="AH19" s="41">
        <f t="shared" si="14"/>
        <v>0.01202592859121343</v>
      </c>
      <c r="AI19" s="13">
        <v>556404620</v>
      </c>
      <c r="AJ19" s="13">
        <v>633334357</v>
      </c>
      <c r="AK19" s="13">
        <v>118200020</v>
      </c>
      <c r="AL19" s="13"/>
    </row>
    <row r="20" spans="1:38" s="14" customFormat="1" ht="12.75">
      <c r="A20" s="30" t="s">
        <v>96</v>
      </c>
      <c r="B20" s="61" t="s">
        <v>113</v>
      </c>
      <c r="C20" s="40" t="s">
        <v>114</v>
      </c>
      <c r="D20" s="77">
        <v>0</v>
      </c>
      <c r="E20" s="78">
        <v>0</v>
      </c>
      <c r="F20" s="79">
        <f t="shared" si="0"/>
        <v>0</v>
      </c>
      <c r="G20" s="77">
        <v>0</v>
      </c>
      <c r="H20" s="78">
        <v>0</v>
      </c>
      <c r="I20" s="80">
        <f t="shared" si="1"/>
        <v>0</v>
      </c>
      <c r="J20" s="77">
        <v>17916571</v>
      </c>
      <c r="K20" s="78">
        <v>1419566</v>
      </c>
      <c r="L20" s="78">
        <f t="shared" si="2"/>
        <v>19336137</v>
      </c>
      <c r="M20" s="41">
        <f t="shared" si="3"/>
        <v>0</v>
      </c>
      <c r="N20" s="105">
        <v>0</v>
      </c>
      <c r="O20" s="106">
        <v>0</v>
      </c>
      <c r="P20" s="107">
        <f t="shared" si="4"/>
        <v>0</v>
      </c>
      <c r="Q20" s="41">
        <f t="shared" si="5"/>
        <v>0</v>
      </c>
      <c r="R20" s="105">
        <v>0</v>
      </c>
      <c r="S20" s="107">
        <v>0</v>
      </c>
      <c r="T20" s="107">
        <f t="shared" si="6"/>
        <v>0</v>
      </c>
      <c r="U20" s="41">
        <f t="shared" si="7"/>
        <v>0</v>
      </c>
      <c r="V20" s="105">
        <v>0</v>
      </c>
      <c r="W20" s="107">
        <v>0</v>
      </c>
      <c r="X20" s="107">
        <f t="shared" si="8"/>
        <v>0</v>
      </c>
      <c r="Y20" s="41">
        <f t="shared" si="9"/>
        <v>0</v>
      </c>
      <c r="Z20" s="77">
        <v>17916571</v>
      </c>
      <c r="AA20" s="78">
        <v>1419566</v>
      </c>
      <c r="AB20" s="78">
        <f t="shared" si="10"/>
        <v>19336137</v>
      </c>
      <c r="AC20" s="41">
        <f t="shared" si="11"/>
        <v>0</v>
      </c>
      <c r="AD20" s="77">
        <v>27615111</v>
      </c>
      <c r="AE20" s="78">
        <v>2379998</v>
      </c>
      <c r="AF20" s="78">
        <f t="shared" si="12"/>
        <v>29995109</v>
      </c>
      <c r="AG20" s="41">
        <f t="shared" si="13"/>
        <v>0.3008850492282063</v>
      </c>
      <c r="AH20" s="41">
        <f t="shared" si="14"/>
        <v>-0.35535700170317763</v>
      </c>
      <c r="AI20" s="13">
        <v>99689596</v>
      </c>
      <c r="AJ20" s="13">
        <v>184173948</v>
      </c>
      <c r="AK20" s="13">
        <v>29995109</v>
      </c>
      <c r="AL20" s="13"/>
    </row>
    <row r="21" spans="1:38" s="14" customFormat="1" ht="12.75">
      <c r="A21" s="30" t="s">
        <v>115</v>
      </c>
      <c r="B21" s="61" t="s">
        <v>116</v>
      </c>
      <c r="C21" s="40" t="s">
        <v>117</v>
      </c>
      <c r="D21" s="77">
        <v>150907000</v>
      </c>
      <c r="E21" s="78">
        <v>13030000</v>
      </c>
      <c r="F21" s="79">
        <f t="shared" si="0"/>
        <v>163937000</v>
      </c>
      <c r="G21" s="77">
        <v>150907000</v>
      </c>
      <c r="H21" s="78">
        <v>13030000</v>
      </c>
      <c r="I21" s="80">
        <f t="shared" si="1"/>
        <v>163937000</v>
      </c>
      <c r="J21" s="77">
        <v>27012213</v>
      </c>
      <c r="K21" s="78">
        <v>0</v>
      </c>
      <c r="L21" s="78">
        <f t="shared" si="2"/>
        <v>27012213</v>
      </c>
      <c r="M21" s="41">
        <f t="shared" si="3"/>
        <v>0.16477191238097563</v>
      </c>
      <c r="N21" s="105">
        <v>0</v>
      </c>
      <c r="O21" s="106">
        <v>0</v>
      </c>
      <c r="P21" s="107">
        <f t="shared" si="4"/>
        <v>0</v>
      </c>
      <c r="Q21" s="41">
        <f t="shared" si="5"/>
        <v>0</v>
      </c>
      <c r="R21" s="105">
        <v>0</v>
      </c>
      <c r="S21" s="107">
        <v>0</v>
      </c>
      <c r="T21" s="107">
        <f t="shared" si="6"/>
        <v>0</v>
      </c>
      <c r="U21" s="41">
        <f t="shared" si="7"/>
        <v>0</v>
      </c>
      <c r="V21" s="105">
        <v>0</v>
      </c>
      <c r="W21" s="107">
        <v>0</v>
      </c>
      <c r="X21" s="107">
        <f t="shared" si="8"/>
        <v>0</v>
      </c>
      <c r="Y21" s="41">
        <f t="shared" si="9"/>
        <v>0</v>
      </c>
      <c r="Z21" s="77">
        <v>27012213</v>
      </c>
      <c r="AA21" s="78">
        <v>0</v>
      </c>
      <c r="AB21" s="78">
        <f t="shared" si="10"/>
        <v>27012213</v>
      </c>
      <c r="AC21" s="41">
        <f t="shared" si="11"/>
        <v>0.16477191238097563</v>
      </c>
      <c r="AD21" s="77">
        <v>20135403</v>
      </c>
      <c r="AE21" s="78">
        <v>1201969</v>
      </c>
      <c r="AF21" s="78">
        <f t="shared" si="12"/>
        <v>21337372</v>
      </c>
      <c r="AG21" s="41">
        <f t="shared" si="13"/>
        <v>0.1259513255872897</v>
      </c>
      <c r="AH21" s="41">
        <f t="shared" si="14"/>
        <v>0.2659578227346835</v>
      </c>
      <c r="AI21" s="13">
        <v>169409666</v>
      </c>
      <c r="AJ21" s="13">
        <v>198308345</v>
      </c>
      <c r="AK21" s="13">
        <v>21337372</v>
      </c>
      <c r="AL21" s="13"/>
    </row>
    <row r="22" spans="1:38" s="58" customFormat="1" ht="12.75">
      <c r="A22" s="62"/>
      <c r="B22" s="63" t="s">
        <v>118</v>
      </c>
      <c r="C22" s="33"/>
      <c r="D22" s="81">
        <f>SUM(D12:D21)</f>
        <v>1896352537</v>
      </c>
      <c r="E22" s="82">
        <f>SUM(E12:E21)</f>
        <v>413111968</v>
      </c>
      <c r="F22" s="83">
        <f t="shared" si="0"/>
        <v>2309464505</v>
      </c>
      <c r="G22" s="81">
        <f>SUM(G12:G21)</f>
        <v>1897456917</v>
      </c>
      <c r="H22" s="82">
        <f>SUM(H12:H21)</f>
        <v>419642918</v>
      </c>
      <c r="I22" s="83">
        <f t="shared" si="1"/>
        <v>2317099835</v>
      </c>
      <c r="J22" s="81">
        <f>SUM(J12:J21)</f>
        <v>407790053</v>
      </c>
      <c r="K22" s="82">
        <f>SUM(K12:K21)</f>
        <v>36070805</v>
      </c>
      <c r="L22" s="82">
        <f t="shared" si="2"/>
        <v>443860858</v>
      </c>
      <c r="M22" s="45">
        <f t="shared" si="3"/>
        <v>0.1921921107854394</v>
      </c>
      <c r="N22" s="111">
        <f>SUM(N12:N21)</f>
        <v>0</v>
      </c>
      <c r="O22" s="112">
        <f>SUM(O12:O21)</f>
        <v>0</v>
      </c>
      <c r="P22" s="113">
        <f t="shared" si="4"/>
        <v>0</v>
      </c>
      <c r="Q22" s="45">
        <f t="shared" si="5"/>
        <v>0</v>
      </c>
      <c r="R22" s="111">
        <f>SUM(R12:R21)</f>
        <v>0</v>
      </c>
      <c r="S22" s="113">
        <f>SUM(S12:S21)</f>
        <v>0</v>
      </c>
      <c r="T22" s="113">
        <f t="shared" si="6"/>
        <v>0</v>
      </c>
      <c r="U22" s="45">
        <f t="shared" si="7"/>
        <v>0</v>
      </c>
      <c r="V22" s="111">
        <f>SUM(V12:V21)</f>
        <v>0</v>
      </c>
      <c r="W22" s="113">
        <f>SUM(W12:W21)</f>
        <v>0</v>
      </c>
      <c r="X22" s="113">
        <f t="shared" si="8"/>
        <v>0</v>
      </c>
      <c r="Y22" s="45">
        <f t="shared" si="9"/>
        <v>0</v>
      </c>
      <c r="Z22" s="81">
        <v>407790053</v>
      </c>
      <c r="AA22" s="82">
        <v>36070805</v>
      </c>
      <c r="AB22" s="82">
        <f t="shared" si="10"/>
        <v>443860858</v>
      </c>
      <c r="AC22" s="45">
        <f t="shared" si="11"/>
        <v>0.1921921107854394</v>
      </c>
      <c r="AD22" s="81">
        <f>SUM(AD12:AD21)</f>
        <v>411398061</v>
      </c>
      <c r="AE22" s="82">
        <f>SUM(AE12:AE21)</f>
        <v>32419061</v>
      </c>
      <c r="AF22" s="82">
        <f t="shared" si="12"/>
        <v>443817122</v>
      </c>
      <c r="AG22" s="45">
        <f t="shared" si="13"/>
        <v>0.19547825620281056</v>
      </c>
      <c r="AH22" s="45">
        <f t="shared" si="14"/>
        <v>9.854509398588007E-05</v>
      </c>
      <c r="AI22" s="64">
        <f>SUM(AI12:AI21)</f>
        <v>2270416826</v>
      </c>
      <c r="AJ22" s="64">
        <f>SUM(AJ12:AJ21)</f>
        <v>2442718700</v>
      </c>
      <c r="AK22" s="64">
        <f>SUM(AK12:AK21)</f>
        <v>443817122</v>
      </c>
      <c r="AL22" s="64"/>
    </row>
    <row r="23" spans="1:38" s="14" customFormat="1" ht="12.75">
      <c r="A23" s="30" t="s">
        <v>96</v>
      </c>
      <c r="B23" s="61" t="s">
        <v>119</v>
      </c>
      <c r="C23" s="40" t="s">
        <v>120</v>
      </c>
      <c r="D23" s="77">
        <v>178828463</v>
      </c>
      <c r="E23" s="78">
        <v>75042370</v>
      </c>
      <c r="F23" s="79">
        <f t="shared" si="0"/>
        <v>253870833</v>
      </c>
      <c r="G23" s="77">
        <v>178828463</v>
      </c>
      <c r="H23" s="78">
        <v>75042370</v>
      </c>
      <c r="I23" s="80">
        <f t="shared" si="1"/>
        <v>253870833</v>
      </c>
      <c r="J23" s="77">
        <v>10445647</v>
      </c>
      <c r="K23" s="78">
        <v>0</v>
      </c>
      <c r="L23" s="78">
        <f t="shared" si="2"/>
        <v>10445647</v>
      </c>
      <c r="M23" s="41">
        <f t="shared" si="3"/>
        <v>0.04114551828015627</v>
      </c>
      <c r="N23" s="105">
        <v>0</v>
      </c>
      <c r="O23" s="106">
        <v>0</v>
      </c>
      <c r="P23" s="107">
        <f t="shared" si="4"/>
        <v>0</v>
      </c>
      <c r="Q23" s="41">
        <f t="shared" si="5"/>
        <v>0</v>
      </c>
      <c r="R23" s="105">
        <v>0</v>
      </c>
      <c r="S23" s="107">
        <v>0</v>
      </c>
      <c r="T23" s="107">
        <f t="shared" si="6"/>
        <v>0</v>
      </c>
      <c r="U23" s="41">
        <f t="shared" si="7"/>
        <v>0</v>
      </c>
      <c r="V23" s="105">
        <v>0</v>
      </c>
      <c r="W23" s="107">
        <v>0</v>
      </c>
      <c r="X23" s="107">
        <f t="shared" si="8"/>
        <v>0</v>
      </c>
      <c r="Y23" s="41">
        <f t="shared" si="9"/>
        <v>0</v>
      </c>
      <c r="Z23" s="77">
        <v>10445647</v>
      </c>
      <c r="AA23" s="78">
        <v>0</v>
      </c>
      <c r="AB23" s="78">
        <f t="shared" si="10"/>
        <v>10445647</v>
      </c>
      <c r="AC23" s="41">
        <f t="shared" si="11"/>
        <v>0.04114551828015627</v>
      </c>
      <c r="AD23" s="77">
        <v>24421375</v>
      </c>
      <c r="AE23" s="78">
        <v>5503425</v>
      </c>
      <c r="AF23" s="78">
        <f t="shared" si="12"/>
        <v>29924800</v>
      </c>
      <c r="AG23" s="41">
        <f t="shared" si="13"/>
        <v>0.15129241645852465</v>
      </c>
      <c r="AH23" s="41">
        <f t="shared" si="14"/>
        <v>-0.6509367815323746</v>
      </c>
      <c r="AI23" s="13">
        <v>197794448</v>
      </c>
      <c r="AJ23" s="13">
        <v>197794448</v>
      </c>
      <c r="AK23" s="13">
        <v>29924800</v>
      </c>
      <c r="AL23" s="13"/>
    </row>
    <row r="24" spans="1:38" s="14" customFormat="1" ht="12.75">
      <c r="A24" s="30" t="s">
        <v>96</v>
      </c>
      <c r="B24" s="61" t="s">
        <v>121</v>
      </c>
      <c r="C24" s="40" t="s">
        <v>122</v>
      </c>
      <c r="D24" s="77">
        <v>234868919</v>
      </c>
      <c r="E24" s="78">
        <v>84508462</v>
      </c>
      <c r="F24" s="79">
        <f t="shared" si="0"/>
        <v>319377381</v>
      </c>
      <c r="G24" s="77">
        <v>249761800</v>
      </c>
      <c r="H24" s="78">
        <v>92699846</v>
      </c>
      <c r="I24" s="80">
        <f t="shared" si="1"/>
        <v>342461646</v>
      </c>
      <c r="J24" s="77">
        <v>12753897</v>
      </c>
      <c r="K24" s="78">
        <v>0</v>
      </c>
      <c r="L24" s="78">
        <f t="shared" si="2"/>
        <v>12753897</v>
      </c>
      <c r="M24" s="41">
        <f t="shared" si="3"/>
        <v>0.03993362635784154</v>
      </c>
      <c r="N24" s="105">
        <v>0</v>
      </c>
      <c r="O24" s="106">
        <v>0</v>
      </c>
      <c r="P24" s="107">
        <f t="shared" si="4"/>
        <v>0</v>
      </c>
      <c r="Q24" s="41">
        <f t="shared" si="5"/>
        <v>0</v>
      </c>
      <c r="R24" s="105">
        <v>0</v>
      </c>
      <c r="S24" s="107">
        <v>0</v>
      </c>
      <c r="T24" s="107">
        <f t="shared" si="6"/>
        <v>0</v>
      </c>
      <c r="U24" s="41">
        <f t="shared" si="7"/>
        <v>0</v>
      </c>
      <c r="V24" s="105">
        <v>0</v>
      </c>
      <c r="W24" s="107">
        <v>0</v>
      </c>
      <c r="X24" s="107">
        <f t="shared" si="8"/>
        <v>0</v>
      </c>
      <c r="Y24" s="41">
        <f t="shared" si="9"/>
        <v>0</v>
      </c>
      <c r="Z24" s="77">
        <v>12753897</v>
      </c>
      <c r="AA24" s="78">
        <v>0</v>
      </c>
      <c r="AB24" s="78">
        <f t="shared" si="10"/>
        <v>12753897</v>
      </c>
      <c r="AC24" s="41">
        <f t="shared" si="11"/>
        <v>0.03993362635784154</v>
      </c>
      <c r="AD24" s="77">
        <v>39174870</v>
      </c>
      <c r="AE24" s="78">
        <v>2632545</v>
      </c>
      <c r="AF24" s="78">
        <f t="shared" si="12"/>
        <v>41807415</v>
      </c>
      <c r="AG24" s="41">
        <f t="shared" si="13"/>
        <v>0.15736162811882667</v>
      </c>
      <c r="AH24" s="41">
        <f t="shared" si="14"/>
        <v>-0.6949369627373517</v>
      </c>
      <c r="AI24" s="13">
        <v>265677316</v>
      </c>
      <c r="AJ24" s="13">
        <v>309011183</v>
      </c>
      <c r="AK24" s="13">
        <v>41807415</v>
      </c>
      <c r="AL24" s="13"/>
    </row>
    <row r="25" spans="1:38" s="14" customFormat="1" ht="12.75">
      <c r="A25" s="30" t="s">
        <v>96</v>
      </c>
      <c r="B25" s="61" t="s">
        <v>123</v>
      </c>
      <c r="C25" s="40" t="s">
        <v>124</v>
      </c>
      <c r="D25" s="77">
        <v>107372939</v>
      </c>
      <c r="E25" s="78">
        <v>20552677</v>
      </c>
      <c r="F25" s="79">
        <f t="shared" si="0"/>
        <v>127925616</v>
      </c>
      <c r="G25" s="77">
        <v>107372939</v>
      </c>
      <c r="H25" s="78">
        <v>20552677</v>
      </c>
      <c r="I25" s="80">
        <f t="shared" si="1"/>
        <v>127925616</v>
      </c>
      <c r="J25" s="77">
        <v>15004044</v>
      </c>
      <c r="K25" s="78">
        <v>1213122</v>
      </c>
      <c r="L25" s="78">
        <f t="shared" si="2"/>
        <v>16217166</v>
      </c>
      <c r="M25" s="41">
        <f t="shared" si="3"/>
        <v>0.12677027875324048</v>
      </c>
      <c r="N25" s="105">
        <v>0</v>
      </c>
      <c r="O25" s="106">
        <v>0</v>
      </c>
      <c r="P25" s="107">
        <f t="shared" si="4"/>
        <v>0</v>
      </c>
      <c r="Q25" s="41">
        <f t="shared" si="5"/>
        <v>0</v>
      </c>
      <c r="R25" s="105">
        <v>0</v>
      </c>
      <c r="S25" s="107">
        <v>0</v>
      </c>
      <c r="T25" s="107">
        <f t="shared" si="6"/>
        <v>0</v>
      </c>
      <c r="U25" s="41">
        <f t="shared" si="7"/>
        <v>0</v>
      </c>
      <c r="V25" s="105">
        <v>0</v>
      </c>
      <c r="W25" s="107">
        <v>0</v>
      </c>
      <c r="X25" s="107">
        <f t="shared" si="8"/>
        <v>0</v>
      </c>
      <c r="Y25" s="41">
        <f t="shared" si="9"/>
        <v>0</v>
      </c>
      <c r="Z25" s="77">
        <v>15004044</v>
      </c>
      <c r="AA25" s="78">
        <v>1213122</v>
      </c>
      <c r="AB25" s="78">
        <f t="shared" si="10"/>
        <v>16217166</v>
      </c>
      <c r="AC25" s="41">
        <f t="shared" si="11"/>
        <v>0.12677027875324048</v>
      </c>
      <c r="AD25" s="77">
        <v>10512153</v>
      </c>
      <c r="AE25" s="78">
        <v>3114980</v>
      </c>
      <c r="AF25" s="78">
        <f t="shared" si="12"/>
        <v>13627133</v>
      </c>
      <c r="AG25" s="41">
        <f t="shared" si="13"/>
        <v>0.16023139741861941</v>
      </c>
      <c r="AH25" s="41">
        <f t="shared" si="14"/>
        <v>0.19006441046697065</v>
      </c>
      <c r="AI25" s="13">
        <v>85046584</v>
      </c>
      <c r="AJ25" s="13">
        <v>128433695</v>
      </c>
      <c r="AK25" s="13">
        <v>13627133</v>
      </c>
      <c r="AL25" s="13"/>
    </row>
    <row r="26" spans="1:38" s="14" customFormat="1" ht="12.75">
      <c r="A26" s="30" t="s">
        <v>96</v>
      </c>
      <c r="B26" s="61" t="s">
        <v>125</v>
      </c>
      <c r="C26" s="40" t="s">
        <v>126</v>
      </c>
      <c r="D26" s="77">
        <v>0</v>
      </c>
      <c r="E26" s="78">
        <v>42969933</v>
      </c>
      <c r="F26" s="79">
        <f t="shared" si="0"/>
        <v>42969933</v>
      </c>
      <c r="G26" s="77">
        <v>0</v>
      </c>
      <c r="H26" s="78">
        <v>42969933</v>
      </c>
      <c r="I26" s="80">
        <f t="shared" si="1"/>
        <v>42969933</v>
      </c>
      <c r="J26" s="77">
        <v>26575684</v>
      </c>
      <c r="K26" s="78">
        <v>2419680</v>
      </c>
      <c r="L26" s="78">
        <f t="shared" si="2"/>
        <v>28995364</v>
      </c>
      <c r="M26" s="41">
        <f t="shared" si="3"/>
        <v>0.6747826206757176</v>
      </c>
      <c r="N26" s="105">
        <v>0</v>
      </c>
      <c r="O26" s="106">
        <v>0</v>
      </c>
      <c r="P26" s="107">
        <f t="shared" si="4"/>
        <v>0</v>
      </c>
      <c r="Q26" s="41">
        <f t="shared" si="5"/>
        <v>0</v>
      </c>
      <c r="R26" s="105">
        <v>0</v>
      </c>
      <c r="S26" s="107">
        <v>0</v>
      </c>
      <c r="T26" s="107">
        <f t="shared" si="6"/>
        <v>0</v>
      </c>
      <c r="U26" s="41">
        <f t="shared" si="7"/>
        <v>0</v>
      </c>
      <c r="V26" s="105">
        <v>0</v>
      </c>
      <c r="W26" s="107">
        <v>0</v>
      </c>
      <c r="X26" s="107">
        <f t="shared" si="8"/>
        <v>0</v>
      </c>
      <c r="Y26" s="41">
        <f t="shared" si="9"/>
        <v>0</v>
      </c>
      <c r="Z26" s="77">
        <v>26575684</v>
      </c>
      <c r="AA26" s="78">
        <v>2419680</v>
      </c>
      <c r="AB26" s="78">
        <f t="shared" si="10"/>
        <v>28995364</v>
      </c>
      <c r="AC26" s="41">
        <f t="shared" si="11"/>
        <v>0.6747826206757176</v>
      </c>
      <c r="AD26" s="77">
        <v>26063922</v>
      </c>
      <c r="AE26" s="78">
        <v>6576754</v>
      </c>
      <c r="AF26" s="78">
        <f t="shared" si="12"/>
        <v>32640676</v>
      </c>
      <c r="AG26" s="41">
        <f t="shared" si="13"/>
        <v>0.1320885026761491</v>
      </c>
      <c r="AH26" s="41">
        <f t="shared" si="14"/>
        <v>-0.11168003995995668</v>
      </c>
      <c r="AI26" s="13">
        <v>247112166</v>
      </c>
      <c r="AJ26" s="13">
        <v>247112166</v>
      </c>
      <c r="AK26" s="13">
        <v>32640676</v>
      </c>
      <c r="AL26" s="13"/>
    </row>
    <row r="27" spans="1:38" s="14" customFormat="1" ht="12.75">
      <c r="A27" s="30" t="s">
        <v>96</v>
      </c>
      <c r="B27" s="61" t="s">
        <v>127</v>
      </c>
      <c r="C27" s="40" t="s">
        <v>128</v>
      </c>
      <c r="D27" s="77">
        <v>137348938</v>
      </c>
      <c r="E27" s="78">
        <v>32089781</v>
      </c>
      <c r="F27" s="79">
        <f t="shared" si="0"/>
        <v>169438719</v>
      </c>
      <c r="G27" s="77">
        <v>137348938</v>
      </c>
      <c r="H27" s="78">
        <v>32089781</v>
      </c>
      <c r="I27" s="80">
        <f t="shared" si="1"/>
        <v>169438719</v>
      </c>
      <c r="J27" s="77">
        <v>26501233</v>
      </c>
      <c r="K27" s="78">
        <v>3809641</v>
      </c>
      <c r="L27" s="78">
        <f t="shared" si="2"/>
        <v>30310874</v>
      </c>
      <c r="M27" s="41">
        <f t="shared" si="3"/>
        <v>0.17888989115882067</v>
      </c>
      <c r="N27" s="105">
        <v>0</v>
      </c>
      <c r="O27" s="106">
        <v>0</v>
      </c>
      <c r="P27" s="107">
        <f t="shared" si="4"/>
        <v>0</v>
      </c>
      <c r="Q27" s="41">
        <f t="shared" si="5"/>
        <v>0</v>
      </c>
      <c r="R27" s="105">
        <v>0</v>
      </c>
      <c r="S27" s="107">
        <v>0</v>
      </c>
      <c r="T27" s="107">
        <f t="shared" si="6"/>
        <v>0</v>
      </c>
      <c r="U27" s="41">
        <f t="shared" si="7"/>
        <v>0</v>
      </c>
      <c r="V27" s="105">
        <v>0</v>
      </c>
      <c r="W27" s="107">
        <v>0</v>
      </c>
      <c r="X27" s="107">
        <f t="shared" si="8"/>
        <v>0</v>
      </c>
      <c r="Y27" s="41">
        <f t="shared" si="9"/>
        <v>0</v>
      </c>
      <c r="Z27" s="77">
        <v>26501233</v>
      </c>
      <c r="AA27" s="78">
        <v>3809641</v>
      </c>
      <c r="AB27" s="78">
        <f t="shared" si="10"/>
        <v>30310874</v>
      </c>
      <c r="AC27" s="41">
        <f t="shared" si="11"/>
        <v>0.17888989115882067</v>
      </c>
      <c r="AD27" s="77">
        <v>12391077</v>
      </c>
      <c r="AE27" s="78">
        <v>103895</v>
      </c>
      <c r="AF27" s="78">
        <f t="shared" si="12"/>
        <v>12494972</v>
      </c>
      <c r="AG27" s="41">
        <f t="shared" si="13"/>
        <v>0.11643912171660743</v>
      </c>
      <c r="AH27" s="41">
        <f t="shared" si="14"/>
        <v>1.4258456921712188</v>
      </c>
      <c r="AI27" s="13">
        <v>107309054</v>
      </c>
      <c r="AJ27" s="13">
        <v>107309054</v>
      </c>
      <c r="AK27" s="13">
        <v>12494972</v>
      </c>
      <c r="AL27" s="13"/>
    </row>
    <row r="28" spans="1:38" s="14" customFormat="1" ht="12.75">
      <c r="A28" s="30" t="s">
        <v>96</v>
      </c>
      <c r="B28" s="61" t="s">
        <v>129</v>
      </c>
      <c r="C28" s="40" t="s">
        <v>130</v>
      </c>
      <c r="D28" s="77">
        <v>196060134</v>
      </c>
      <c r="E28" s="78">
        <v>109333600</v>
      </c>
      <c r="F28" s="79">
        <f t="shared" si="0"/>
        <v>305393734</v>
      </c>
      <c r="G28" s="77">
        <v>196060134</v>
      </c>
      <c r="H28" s="78">
        <v>109333600</v>
      </c>
      <c r="I28" s="80">
        <f t="shared" si="1"/>
        <v>305393734</v>
      </c>
      <c r="J28" s="77">
        <v>45013541</v>
      </c>
      <c r="K28" s="78">
        <v>9919371</v>
      </c>
      <c r="L28" s="78">
        <f t="shared" si="2"/>
        <v>54932912</v>
      </c>
      <c r="M28" s="41">
        <f t="shared" si="3"/>
        <v>0.1798757010515481</v>
      </c>
      <c r="N28" s="105">
        <v>0</v>
      </c>
      <c r="O28" s="106">
        <v>0</v>
      </c>
      <c r="P28" s="107">
        <f t="shared" si="4"/>
        <v>0</v>
      </c>
      <c r="Q28" s="41">
        <f t="shared" si="5"/>
        <v>0</v>
      </c>
      <c r="R28" s="105">
        <v>0</v>
      </c>
      <c r="S28" s="107">
        <v>0</v>
      </c>
      <c r="T28" s="107">
        <f t="shared" si="6"/>
        <v>0</v>
      </c>
      <c r="U28" s="41">
        <f t="shared" si="7"/>
        <v>0</v>
      </c>
      <c r="V28" s="105">
        <v>0</v>
      </c>
      <c r="W28" s="107">
        <v>0</v>
      </c>
      <c r="X28" s="107">
        <f t="shared" si="8"/>
        <v>0</v>
      </c>
      <c r="Y28" s="41">
        <f t="shared" si="9"/>
        <v>0</v>
      </c>
      <c r="Z28" s="77">
        <v>45013541</v>
      </c>
      <c r="AA28" s="78">
        <v>9919371</v>
      </c>
      <c r="AB28" s="78">
        <f t="shared" si="10"/>
        <v>54932912</v>
      </c>
      <c r="AC28" s="41">
        <f t="shared" si="11"/>
        <v>0.1798757010515481</v>
      </c>
      <c r="AD28" s="77">
        <v>37927441</v>
      </c>
      <c r="AE28" s="78">
        <v>9823246</v>
      </c>
      <c r="AF28" s="78">
        <f t="shared" si="12"/>
        <v>47750687</v>
      </c>
      <c r="AG28" s="41">
        <f t="shared" si="13"/>
        <v>0.24250355360356518</v>
      </c>
      <c r="AH28" s="41">
        <f t="shared" si="14"/>
        <v>0.1504109249778962</v>
      </c>
      <c r="AI28" s="13">
        <v>196907164</v>
      </c>
      <c r="AJ28" s="13">
        <v>196907164</v>
      </c>
      <c r="AK28" s="13">
        <v>47750687</v>
      </c>
      <c r="AL28" s="13"/>
    </row>
    <row r="29" spans="1:38" s="14" customFormat="1" ht="12.75">
      <c r="A29" s="30" t="s">
        <v>96</v>
      </c>
      <c r="B29" s="61" t="s">
        <v>131</v>
      </c>
      <c r="C29" s="40" t="s">
        <v>132</v>
      </c>
      <c r="D29" s="77">
        <v>77389078</v>
      </c>
      <c r="E29" s="78">
        <v>11254200</v>
      </c>
      <c r="F29" s="79">
        <f t="shared" si="0"/>
        <v>88643278</v>
      </c>
      <c r="G29" s="77">
        <v>77389078</v>
      </c>
      <c r="H29" s="78">
        <v>11254200</v>
      </c>
      <c r="I29" s="80">
        <f t="shared" si="1"/>
        <v>88643278</v>
      </c>
      <c r="J29" s="77">
        <v>16012030</v>
      </c>
      <c r="K29" s="78">
        <v>0</v>
      </c>
      <c r="L29" s="78">
        <f t="shared" si="2"/>
        <v>16012030</v>
      </c>
      <c r="M29" s="41">
        <f t="shared" si="3"/>
        <v>0.18063445262031036</v>
      </c>
      <c r="N29" s="105">
        <v>0</v>
      </c>
      <c r="O29" s="106">
        <v>0</v>
      </c>
      <c r="P29" s="107">
        <f t="shared" si="4"/>
        <v>0</v>
      </c>
      <c r="Q29" s="41">
        <f t="shared" si="5"/>
        <v>0</v>
      </c>
      <c r="R29" s="105">
        <v>0</v>
      </c>
      <c r="S29" s="107">
        <v>0</v>
      </c>
      <c r="T29" s="107">
        <f t="shared" si="6"/>
        <v>0</v>
      </c>
      <c r="U29" s="41">
        <f t="shared" si="7"/>
        <v>0</v>
      </c>
      <c r="V29" s="105">
        <v>0</v>
      </c>
      <c r="W29" s="107">
        <v>0</v>
      </c>
      <c r="X29" s="107">
        <f t="shared" si="8"/>
        <v>0</v>
      </c>
      <c r="Y29" s="41">
        <f t="shared" si="9"/>
        <v>0</v>
      </c>
      <c r="Z29" s="77">
        <v>16012030</v>
      </c>
      <c r="AA29" s="78">
        <v>0</v>
      </c>
      <c r="AB29" s="78">
        <f t="shared" si="10"/>
        <v>16012030</v>
      </c>
      <c r="AC29" s="41">
        <f t="shared" si="11"/>
        <v>0.18063445262031036</v>
      </c>
      <c r="AD29" s="77">
        <v>14079561</v>
      </c>
      <c r="AE29" s="78">
        <v>0</v>
      </c>
      <c r="AF29" s="78">
        <f t="shared" si="12"/>
        <v>14079561</v>
      </c>
      <c r="AG29" s="41">
        <f t="shared" si="13"/>
        <v>0.20862978678408228</v>
      </c>
      <c r="AH29" s="41">
        <f t="shared" si="14"/>
        <v>0.13725349817370014</v>
      </c>
      <c r="AI29" s="13">
        <v>67485862</v>
      </c>
      <c r="AJ29" s="13">
        <v>67485862</v>
      </c>
      <c r="AK29" s="13">
        <v>14079561</v>
      </c>
      <c r="AL29" s="13"/>
    </row>
    <row r="30" spans="1:38" s="14" customFormat="1" ht="12.75">
      <c r="A30" s="30" t="s">
        <v>115</v>
      </c>
      <c r="B30" s="61" t="s">
        <v>133</v>
      </c>
      <c r="C30" s="40" t="s">
        <v>134</v>
      </c>
      <c r="D30" s="77">
        <v>1237648693</v>
      </c>
      <c r="E30" s="78">
        <v>523978058</v>
      </c>
      <c r="F30" s="79">
        <f t="shared" si="0"/>
        <v>1761626751</v>
      </c>
      <c r="G30" s="77">
        <v>1237648693</v>
      </c>
      <c r="H30" s="78">
        <v>523978058</v>
      </c>
      <c r="I30" s="80">
        <f t="shared" si="1"/>
        <v>1761626751</v>
      </c>
      <c r="J30" s="77">
        <v>232032815</v>
      </c>
      <c r="K30" s="78">
        <v>43427356</v>
      </c>
      <c r="L30" s="78">
        <f t="shared" si="2"/>
        <v>275460171</v>
      </c>
      <c r="M30" s="41">
        <f t="shared" si="3"/>
        <v>0.15636693235024562</v>
      </c>
      <c r="N30" s="105">
        <v>0</v>
      </c>
      <c r="O30" s="106">
        <v>0</v>
      </c>
      <c r="P30" s="107">
        <f t="shared" si="4"/>
        <v>0</v>
      </c>
      <c r="Q30" s="41">
        <f t="shared" si="5"/>
        <v>0</v>
      </c>
      <c r="R30" s="105">
        <v>0</v>
      </c>
      <c r="S30" s="107">
        <v>0</v>
      </c>
      <c r="T30" s="107">
        <f t="shared" si="6"/>
        <v>0</v>
      </c>
      <c r="U30" s="41">
        <f t="shared" si="7"/>
        <v>0</v>
      </c>
      <c r="V30" s="105">
        <v>0</v>
      </c>
      <c r="W30" s="107">
        <v>0</v>
      </c>
      <c r="X30" s="107">
        <f t="shared" si="8"/>
        <v>0</v>
      </c>
      <c r="Y30" s="41">
        <f t="shared" si="9"/>
        <v>0</v>
      </c>
      <c r="Z30" s="77">
        <v>232032815</v>
      </c>
      <c r="AA30" s="78">
        <v>43427356</v>
      </c>
      <c r="AB30" s="78">
        <f t="shared" si="10"/>
        <v>275460171</v>
      </c>
      <c r="AC30" s="41">
        <f t="shared" si="11"/>
        <v>0.15636693235024562</v>
      </c>
      <c r="AD30" s="77">
        <v>168841368</v>
      </c>
      <c r="AE30" s="78">
        <v>44642691</v>
      </c>
      <c r="AF30" s="78">
        <f t="shared" si="12"/>
        <v>213484059</v>
      </c>
      <c r="AG30" s="41">
        <f t="shared" si="13"/>
        <v>0.1400133054446578</v>
      </c>
      <c r="AH30" s="41">
        <f t="shared" si="14"/>
        <v>0.2903079147469274</v>
      </c>
      <c r="AI30" s="13">
        <v>1524741226</v>
      </c>
      <c r="AJ30" s="13">
        <v>1524741226</v>
      </c>
      <c r="AK30" s="13">
        <v>213484059</v>
      </c>
      <c r="AL30" s="13"/>
    </row>
    <row r="31" spans="1:38" s="58" customFormat="1" ht="12.75">
      <c r="A31" s="62"/>
      <c r="B31" s="63" t="s">
        <v>135</v>
      </c>
      <c r="C31" s="33"/>
      <c r="D31" s="81">
        <f>SUM(D23:D30)</f>
        <v>2169517164</v>
      </c>
      <c r="E31" s="82">
        <f>SUM(E23:E30)</f>
        <v>899729081</v>
      </c>
      <c r="F31" s="83">
        <f t="shared" si="0"/>
        <v>3069246245</v>
      </c>
      <c r="G31" s="81">
        <f>SUM(G23:G30)</f>
        <v>2184410045</v>
      </c>
      <c r="H31" s="82">
        <f>SUM(H23:H30)</f>
        <v>907920465</v>
      </c>
      <c r="I31" s="83">
        <f t="shared" si="1"/>
        <v>3092330510</v>
      </c>
      <c r="J31" s="81">
        <f>SUM(J23:J30)</f>
        <v>384338891</v>
      </c>
      <c r="K31" s="82">
        <f>SUM(K23:K30)</f>
        <v>60789170</v>
      </c>
      <c r="L31" s="82">
        <f t="shared" si="2"/>
        <v>445128061</v>
      </c>
      <c r="M31" s="45">
        <f t="shared" si="3"/>
        <v>0.14502846154007432</v>
      </c>
      <c r="N31" s="111">
        <f>SUM(N23:N30)</f>
        <v>0</v>
      </c>
      <c r="O31" s="112">
        <f>SUM(O23:O30)</f>
        <v>0</v>
      </c>
      <c r="P31" s="113">
        <f t="shared" si="4"/>
        <v>0</v>
      </c>
      <c r="Q31" s="45">
        <f t="shared" si="5"/>
        <v>0</v>
      </c>
      <c r="R31" s="111">
        <f>SUM(R23:R30)</f>
        <v>0</v>
      </c>
      <c r="S31" s="113">
        <f>SUM(S23:S30)</f>
        <v>0</v>
      </c>
      <c r="T31" s="113">
        <f t="shared" si="6"/>
        <v>0</v>
      </c>
      <c r="U31" s="45">
        <f t="shared" si="7"/>
        <v>0</v>
      </c>
      <c r="V31" s="111">
        <f>SUM(V23:V30)</f>
        <v>0</v>
      </c>
      <c r="W31" s="113">
        <f>SUM(W23:W30)</f>
        <v>0</v>
      </c>
      <c r="X31" s="113">
        <f t="shared" si="8"/>
        <v>0</v>
      </c>
      <c r="Y31" s="45">
        <f t="shared" si="9"/>
        <v>0</v>
      </c>
      <c r="Z31" s="81">
        <v>384338891</v>
      </c>
      <c r="AA31" s="82">
        <v>60789170</v>
      </c>
      <c r="AB31" s="82">
        <f t="shared" si="10"/>
        <v>445128061</v>
      </c>
      <c r="AC31" s="45">
        <f t="shared" si="11"/>
        <v>0.14502846154007432</v>
      </c>
      <c r="AD31" s="81">
        <f>SUM(AD23:AD30)</f>
        <v>333411767</v>
      </c>
      <c r="AE31" s="82">
        <f>SUM(AE23:AE30)</f>
        <v>72397536</v>
      </c>
      <c r="AF31" s="82">
        <f t="shared" si="12"/>
        <v>405809303</v>
      </c>
      <c r="AG31" s="45">
        <f t="shared" si="13"/>
        <v>0.15074226419244327</v>
      </c>
      <c r="AH31" s="45">
        <f t="shared" si="14"/>
        <v>0.09688974035176323</v>
      </c>
      <c r="AI31" s="64">
        <f>SUM(AI23:AI30)</f>
        <v>2692073820</v>
      </c>
      <c r="AJ31" s="64">
        <f>SUM(AJ23:AJ30)</f>
        <v>2778794798</v>
      </c>
      <c r="AK31" s="64">
        <f>SUM(AK23:AK30)</f>
        <v>405809303</v>
      </c>
      <c r="AL31" s="64"/>
    </row>
    <row r="32" spans="1:38" s="14" customFormat="1" ht="12.75">
      <c r="A32" s="30" t="s">
        <v>96</v>
      </c>
      <c r="B32" s="61" t="s">
        <v>136</v>
      </c>
      <c r="C32" s="40" t="s">
        <v>137</v>
      </c>
      <c r="D32" s="77">
        <v>244865586</v>
      </c>
      <c r="E32" s="78">
        <v>0</v>
      </c>
      <c r="F32" s="79">
        <f t="shared" si="0"/>
        <v>244865586</v>
      </c>
      <c r="G32" s="77">
        <v>244865586</v>
      </c>
      <c r="H32" s="78">
        <v>0</v>
      </c>
      <c r="I32" s="80">
        <f t="shared" si="1"/>
        <v>244865586</v>
      </c>
      <c r="J32" s="77">
        <v>54793035</v>
      </c>
      <c r="K32" s="78">
        <v>3390786</v>
      </c>
      <c r="L32" s="78">
        <f t="shared" si="2"/>
        <v>58183821</v>
      </c>
      <c r="M32" s="41">
        <f t="shared" si="3"/>
        <v>0.23761534624142733</v>
      </c>
      <c r="N32" s="105">
        <v>0</v>
      </c>
      <c r="O32" s="106">
        <v>0</v>
      </c>
      <c r="P32" s="107">
        <f t="shared" si="4"/>
        <v>0</v>
      </c>
      <c r="Q32" s="41">
        <f t="shared" si="5"/>
        <v>0</v>
      </c>
      <c r="R32" s="105">
        <v>0</v>
      </c>
      <c r="S32" s="107">
        <v>0</v>
      </c>
      <c r="T32" s="107">
        <f t="shared" si="6"/>
        <v>0</v>
      </c>
      <c r="U32" s="41">
        <f t="shared" si="7"/>
        <v>0</v>
      </c>
      <c r="V32" s="105">
        <v>0</v>
      </c>
      <c r="W32" s="107">
        <v>0</v>
      </c>
      <c r="X32" s="107">
        <f t="shared" si="8"/>
        <v>0</v>
      </c>
      <c r="Y32" s="41">
        <f t="shared" si="9"/>
        <v>0</v>
      </c>
      <c r="Z32" s="77">
        <v>54793035</v>
      </c>
      <c r="AA32" s="78">
        <v>3390786</v>
      </c>
      <c r="AB32" s="78">
        <f t="shared" si="10"/>
        <v>58183821</v>
      </c>
      <c r="AC32" s="41">
        <f t="shared" si="11"/>
        <v>0.23761534624142733</v>
      </c>
      <c r="AD32" s="77">
        <v>44595862</v>
      </c>
      <c r="AE32" s="78">
        <v>1664108</v>
      </c>
      <c r="AF32" s="78">
        <f t="shared" si="12"/>
        <v>46259970</v>
      </c>
      <c r="AG32" s="41">
        <f t="shared" si="13"/>
        <v>0.22408056248810965</v>
      </c>
      <c r="AH32" s="41">
        <f t="shared" si="14"/>
        <v>0.2577574304522896</v>
      </c>
      <c r="AI32" s="13">
        <v>206443475</v>
      </c>
      <c r="AJ32" s="13">
        <v>304451006</v>
      </c>
      <c r="AK32" s="13">
        <v>46259970</v>
      </c>
      <c r="AL32" s="13"/>
    </row>
    <row r="33" spans="1:38" s="14" customFormat="1" ht="12.75">
      <c r="A33" s="30" t="s">
        <v>96</v>
      </c>
      <c r="B33" s="61" t="s">
        <v>138</v>
      </c>
      <c r="C33" s="40" t="s">
        <v>139</v>
      </c>
      <c r="D33" s="77">
        <v>61660883</v>
      </c>
      <c r="E33" s="78">
        <v>0</v>
      </c>
      <c r="F33" s="79">
        <f t="shared" si="0"/>
        <v>61660883</v>
      </c>
      <c r="G33" s="77">
        <v>61660883</v>
      </c>
      <c r="H33" s="78">
        <v>0</v>
      </c>
      <c r="I33" s="80">
        <f t="shared" si="1"/>
        <v>61660883</v>
      </c>
      <c r="J33" s="77">
        <v>15221632</v>
      </c>
      <c r="K33" s="78">
        <v>3434491</v>
      </c>
      <c r="L33" s="78">
        <f t="shared" si="2"/>
        <v>18656123</v>
      </c>
      <c r="M33" s="41">
        <f t="shared" si="3"/>
        <v>0.302560101190896</v>
      </c>
      <c r="N33" s="105">
        <v>0</v>
      </c>
      <c r="O33" s="106">
        <v>0</v>
      </c>
      <c r="P33" s="107">
        <f t="shared" si="4"/>
        <v>0</v>
      </c>
      <c r="Q33" s="41">
        <f t="shared" si="5"/>
        <v>0</v>
      </c>
      <c r="R33" s="105">
        <v>0</v>
      </c>
      <c r="S33" s="107">
        <v>0</v>
      </c>
      <c r="T33" s="107">
        <f t="shared" si="6"/>
        <v>0</v>
      </c>
      <c r="U33" s="41">
        <f t="shared" si="7"/>
        <v>0</v>
      </c>
      <c r="V33" s="105">
        <v>0</v>
      </c>
      <c r="W33" s="107">
        <v>0</v>
      </c>
      <c r="X33" s="107">
        <f t="shared" si="8"/>
        <v>0</v>
      </c>
      <c r="Y33" s="41">
        <f t="shared" si="9"/>
        <v>0</v>
      </c>
      <c r="Z33" s="77">
        <v>15221632</v>
      </c>
      <c r="AA33" s="78">
        <v>3434491</v>
      </c>
      <c r="AB33" s="78">
        <f t="shared" si="10"/>
        <v>18656123</v>
      </c>
      <c r="AC33" s="41">
        <f t="shared" si="11"/>
        <v>0.302560101190896</v>
      </c>
      <c r="AD33" s="77">
        <v>18468854</v>
      </c>
      <c r="AE33" s="78">
        <v>1559348</v>
      </c>
      <c r="AF33" s="78">
        <f t="shared" si="12"/>
        <v>20028202</v>
      </c>
      <c r="AG33" s="41">
        <f t="shared" si="13"/>
        <v>0.26453446920164597</v>
      </c>
      <c r="AH33" s="41">
        <f t="shared" si="14"/>
        <v>-0.0685073477888829</v>
      </c>
      <c r="AI33" s="13">
        <v>75711124</v>
      </c>
      <c r="AJ33" s="13">
        <v>75711124</v>
      </c>
      <c r="AK33" s="13">
        <v>20028202</v>
      </c>
      <c r="AL33" s="13"/>
    </row>
    <row r="34" spans="1:38" s="14" customFormat="1" ht="12.75">
      <c r="A34" s="30" t="s">
        <v>96</v>
      </c>
      <c r="B34" s="61" t="s">
        <v>140</v>
      </c>
      <c r="C34" s="40" t="s">
        <v>141</v>
      </c>
      <c r="D34" s="77">
        <v>54894910</v>
      </c>
      <c r="E34" s="78">
        <v>9711000</v>
      </c>
      <c r="F34" s="79">
        <f t="shared" si="0"/>
        <v>64605910</v>
      </c>
      <c r="G34" s="77">
        <v>54894910</v>
      </c>
      <c r="H34" s="78">
        <v>9711000</v>
      </c>
      <c r="I34" s="80">
        <f t="shared" si="1"/>
        <v>64605910</v>
      </c>
      <c r="J34" s="77">
        <v>7844785</v>
      </c>
      <c r="K34" s="78">
        <v>2106338</v>
      </c>
      <c r="L34" s="78">
        <f t="shared" si="2"/>
        <v>9951123</v>
      </c>
      <c r="M34" s="41">
        <f t="shared" si="3"/>
        <v>0.1540280602811724</v>
      </c>
      <c r="N34" s="105">
        <v>0</v>
      </c>
      <c r="O34" s="106">
        <v>0</v>
      </c>
      <c r="P34" s="107">
        <f t="shared" si="4"/>
        <v>0</v>
      </c>
      <c r="Q34" s="41">
        <f t="shared" si="5"/>
        <v>0</v>
      </c>
      <c r="R34" s="105">
        <v>0</v>
      </c>
      <c r="S34" s="107">
        <v>0</v>
      </c>
      <c r="T34" s="107">
        <f t="shared" si="6"/>
        <v>0</v>
      </c>
      <c r="U34" s="41">
        <f t="shared" si="7"/>
        <v>0</v>
      </c>
      <c r="V34" s="105">
        <v>0</v>
      </c>
      <c r="W34" s="107">
        <v>0</v>
      </c>
      <c r="X34" s="107">
        <f t="shared" si="8"/>
        <v>0</v>
      </c>
      <c r="Y34" s="41">
        <f t="shared" si="9"/>
        <v>0</v>
      </c>
      <c r="Z34" s="77">
        <v>7844785</v>
      </c>
      <c r="AA34" s="78">
        <v>2106338</v>
      </c>
      <c r="AB34" s="78">
        <f t="shared" si="10"/>
        <v>9951123</v>
      </c>
      <c r="AC34" s="41">
        <f t="shared" si="11"/>
        <v>0.1540280602811724</v>
      </c>
      <c r="AD34" s="77">
        <v>10048853</v>
      </c>
      <c r="AE34" s="78">
        <v>1285317</v>
      </c>
      <c r="AF34" s="78">
        <f t="shared" si="12"/>
        <v>11334170</v>
      </c>
      <c r="AG34" s="41">
        <f t="shared" si="13"/>
        <v>0.19123273972829938</v>
      </c>
      <c r="AH34" s="41">
        <f t="shared" si="14"/>
        <v>-0.12202455054053363</v>
      </c>
      <c r="AI34" s="13">
        <v>59268983</v>
      </c>
      <c r="AJ34" s="13">
        <v>62193318</v>
      </c>
      <c r="AK34" s="13">
        <v>11334170</v>
      </c>
      <c r="AL34" s="13"/>
    </row>
    <row r="35" spans="1:38" s="14" customFormat="1" ht="12.75">
      <c r="A35" s="30" t="s">
        <v>96</v>
      </c>
      <c r="B35" s="61" t="s">
        <v>142</v>
      </c>
      <c r="C35" s="40" t="s">
        <v>143</v>
      </c>
      <c r="D35" s="77">
        <v>524389905</v>
      </c>
      <c r="E35" s="78">
        <v>69662521</v>
      </c>
      <c r="F35" s="79">
        <f t="shared" si="0"/>
        <v>594052426</v>
      </c>
      <c r="G35" s="77">
        <v>524389905</v>
      </c>
      <c r="H35" s="78">
        <v>69662521</v>
      </c>
      <c r="I35" s="80">
        <f t="shared" si="1"/>
        <v>594052426</v>
      </c>
      <c r="J35" s="77">
        <v>96609533</v>
      </c>
      <c r="K35" s="78">
        <v>8216981</v>
      </c>
      <c r="L35" s="78">
        <f t="shared" si="2"/>
        <v>104826514</v>
      </c>
      <c r="M35" s="41">
        <f t="shared" si="3"/>
        <v>0.17646003856232043</v>
      </c>
      <c r="N35" s="105">
        <v>0</v>
      </c>
      <c r="O35" s="106">
        <v>0</v>
      </c>
      <c r="P35" s="107">
        <f t="shared" si="4"/>
        <v>0</v>
      </c>
      <c r="Q35" s="41">
        <f t="shared" si="5"/>
        <v>0</v>
      </c>
      <c r="R35" s="105">
        <v>0</v>
      </c>
      <c r="S35" s="107">
        <v>0</v>
      </c>
      <c r="T35" s="107">
        <f t="shared" si="6"/>
        <v>0</v>
      </c>
      <c r="U35" s="41">
        <f t="shared" si="7"/>
        <v>0</v>
      </c>
      <c r="V35" s="105">
        <v>0</v>
      </c>
      <c r="W35" s="107">
        <v>0</v>
      </c>
      <c r="X35" s="107">
        <f t="shared" si="8"/>
        <v>0</v>
      </c>
      <c r="Y35" s="41">
        <f t="shared" si="9"/>
        <v>0</v>
      </c>
      <c r="Z35" s="77">
        <v>96609533</v>
      </c>
      <c r="AA35" s="78">
        <v>8216981</v>
      </c>
      <c r="AB35" s="78">
        <f t="shared" si="10"/>
        <v>104826514</v>
      </c>
      <c r="AC35" s="41">
        <f t="shared" si="11"/>
        <v>0.17646003856232043</v>
      </c>
      <c r="AD35" s="77">
        <v>119425361</v>
      </c>
      <c r="AE35" s="78">
        <v>4666931</v>
      </c>
      <c r="AF35" s="78">
        <f t="shared" si="12"/>
        <v>124092292</v>
      </c>
      <c r="AG35" s="41">
        <f t="shared" si="13"/>
        <v>0.210297667469282</v>
      </c>
      <c r="AH35" s="41">
        <f t="shared" si="14"/>
        <v>-0.15525362364972672</v>
      </c>
      <c r="AI35" s="13">
        <v>590079260</v>
      </c>
      <c r="AJ35" s="13">
        <v>590407909</v>
      </c>
      <c r="AK35" s="13">
        <v>124092292</v>
      </c>
      <c r="AL35" s="13"/>
    </row>
    <row r="36" spans="1:38" s="14" customFormat="1" ht="12.75">
      <c r="A36" s="30" t="s">
        <v>96</v>
      </c>
      <c r="B36" s="61" t="s">
        <v>144</v>
      </c>
      <c r="C36" s="40" t="s">
        <v>145</v>
      </c>
      <c r="D36" s="77">
        <v>77333725</v>
      </c>
      <c r="E36" s="78">
        <v>2250</v>
      </c>
      <c r="F36" s="79">
        <f t="shared" si="0"/>
        <v>77335975</v>
      </c>
      <c r="G36" s="77">
        <v>129829</v>
      </c>
      <c r="H36" s="78">
        <v>2250</v>
      </c>
      <c r="I36" s="80">
        <f t="shared" si="1"/>
        <v>132079</v>
      </c>
      <c r="J36" s="77">
        <v>34846065</v>
      </c>
      <c r="K36" s="78">
        <v>784253</v>
      </c>
      <c r="L36" s="78">
        <f t="shared" si="2"/>
        <v>35630318</v>
      </c>
      <c r="M36" s="41">
        <f t="shared" si="3"/>
        <v>0.4607211326940664</v>
      </c>
      <c r="N36" s="105">
        <v>0</v>
      </c>
      <c r="O36" s="106">
        <v>0</v>
      </c>
      <c r="P36" s="107">
        <f t="shared" si="4"/>
        <v>0</v>
      </c>
      <c r="Q36" s="41">
        <f t="shared" si="5"/>
        <v>0</v>
      </c>
      <c r="R36" s="105">
        <v>0</v>
      </c>
      <c r="S36" s="107">
        <v>0</v>
      </c>
      <c r="T36" s="107">
        <f t="shared" si="6"/>
        <v>0</v>
      </c>
      <c r="U36" s="41">
        <f t="shared" si="7"/>
        <v>0</v>
      </c>
      <c r="V36" s="105">
        <v>0</v>
      </c>
      <c r="W36" s="107">
        <v>0</v>
      </c>
      <c r="X36" s="107">
        <f t="shared" si="8"/>
        <v>0</v>
      </c>
      <c r="Y36" s="41">
        <f t="shared" si="9"/>
        <v>0</v>
      </c>
      <c r="Z36" s="77">
        <v>34846065</v>
      </c>
      <c r="AA36" s="78">
        <v>784253</v>
      </c>
      <c r="AB36" s="78">
        <f t="shared" si="10"/>
        <v>35630318</v>
      </c>
      <c r="AC36" s="41">
        <f t="shared" si="11"/>
        <v>0.4607211326940664</v>
      </c>
      <c r="AD36" s="77">
        <v>51427263</v>
      </c>
      <c r="AE36" s="78">
        <v>10598487</v>
      </c>
      <c r="AF36" s="78">
        <f t="shared" si="12"/>
        <v>62025750</v>
      </c>
      <c r="AG36" s="41">
        <f t="shared" si="13"/>
        <v>0.37256618563512683</v>
      </c>
      <c r="AH36" s="41">
        <f t="shared" si="14"/>
        <v>-0.42555603116447605</v>
      </c>
      <c r="AI36" s="13">
        <v>166482500</v>
      </c>
      <c r="AJ36" s="13">
        <v>166482500</v>
      </c>
      <c r="AK36" s="13">
        <v>62025750</v>
      </c>
      <c r="AL36" s="13"/>
    </row>
    <row r="37" spans="1:38" s="14" customFormat="1" ht="12.75">
      <c r="A37" s="30" t="s">
        <v>96</v>
      </c>
      <c r="B37" s="61" t="s">
        <v>146</v>
      </c>
      <c r="C37" s="40" t="s">
        <v>147</v>
      </c>
      <c r="D37" s="77">
        <v>189257006</v>
      </c>
      <c r="E37" s="78">
        <v>39741700</v>
      </c>
      <c r="F37" s="79">
        <f t="shared" si="0"/>
        <v>228998706</v>
      </c>
      <c r="G37" s="77">
        <v>189257006</v>
      </c>
      <c r="H37" s="78">
        <v>39741700</v>
      </c>
      <c r="I37" s="80">
        <f t="shared" si="1"/>
        <v>228998706</v>
      </c>
      <c r="J37" s="77">
        <v>24724780</v>
      </c>
      <c r="K37" s="78">
        <v>5906939</v>
      </c>
      <c r="L37" s="78">
        <f t="shared" si="2"/>
        <v>30631719</v>
      </c>
      <c r="M37" s="41">
        <f t="shared" si="3"/>
        <v>0.13376372091814354</v>
      </c>
      <c r="N37" s="105">
        <v>0</v>
      </c>
      <c r="O37" s="106">
        <v>0</v>
      </c>
      <c r="P37" s="107">
        <f t="shared" si="4"/>
        <v>0</v>
      </c>
      <c r="Q37" s="41">
        <f t="shared" si="5"/>
        <v>0</v>
      </c>
      <c r="R37" s="105">
        <v>0</v>
      </c>
      <c r="S37" s="107">
        <v>0</v>
      </c>
      <c r="T37" s="107">
        <f t="shared" si="6"/>
        <v>0</v>
      </c>
      <c r="U37" s="41">
        <f t="shared" si="7"/>
        <v>0</v>
      </c>
      <c r="V37" s="105">
        <v>0</v>
      </c>
      <c r="W37" s="107">
        <v>0</v>
      </c>
      <c r="X37" s="107">
        <f t="shared" si="8"/>
        <v>0</v>
      </c>
      <c r="Y37" s="41">
        <f t="shared" si="9"/>
        <v>0</v>
      </c>
      <c r="Z37" s="77">
        <v>24724780</v>
      </c>
      <c r="AA37" s="78">
        <v>5906939</v>
      </c>
      <c r="AB37" s="78">
        <f t="shared" si="10"/>
        <v>30631719</v>
      </c>
      <c r="AC37" s="41">
        <f t="shared" si="11"/>
        <v>0.13376372091814354</v>
      </c>
      <c r="AD37" s="77">
        <v>24845738</v>
      </c>
      <c r="AE37" s="78">
        <v>978395</v>
      </c>
      <c r="AF37" s="78">
        <f t="shared" si="12"/>
        <v>25824133</v>
      </c>
      <c r="AG37" s="41">
        <f t="shared" si="13"/>
        <v>0.17876984206786187</v>
      </c>
      <c r="AH37" s="41">
        <f t="shared" si="14"/>
        <v>0.18616640488956593</v>
      </c>
      <c r="AI37" s="13">
        <v>144454639</v>
      </c>
      <c r="AJ37" s="13">
        <v>190166374</v>
      </c>
      <c r="AK37" s="13">
        <v>25824133</v>
      </c>
      <c r="AL37" s="13"/>
    </row>
    <row r="38" spans="1:38" s="14" customFormat="1" ht="12.75">
      <c r="A38" s="30" t="s">
        <v>96</v>
      </c>
      <c r="B38" s="61" t="s">
        <v>148</v>
      </c>
      <c r="C38" s="40" t="s">
        <v>149</v>
      </c>
      <c r="D38" s="77">
        <v>0</v>
      </c>
      <c r="E38" s="78">
        <v>0</v>
      </c>
      <c r="F38" s="79">
        <f t="shared" si="0"/>
        <v>0</v>
      </c>
      <c r="G38" s="77">
        <v>0</v>
      </c>
      <c r="H38" s="78">
        <v>0</v>
      </c>
      <c r="I38" s="80">
        <f t="shared" si="1"/>
        <v>0</v>
      </c>
      <c r="J38" s="77">
        <v>25226466</v>
      </c>
      <c r="K38" s="78">
        <v>1897042</v>
      </c>
      <c r="L38" s="78">
        <f t="shared" si="2"/>
        <v>27123508</v>
      </c>
      <c r="M38" s="41">
        <f t="shared" si="3"/>
        <v>0</v>
      </c>
      <c r="N38" s="105">
        <v>0</v>
      </c>
      <c r="O38" s="106">
        <v>0</v>
      </c>
      <c r="P38" s="107">
        <f t="shared" si="4"/>
        <v>0</v>
      </c>
      <c r="Q38" s="41">
        <f t="shared" si="5"/>
        <v>0</v>
      </c>
      <c r="R38" s="105">
        <v>0</v>
      </c>
      <c r="S38" s="107">
        <v>0</v>
      </c>
      <c r="T38" s="107">
        <f t="shared" si="6"/>
        <v>0</v>
      </c>
      <c r="U38" s="41">
        <f t="shared" si="7"/>
        <v>0</v>
      </c>
      <c r="V38" s="105">
        <v>0</v>
      </c>
      <c r="W38" s="107">
        <v>0</v>
      </c>
      <c r="X38" s="107">
        <f t="shared" si="8"/>
        <v>0</v>
      </c>
      <c r="Y38" s="41">
        <f t="shared" si="9"/>
        <v>0</v>
      </c>
      <c r="Z38" s="77">
        <v>25226466</v>
      </c>
      <c r="AA38" s="78">
        <v>1897042</v>
      </c>
      <c r="AB38" s="78">
        <f t="shared" si="10"/>
        <v>27123508</v>
      </c>
      <c r="AC38" s="41">
        <f t="shared" si="11"/>
        <v>0</v>
      </c>
      <c r="AD38" s="77">
        <v>30169230</v>
      </c>
      <c r="AE38" s="78">
        <v>5029458</v>
      </c>
      <c r="AF38" s="78">
        <f t="shared" si="12"/>
        <v>35198688</v>
      </c>
      <c r="AG38" s="41">
        <f t="shared" si="13"/>
        <v>0.18572912190852314</v>
      </c>
      <c r="AH38" s="41">
        <f t="shared" si="14"/>
        <v>-0.22941707372729347</v>
      </c>
      <c r="AI38" s="13">
        <v>189516257</v>
      </c>
      <c r="AJ38" s="13">
        <v>173661546</v>
      </c>
      <c r="AK38" s="13">
        <v>35198688</v>
      </c>
      <c r="AL38" s="13"/>
    </row>
    <row r="39" spans="1:38" s="14" customFormat="1" ht="12.75">
      <c r="A39" s="30" t="s">
        <v>96</v>
      </c>
      <c r="B39" s="61" t="s">
        <v>150</v>
      </c>
      <c r="C39" s="40" t="s">
        <v>151</v>
      </c>
      <c r="D39" s="77">
        <v>92520270</v>
      </c>
      <c r="E39" s="78">
        <v>19196000</v>
      </c>
      <c r="F39" s="79">
        <f t="shared" si="0"/>
        <v>111716270</v>
      </c>
      <c r="G39" s="77">
        <v>92520270</v>
      </c>
      <c r="H39" s="78">
        <v>19196000</v>
      </c>
      <c r="I39" s="80">
        <f t="shared" si="1"/>
        <v>111716270</v>
      </c>
      <c r="J39" s="77">
        <v>21197375</v>
      </c>
      <c r="K39" s="78">
        <v>7452395</v>
      </c>
      <c r="L39" s="78">
        <f t="shared" si="2"/>
        <v>28649770</v>
      </c>
      <c r="M39" s="41">
        <f t="shared" si="3"/>
        <v>0.25645118656396243</v>
      </c>
      <c r="N39" s="105">
        <v>0</v>
      </c>
      <c r="O39" s="106">
        <v>0</v>
      </c>
      <c r="P39" s="107">
        <f t="shared" si="4"/>
        <v>0</v>
      </c>
      <c r="Q39" s="41">
        <f t="shared" si="5"/>
        <v>0</v>
      </c>
      <c r="R39" s="105">
        <v>0</v>
      </c>
      <c r="S39" s="107">
        <v>0</v>
      </c>
      <c r="T39" s="107">
        <f t="shared" si="6"/>
        <v>0</v>
      </c>
      <c r="U39" s="41">
        <f t="shared" si="7"/>
        <v>0</v>
      </c>
      <c r="V39" s="105">
        <v>0</v>
      </c>
      <c r="W39" s="107">
        <v>0</v>
      </c>
      <c r="X39" s="107">
        <f t="shared" si="8"/>
        <v>0</v>
      </c>
      <c r="Y39" s="41">
        <f t="shared" si="9"/>
        <v>0</v>
      </c>
      <c r="Z39" s="77">
        <v>21197375</v>
      </c>
      <c r="AA39" s="78">
        <v>7452395</v>
      </c>
      <c r="AB39" s="78">
        <f t="shared" si="10"/>
        <v>28649770</v>
      </c>
      <c r="AC39" s="41">
        <f t="shared" si="11"/>
        <v>0.25645118656396243</v>
      </c>
      <c r="AD39" s="77">
        <v>28056424</v>
      </c>
      <c r="AE39" s="78">
        <v>43383</v>
      </c>
      <c r="AF39" s="78">
        <f t="shared" si="12"/>
        <v>28099807</v>
      </c>
      <c r="AG39" s="41">
        <f t="shared" si="13"/>
        <v>1.3853464149059171</v>
      </c>
      <c r="AH39" s="41">
        <f t="shared" si="14"/>
        <v>0.019571771436010188</v>
      </c>
      <c r="AI39" s="13">
        <v>20283596</v>
      </c>
      <c r="AJ39" s="13">
        <v>106736143</v>
      </c>
      <c r="AK39" s="13">
        <v>28099807</v>
      </c>
      <c r="AL39" s="13"/>
    </row>
    <row r="40" spans="1:38" s="14" customFormat="1" ht="12.75">
      <c r="A40" s="30" t="s">
        <v>115</v>
      </c>
      <c r="B40" s="61" t="s">
        <v>152</v>
      </c>
      <c r="C40" s="40" t="s">
        <v>153</v>
      </c>
      <c r="D40" s="77">
        <v>787834315</v>
      </c>
      <c r="E40" s="78">
        <v>530012584</v>
      </c>
      <c r="F40" s="79">
        <f t="shared" si="0"/>
        <v>1317846899</v>
      </c>
      <c r="G40" s="77">
        <v>787834315</v>
      </c>
      <c r="H40" s="78">
        <v>530012584</v>
      </c>
      <c r="I40" s="80">
        <f t="shared" si="1"/>
        <v>1317846899</v>
      </c>
      <c r="J40" s="77">
        <v>95349037</v>
      </c>
      <c r="K40" s="78">
        <v>58230972</v>
      </c>
      <c r="L40" s="78">
        <f t="shared" si="2"/>
        <v>153580009</v>
      </c>
      <c r="M40" s="41">
        <f t="shared" si="3"/>
        <v>0.1165385820739409</v>
      </c>
      <c r="N40" s="105">
        <v>0</v>
      </c>
      <c r="O40" s="106">
        <v>0</v>
      </c>
      <c r="P40" s="107">
        <f t="shared" si="4"/>
        <v>0</v>
      </c>
      <c r="Q40" s="41">
        <f t="shared" si="5"/>
        <v>0</v>
      </c>
      <c r="R40" s="105">
        <v>0</v>
      </c>
      <c r="S40" s="107">
        <v>0</v>
      </c>
      <c r="T40" s="107">
        <f t="shared" si="6"/>
        <v>0</v>
      </c>
      <c r="U40" s="41">
        <f t="shared" si="7"/>
        <v>0</v>
      </c>
      <c r="V40" s="105">
        <v>0</v>
      </c>
      <c r="W40" s="107">
        <v>0</v>
      </c>
      <c r="X40" s="107">
        <f t="shared" si="8"/>
        <v>0</v>
      </c>
      <c r="Y40" s="41">
        <f t="shared" si="9"/>
        <v>0</v>
      </c>
      <c r="Z40" s="77">
        <v>95349037</v>
      </c>
      <c r="AA40" s="78">
        <v>58230972</v>
      </c>
      <c r="AB40" s="78">
        <f t="shared" si="10"/>
        <v>153580009</v>
      </c>
      <c r="AC40" s="41">
        <f t="shared" si="11"/>
        <v>0.1165385820739409</v>
      </c>
      <c r="AD40" s="77">
        <v>87108576</v>
      </c>
      <c r="AE40" s="78">
        <v>139695673</v>
      </c>
      <c r="AF40" s="78">
        <f t="shared" si="12"/>
        <v>226804249</v>
      </c>
      <c r="AG40" s="41">
        <f t="shared" si="13"/>
        <v>0.23386217771828158</v>
      </c>
      <c r="AH40" s="41">
        <f t="shared" si="14"/>
        <v>-0.3228521525626268</v>
      </c>
      <c r="AI40" s="13">
        <v>969820136</v>
      </c>
      <c r="AJ40" s="13">
        <v>1212259316</v>
      </c>
      <c r="AK40" s="13">
        <v>226804249</v>
      </c>
      <c r="AL40" s="13"/>
    </row>
    <row r="41" spans="1:38" s="58" customFormat="1" ht="12.75">
      <c r="A41" s="62"/>
      <c r="B41" s="63" t="s">
        <v>154</v>
      </c>
      <c r="C41" s="33"/>
      <c r="D41" s="81">
        <f>SUM(D32:D40)</f>
        <v>2032756600</v>
      </c>
      <c r="E41" s="82">
        <f>SUM(E32:E40)</f>
        <v>668326055</v>
      </c>
      <c r="F41" s="83">
        <f t="shared" si="0"/>
        <v>2701082655</v>
      </c>
      <c r="G41" s="81">
        <f>SUM(G32:G40)</f>
        <v>1955552704</v>
      </c>
      <c r="H41" s="82">
        <f>SUM(H32:H40)</f>
        <v>668326055</v>
      </c>
      <c r="I41" s="83">
        <f t="shared" si="1"/>
        <v>2623878759</v>
      </c>
      <c r="J41" s="81">
        <f>SUM(J32:J40)</f>
        <v>375812708</v>
      </c>
      <c r="K41" s="82">
        <f>SUM(K32:K40)</f>
        <v>91420197</v>
      </c>
      <c r="L41" s="82">
        <f t="shared" si="2"/>
        <v>467232905</v>
      </c>
      <c r="M41" s="45">
        <f t="shared" si="3"/>
        <v>0.1729798620323968</v>
      </c>
      <c r="N41" s="111">
        <f>SUM(N32:N40)</f>
        <v>0</v>
      </c>
      <c r="O41" s="112">
        <f>SUM(O32:O40)</f>
        <v>0</v>
      </c>
      <c r="P41" s="113">
        <f t="shared" si="4"/>
        <v>0</v>
      </c>
      <c r="Q41" s="45">
        <f t="shared" si="5"/>
        <v>0</v>
      </c>
      <c r="R41" s="111">
        <f>SUM(R32:R40)</f>
        <v>0</v>
      </c>
      <c r="S41" s="113">
        <f>SUM(S32:S40)</f>
        <v>0</v>
      </c>
      <c r="T41" s="113">
        <f t="shared" si="6"/>
        <v>0</v>
      </c>
      <c r="U41" s="45">
        <f t="shared" si="7"/>
        <v>0</v>
      </c>
      <c r="V41" s="111">
        <f>SUM(V32:V40)</f>
        <v>0</v>
      </c>
      <c r="W41" s="113">
        <f>SUM(W32:W40)</f>
        <v>0</v>
      </c>
      <c r="X41" s="113">
        <f t="shared" si="8"/>
        <v>0</v>
      </c>
      <c r="Y41" s="45">
        <f t="shared" si="9"/>
        <v>0</v>
      </c>
      <c r="Z41" s="81">
        <v>375812708</v>
      </c>
      <c r="AA41" s="82">
        <v>91420197</v>
      </c>
      <c r="AB41" s="82">
        <f t="shared" si="10"/>
        <v>467232905</v>
      </c>
      <c r="AC41" s="45">
        <f t="shared" si="11"/>
        <v>0.1729798620323968</v>
      </c>
      <c r="AD41" s="81">
        <f>SUM(AD32:AD40)</f>
        <v>414146161</v>
      </c>
      <c r="AE41" s="82">
        <f>SUM(AE32:AE40)</f>
        <v>165521100</v>
      </c>
      <c r="AF41" s="82">
        <f t="shared" si="12"/>
        <v>579667261</v>
      </c>
      <c r="AG41" s="45">
        <f t="shared" si="13"/>
        <v>0.23932820333924268</v>
      </c>
      <c r="AH41" s="45">
        <f t="shared" si="14"/>
        <v>-0.19396361251459393</v>
      </c>
      <c r="AI41" s="64">
        <f>SUM(AI32:AI40)</f>
        <v>2422059970</v>
      </c>
      <c r="AJ41" s="64">
        <f>SUM(AJ32:AJ40)</f>
        <v>2882069236</v>
      </c>
      <c r="AK41" s="64">
        <f>SUM(AK32:AK40)</f>
        <v>579667261</v>
      </c>
      <c r="AL41" s="64"/>
    </row>
    <row r="42" spans="1:38" s="14" customFormat="1" ht="12.75">
      <c r="A42" s="30" t="s">
        <v>96</v>
      </c>
      <c r="B42" s="61" t="s">
        <v>155</v>
      </c>
      <c r="C42" s="40" t="s">
        <v>156</v>
      </c>
      <c r="D42" s="77">
        <v>160427336</v>
      </c>
      <c r="E42" s="78">
        <v>40671667</v>
      </c>
      <c r="F42" s="79">
        <f aca="true" t="shared" si="15" ref="F42:F61">$D42+$E42</f>
        <v>201099003</v>
      </c>
      <c r="G42" s="77">
        <v>160427336</v>
      </c>
      <c r="H42" s="78">
        <v>40671667</v>
      </c>
      <c r="I42" s="80">
        <f aca="true" t="shared" si="16" ref="I42:I61">$G42+$H42</f>
        <v>201099003</v>
      </c>
      <c r="J42" s="77">
        <v>32973634</v>
      </c>
      <c r="K42" s="78">
        <v>1366478</v>
      </c>
      <c r="L42" s="78">
        <f aca="true" t="shared" si="17" ref="L42:L61">$J42+$K42</f>
        <v>34340112</v>
      </c>
      <c r="M42" s="41">
        <f aca="true" t="shared" si="18" ref="M42:M61">IF($F42=0,0,$L42/$F42)</f>
        <v>0.1707622190449149</v>
      </c>
      <c r="N42" s="105">
        <v>0</v>
      </c>
      <c r="O42" s="106">
        <v>0</v>
      </c>
      <c r="P42" s="107">
        <f aca="true" t="shared" si="19" ref="P42:P61">$N42+$O42</f>
        <v>0</v>
      </c>
      <c r="Q42" s="41">
        <f aca="true" t="shared" si="20" ref="Q42:Q61">IF($F42=0,0,$P42/$F42)</f>
        <v>0</v>
      </c>
      <c r="R42" s="105">
        <v>0</v>
      </c>
      <c r="S42" s="107">
        <v>0</v>
      </c>
      <c r="T42" s="107">
        <f aca="true" t="shared" si="21" ref="T42:T61">$R42+$S42</f>
        <v>0</v>
      </c>
      <c r="U42" s="41">
        <f aca="true" t="shared" si="22" ref="U42:U61">IF($I42=0,0,$T42/$I42)</f>
        <v>0</v>
      </c>
      <c r="V42" s="105">
        <v>0</v>
      </c>
      <c r="W42" s="107">
        <v>0</v>
      </c>
      <c r="X42" s="107">
        <f aca="true" t="shared" si="23" ref="X42:X61">$V42+$W42</f>
        <v>0</v>
      </c>
      <c r="Y42" s="41">
        <f aca="true" t="shared" si="24" ref="Y42:Y61">IF($I42=0,0,$X42/$I42)</f>
        <v>0</v>
      </c>
      <c r="Z42" s="77">
        <v>32973634</v>
      </c>
      <c r="AA42" s="78">
        <v>1366478</v>
      </c>
      <c r="AB42" s="78">
        <f aca="true" t="shared" si="25" ref="AB42:AB61">$Z42+$AA42</f>
        <v>34340112</v>
      </c>
      <c r="AC42" s="41">
        <f aca="true" t="shared" si="26" ref="AC42:AC61">IF($F42=0,0,$AB42/$F42)</f>
        <v>0.1707622190449149</v>
      </c>
      <c r="AD42" s="77">
        <v>29921361</v>
      </c>
      <c r="AE42" s="78">
        <v>6572364</v>
      </c>
      <c r="AF42" s="78">
        <f aca="true" t="shared" si="27" ref="AF42:AF61">$AD42+$AE42</f>
        <v>36493725</v>
      </c>
      <c r="AG42" s="41">
        <f aca="true" t="shared" si="28" ref="AG42:AG61">IF($AI42=0,0,$AK42/$AI42)</f>
        <v>0.17710827996717585</v>
      </c>
      <c r="AH42" s="41">
        <f aca="true" t="shared" si="29" ref="AH42:AH61">IF($AF42=0,0,(($L42/$AF42)-1))</f>
        <v>-0.059013241317514176</v>
      </c>
      <c r="AI42" s="13">
        <v>206053184</v>
      </c>
      <c r="AJ42" s="13">
        <v>197814443</v>
      </c>
      <c r="AK42" s="13">
        <v>36493725</v>
      </c>
      <c r="AL42" s="13"/>
    </row>
    <row r="43" spans="1:38" s="14" customFormat="1" ht="12.75">
      <c r="A43" s="30" t="s">
        <v>96</v>
      </c>
      <c r="B43" s="61" t="s">
        <v>157</v>
      </c>
      <c r="C43" s="40" t="s">
        <v>158</v>
      </c>
      <c r="D43" s="77">
        <v>157464611</v>
      </c>
      <c r="E43" s="78">
        <v>56480350</v>
      </c>
      <c r="F43" s="79">
        <f t="shared" si="15"/>
        <v>213944961</v>
      </c>
      <c r="G43" s="77">
        <v>157464611</v>
      </c>
      <c r="H43" s="78">
        <v>56480350</v>
      </c>
      <c r="I43" s="80">
        <f t="shared" si="16"/>
        <v>213944961</v>
      </c>
      <c r="J43" s="77">
        <v>29355060</v>
      </c>
      <c r="K43" s="78">
        <v>7666255</v>
      </c>
      <c r="L43" s="78">
        <f t="shared" si="17"/>
        <v>37021315</v>
      </c>
      <c r="M43" s="41">
        <f t="shared" si="18"/>
        <v>0.17304130383327887</v>
      </c>
      <c r="N43" s="105">
        <v>0</v>
      </c>
      <c r="O43" s="106">
        <v>0</v>
      </c>
      <c r="P43" s="107">
        <f t="shared" si="19"/>
        <v>0</v>
      </c>
      <c r="Q43" s="41">
        <f t="shared" si="20"/>
        <v>0</v>
      </c>
      <c r="R43" s="105">
        <v>0</v>
      </c>
      <c r="S43" s="107">
        <v>0</v>
      </c>
      <c r="T43" s="107">
        <f t="shared" si="21"/>
        <v>0</v>
      </c>
      <c r="U43" s="41">
        <f t="shared" si="22"/>
        <v>0</v>
      </c>
      <c r="V43" s="105">
        <v>0</v>
      </c>
      <c r="W43" s="107">
        <v>0</v>
      </c>
      <c r="X43" s="107">
        <f t="shared" si="23"/>
        <v>0</v>
      </c>
      <c r="Y43" s="41">
        <f t="shared" si="24"/>
        <v>0</v>
      </c>
      <c r="Z43" s="77">
        <v>29355060</v>
      </c>
      <c r="AA43" s="78">
        <v>7666255</v>
      </c>
      <c r="AB43" s="78">
        <f t="shared" si="25"/>
        <v>37021315</v>
      </c>
      <c r="AC43" s="41">
        <f t="shared" si="26"/>
        <v>0.17304130383327887</v>
      </c>
      <c r="AD43" s="77">
        <v>30461268</v>
      </c>
      <c r="AE43" s="78">
        <v>3671609</v>
      </c>
      <c r="AF43" s="78">
        <f t="shared" si="27"/>
        <v>34132877</v>
      </c>
      <c r="AG43" s="41">
        <f t="shared" si="28"/>
        <v>0.18025286114359623</v>
      </c>
      <c r="AH43" s="41">
        <f t="shared" si="29"/>
        <v>0.08462333837256075</v>
      </c>
      <c r="AI43" s="13">
        <v>189361083</v>
      </c>
      <c r="AJ43" s="13">
        <v>215115208</v>
      </c>
      <c r="AK43" s="13">
        <v>34132877</v>
      </c>
      <c r="AL43" s="13"/>
    </row>
    <row r="44" spans="1:38" s="14" customFormat="1" ht="12.75">
      <c r="A44" s="30" t="s">
        <v>96</v>
      </c>
      <c r="B44" s="61" t="s">
        <v>159</v>
      </c>
      <c r="C44" s="40" t="s">
        <v>160</v>
      </c>
      <c r="D44" s="77">
        <v>120533363</v>
      </c>
      <c r="E44" s="78">
        <v>17950700</v>
      </c>
      <c r="F44" s="79">
        <f t="shared" si="15"/>
        <v>138484063</v>
      </c>
      <c r="G44" s="77">
        <v>120533363</v>
      </c>
      <c r="H44" s="78">
        <v>17950700</v>
      </c>
      <c r="I44" s="80">
        <f t="shared" si="16"/>
        <v>138484063</v>
      </c>
      <c r="J44" s="77">
        <v>23723863</v>
      </c>
      <c r="K44" s="78">
        <v>2184843</v>
      </c>
      <c r="L44" s="78">
        <f t="shared" si="17"/>
        <v>25908706</v>
      </c>
      <c r="M44" s="41">
        <f t="shared" si="18"/>
        <v>0.1870879972665158</v>
      </c>
      <c r="N44" s="105">
        <v>0</v>
      </c>
      <c r="O44" s="106">
        <v>0</v>
      </c>
      <c r="P44" s="107">
        <f t="shared" si="19"/>
        <v>0</v>
      </c>
      <c r="Q44" s="41">
        <f t="shared" si="20"/>
        <v>0</v>
      </c>
      <c r="R44" s="105">
        <v>0</v>
      </c>
      <c r="S44" s="107">
        <v>0</v>
      </c>
      <c r="T44" s="107">
        <f t="shared" si="21"/>
        <v>0</v>
      </c>
      <c r="U44" s="41">
        <f t="shared" si="22"/>
        <v>0</v>
      </c>
      <c r="V44" s="105">
        <v>0</v>
      </c>
      <c r="W44" s="107">
        <v>0</v>
      </c>
      <c r="X44" s="107">
        <f t="shared" si="23"/>
        <v>0</v>
      </c>
      <c r="Y44" s="41">
        <f t="shared" si="24"/>
        <v>0</v>
      </c>
      <c r="Z44" s="77">
        <v>23723863</v>
      </c>
      <c r="AA44" s="78">
        <v>2184843</v>
      </c>
      <c r="AB44" s="78">
        <f t="shared" si="25"/>
        <v>25908706</v>
      </c>
      <c r="AC44" s="41">
        <f t="shared" si="26"/>
        <v>0.1870879972665158</v>
      </c>
      <c r="AD44" s="77">
        <v>33346963</v>
      </c>
      <c r="AE44" s="78">
        <v>1858324</v>
      </c>
      <c r="AF44" s="78">
        <f t="shared" si="27"/>
        <v>35205287</v>
      </c>
      <c r="AG44" s="41">
        <f t="shared" si="28"/>
        <v>0.23658014836643024</v>
      </c>
      <c r="AH44" s="41">
        <f t="shared" si="29"/>
        <v>-0.2640677520964394</v>
      </c>
      <c r="AI44" s="13">
        <v>148809134</v>
      </c>
      <c r="AJ44" s="13">
        <v>151833162</v>
      </c>
      <c r="AK44" s="13">
        <v>35205287</v>
      </c>
      <c r="AL44" s="13"/>
    </row>
    <row r="45" spans="1:38" s="14" customFormat="1" ht="12.75">
      <c r="A45" s="30" t="s">
        <v>96</v>
      </c>
      <c r="B45" s="61" t="s">
        <v>161</v>
      </c>
      <c r="C45" s="40" t="s">
        <v>162</v>
      </c>
      <c r="D45" s="77">
        <v>154550546</v>
      </c>
      <c r="E45" s="78">
        <v>18300000</v>
      </c>
      <c r="F45" s="79">
        <f t="shared" si="15"/>
        <v>172850546</v>
      </c>
      <c r="G45" s="77">
        <v>154550546</v>
      </c>
      <c r="H45" s="78">
        <v>18300000</v>
      </c>
      <c r="I45" s="80">
        <f t="shared" si="16"/>
        <v>172850546</v>
      </c>
      <c r="J45" s="77">
        <v>83097141</v>
      </c>
      <c r="K45" s="78">
        <v>4408701</v>
      </c>
      <c r="L45" s="78">
        <f t="shared" si="17"/>
        <v>87505842</v>
      </c>
      <c r="M45" s="41">
        <f t="shared" si="18"/>
        <v>0.5062514641984411</v>
      </c>
      <c r="N45" s="105">
        <v>0</v>
      </c>
      <c r="O45" s="106">
        <v>0</v>
      </c>
      <c r="P45" s="107">
        <f t="shared" si="19"/>
        <v>0</v>
      </c>
      <c r="Q45" s="41">
        <f t="shared" si="20"/>
        <v>0</v>
      </c>
      <c r="R45" s="105">
        <v>0</v>
      </c>
      <c r="S45" s="107">
        <v>0</v>
      </c>
      <c r="T45" s="107">
        <f t="shared" si="21"/>
        <v>0</v>
      </c>
      <c r="U45" s="41">
        <f t="shared" si="22"/>
        <v>0</v>
      </c>
      <c r="V45" s="105">
        <v>0</v>
      </c>
      <c r="W45" s="107">
        <v>0</v>
      </c>
      <c r="X45" s="107">
        <f t="shared" si="23"/>
        <v>0</v>
      </c>
      <c r="Y45" s="41">
        <f t="shared" si="24"/>
        <v>0</v>
      </c>
      <c r="Z45" s="77">
        <v>83097141</v>
      </c>
      <c r="AA45" s="78">
        <v>4408701</v>
      </c>
      <c r="AB45" s="78">
        <f t="shared" si="25"/>
        <v>87505842</v>
      </c>
      <c r="AC45" s="41">
        <f t="shared" si="26"/>
        <v>0.5062514641984411</v>
      </c>
      <c r="AD45" s="77">
        <v>17335002</v>
      </c>
      <c r="AE45" s="78">
        <v>0</v>
      </c>
      <c r="AF45" s="78">
        <f t="shared" si="27"/>
        <v>17335002</v>
      </c>
      <c r="AG45" s="41">
        <f t="shared" si="28"/>
        <v>0.1175753841084261</v>
      </c>
      <c r="AH45" s="41">
        <f t="shared" si="29"/>
        <v>4.047928001392789</v>
      </c>
      <c r="AI45" s="13">
        <v>147437341</v>
      </c>
      <c r="AJ45" s="13">
        <v>169192345</v>
      </c>
      <c r="AK45" s="13">
        <v>17335002</v>
      </c>
      <c r="AL45" s="13"/>
    </row>
    <row r="46" spans="1:38" s="14" customFormat="1" ht="12.75">
      <c r="A46" s="30" t="s">
        <v>115</v>
      </c>
      <c r="B46" s="61" t="s">
        <v>163</v>
      </c>
      <c r="C46" s="40" t="s">
        <v>164</v>
      </c>
      <c r="D46" s="77">
        <v>425489186</v>
      </c>
      <c r="E46" s="78">
        <v>106518614</v>
      </c>
      <c r="F46" s="79">
        <f t="shared" si="15"/>
        <v>532007800</v>
      </c>
      <c r="G46" s="77">
        <v>425489186</v>
      </c>
      <c r="H46" s="78">
        <v>106518614</v>
      </c>
      <c r="I46" s="80">
        <f t="shared" si="16"/>
        <v>532007800</v>
      </c>
      <c r="J46" s="77">
        <v>100486225</v>
      </c>
      <c r="K46" s="78">
        <v>15687784</v>
      </c>
      <c r="L46" s="78">
        <f t="shared" si="17"/>
        <v>116174009</v>
      </c>
      <c r="M46" s="41">
        <f t="shared" si="18"/>
        <v>0.21836899571773197</v>
      </c>
      <c r="N46" s="105">
        <v>0</v>
      </c>
      <c r="O46" s="106">
        <v>0</v>
      </c>
      <c r="P46" s="107">
        <f t="shared" si="19"/>
        <v>0</v>
      </c>
      <c r="Q46" s="41">
        <f t="shared" si="20"/>
        <v>0</v>
      </c>
      <c r="R46" s="105">
        <v>0</v>
      </c>
      <c r="S46" s="107">
        <v>0</v>
      </c>
      <c r="T46" s="107">
        <f t="shared" si="21"/>
        <v>0</v>
      </c>
      <c r="U46" s="41">
        <f t="shared" si="22"/>
        <v>0</v>
      </c>
      <c r="V46" s="105">
        <v>0</v>
      </c>
      <c r="W46" s="107">
        <v>0</v>
      </c>
      <c r="X46" s="107">
        <f t="shared" si="23"/>
        <v>0</v>
      </c>
      <c r="Y46" s="41">
        <f t="shared" si="24"/>
        <v>0</v>
      </c>
      <c r="Z46" s="77">
        <v>100486225</v>
      </c>
      <c r="AA46" s="78">
        <v>15687784</v>
      </c>
      <c r="AB46" s="78">
        <f t="shared" si="25"/>
        <v>116174009</v>
      </c>
      <c r="AC46" s="41">
        <f t="shared" si="26"/>
        <v>0.21836899571773197</v>
      </c>
      <c r="AD46" s="77">
        <v>57190365</v>
      </c>
      <c r="AE46" s="78">
        <v>49632251</v>
      </c>
      <c r="AF46" s="78">
        <f t="shared" si="27"/>
        <v>106822616</v>
      </c>
      <c r="AG46" s="41">
        <f t="shared" si="28"/>
        <v>0.21410889036892505</v>
      </c>
      <c r="AH46" s="41">
        <f t="shared" si="29"/>
        <v>0.08754132177403329</v>
      </c>
      <c r="AI46" s="13">
        <v>498917237</v>
      </c>
      <c r="AJ46" s="13">
        <v>545593038</v>
      </c>
      <c r="AK46" s="13">
        <v>106822616</v>
      </c>
      <c r="AL46" s="13"/>
    </row>
    <row r="47" spans="1:38" s="58" customFormat="1" ht="12.75">
      <c r="A47" s="62"/>
      <c r="B47" s="63" t="s">
        <v>165</v>
      </c>
      <c r="C47" s="33"/>
      <c r="D47" s="81">
        <f>SUM(D42:D46)</f>
        <v>1018465042</v>
      </c>
      <c r="E47" s="82">
        <f>SUM(E42:E46)</f>
        <v>239921331</v>
      </c>
      <c r="F47" s="83">
        <f t="shared" si="15"/>
        <v>1258386373</v>
      </c>
      <c r="G47" s="81">
        <f>SUM(G42:G46)</f>
        <v>1018465042</v>
      </c>
      <c r="H47" s="82">
        <f>SUM(H42:H46)</f>
        <v>239921331</v>
      </c>
      <c r="I47" s="83">
        <f t="shared" si="16"/>
        <v>1258386373</v>
      </c>
      <c r="J47" s="81">
        <f>SUM(J42:J46)</f>
        <v>269635923</v>
      </c>
      <c r="K47" s="82">
        <f>SUM(K42:K46)</f>
        <v>31314061</v>
      </c>
      <c r="L47" s="82">
        <f t="shared" si="17"/>
        <v>300949984</v>
      </c>
      <c r="M47" s="45">
        <f t="shared" si="18"/>
        <v>0.23915546962141174</v>
      </c>
      <c r="N47" s="111">
        <f>SUM(N42:N46)</f>
        <v>0</v>
      </c>
      <c r="O47" s="112">
        <f>SUM(O42:O46)</f>
        <v>0</v>
      </c>
      <c r="P47" s="113">
        <f t="shared" si="19"/>
        <v>0</v>
      </c>
      <c r="Q47" s="45">
        <f t="shared" si="20"/>
        <v>0</v>
      </c>
      <c r="R47" s="111">
        <f>SUM(R42:R46)</f>
        <v>0</v>
      </c>
      <c r="S47" s="113">
        <f>SUM(S42:S46)</f>
        <v>0</v>
      </c>
      <c r="T47" s="113">
        <f t="shared" si="21"/>
        <v>0</v>
      </c>
      <c r="U47" s="45">
        <f t="shared" si="22"/>
        <v>0</v>
      </c>
      <c r="V47" s="111">
        <f>SUM(V42:V46)</f>
        <v>0</v>
      </c>
      <c r="W47" s="113">
        <f>SUM(W42:W46)</f>
        <v>0</v>
      </c>
      <c r="X47" s="113">
        <f t="shared" si="23"/>
        <v>0</v>
      </c>
      <c r="Y47" s="45">
        <f t="shared" si="24"/>
        <v>0</v>
      </c>
      <c r="Z47" s="81">
        <v>269635923</v>
      </c>
      <c r="AA47" s="82">
        <v>31314061</v>
      </c>
      <c r="AB47" s="82">
        <f t="shared" si="25"/>
        <v>300949984</v>
      </c>
      <c r="AC47" s="45">
        <f t="shared" si="26"/>
        <v>0.23915546962141174</v>
      </c>
      <c r="AD47" s="81">
        <f>SUM(AD42:AD46)</f>
        <v>168254959</v>
      </c>
      <c r="AE47" s="82">
        <f>SUM(AE42:AE46)</f>
        <v>61734548</v>
      </c>
      <c r="AF47" s="82">
        <f t="shared" si="27"/>
        <v>229989507</v>
      </c>
      <c r="AG47" s="45">
        <f t="shared" si="28"/>
        <v>0.19317466898990915</v>
      </c>
      <c r="AH47" s="45">
        <f t="shared" si="29"/>
        <v>0.3085378890785657</v>
      </c>
      <c r="AI47" s="64">
        <f>SUM(AI42:AI46)</f>
        <v>1190577979</v>
      </c>
      <c r="AJ47" s="64">
        <f>SUM(AJ42:AJ46)</f>
        <v>1279548196</v>
      </c>
      <c r="AK47" s="64">
        <f>SUM(AK42:AK46)</f>
        <v>229989507</v>
      </c>
      <c r="AL47" s="64"/>
    </row>
    <row r="48" spans="1:38" s="14" customFormat="1" ht="12.75">
      <c r="A48" s="30" t="s">
        <v>96</v>
      </c>
      <c r="B48" s="61" t="s">
        <v>166</v>
      </c>
      <c r="C48" s="40" t="s">
        <v>167</v>
      </c>
      <c r="D48" s="77">
        <v>132821269</v>
      </c>
      <c r="E48" s="78">
        <v>8677998</v>
      </c>
      <c r="F48" s="79">
        <f t="shared" si="15"/>
        <v>141499267</v>
      </c>
      <c r="G48" s="77">
        <v>132821269</v>
      </c>
      <c r="H48" s="78">
        <v>8677998</v>
      </c>
      <c r="I48" s="80">
        <f t="shared" si="16"/>
        <v>141499267</v>
      </c>
      <c r="J48" s="77">
        <v>35550703</v>
      </c>
      <c r="K48" s="78">
        <v>12121266</v>
      </c>
      <c r="L48" s="78">
        <f t="shared" si="17"/>
        <v>47671969</v>
      </c>
      <c r="M48" s="41">
        <f t="shared" si="18"/>
        <v>0.3369061198034333</v>
      </c>
      <c r="N48" s="105">
        <v>0</v>
      </c>
      <c r="O48" s="106">
        <v>0</v>
      </c>
      <c r="P48" s="107">
        <f t="shared" si="19"/>
        <v>0</v>
      </c>
      <c r="Q48" s="41">
        <f t="shared" si="20"/>
        <v>0</v>
      </c>
      <c r="R48" s="105">
        <v>0</v>
      </c>
      <c r="S48" s="107">
        <v>0</v>
      </c>
      <c r="T48" s="107">
        <f t="shared" si="21"/>
        <v>0</v>
      </c>
      <c r="U48" s="41">
        <f t="shared" si="22"/>
        <v>0</v>
      </c>
      <c r="V48" s="105">
        <v>0</v>
      </c>
      <c r="W48" s="107">
        <v>0</v>
      </c>
      <c r="X48" s="107">
        <f t="shared" si="23"/>
        <v>0</v>
      </c>
      <c r="Y48" s="41">
        <f t="shared" si="24"/>
        <v>0</v>
      </c>
      <c r="Z48" s="77">
        <v>35550703</v>
      </c>
      <c r="AA48" s="78">
        <v>12121266</v>
      </c>
      <c r="AB48" s="78">
        <f t="shared" si="25"/>
        <v>47671969</v>
      </c>
      <c r="AC48" s="41">
        <f t="shared" si="26"/>
        <v>0.3369061198034333</v>
      </c>
      <c r="AD48" s="77">
        <v>24004712</v>
      </c>
      <c r="AE48" s="78">
        <v>8931530</v>
      </c>
      <c r="AF48" s="78">
        <f t="shared" si="27"/>
        <v>32936242</v>
      </c>
      <c r="AG48" s="41">
        <f t="shared" si="28"/>
        <v>0.1574564265751241</v>
      </c>
      <c r="AH48" s="41">
        <f t="shared" si="29"/>
        <v>0.44740158880299696</v>
      </c>
      <c r="AI48" s="13">
        <v>209176867</v>
      </c>
      <c r="AJ48" s="13">
        <v>209176867</v>
      </c>
      <c r="AK48" s="13">
        <v>32936242</v>
      </c>
      <c r="AL48" s="13"/>
    </row>
    <row r="49" spans="1:38" s="14" customFormat="1" ht="12.75">
      <c r="A49" s="30" t="s">
        <v>96</v>
      </c>
      <c r="B49" s="61" t="s">
        <v>168</v>
      </c>
      <c r="C49" s="40" t="s">
        <v>169</v>
      </c>
      <c r="D49" s="77">
        <v>160060838</v>
      </c>
      <c r="E49" s="78">
        <v>0</v>
      </c>
      <c r="F49" s="79">
        <f t="shared" si="15"/>
        <v>160060838</v>
      </c>
      <c r="G49" s="77">
        <v>160060838</v>
      </c>
      <c r="H49" s="78">
        <v>0</v>
      </c>
      <c r="I49" s="80">
        <f t="shared" si="16"/>
        <v>160060838</v>
      </c>
      <c r="J49" s="77">
        <v>14639047</v>
      </c>
      <c r="K49" s="78">
        <v>2286353</v>
      </c>
      <c r="L49" s="78">
        <f t="shared" si="17"/>
        <v>16925400</v>
      </c>
      <c r="M49" s="41">
        <f t="shared" si="18"/>
        <v>0.10574354233981956</v>
      </c>
      <c r="N49" s="105">
        <v>0</v>
      </c>
      <c r="O49" s="106">
        <v>0</v>
      </c>
      <c r="P49" s="107">
        <f t="shared" si="19"/>
        <v>0</v>
      </c>
      <c r="Q49" s="41">
        <f t="shared" si="20"/>
        <v>0</v>
      </c>
      <c r="R49" s="105">
        <v>0</v>
      </c>
      <c r="S49" s="107">
        <v>0</v>
      </c>
      <c r="T49" s="107">
        <f t="shared" si="21"/>
        <v>0</v>
      </c>
      <c r="U49" s="41">
        <f t="shared" si="22"/>
        <v>0</v>
      </c>
      <c r="V49" s="105">
        <v>0</v>
      </c>
      <c r="W49" s="107">
        <v>0</v>
      </c>
      <c r="X49" s="107">
        <f t="shared" si="23"/>
        <v>0</v>
      </c>
      <c r="Y49" s="41">
        <f t="shared" si="24"/>
        <v>0</v>
      </c>
      <c r="Z49" s="77">
        <v>14639047</v>
      </c>
      <c r="AA49" s="78">
        <v>2286353</v>
      </c>
      <c r="AB49" s="78">
        <f t="shared" si="25"/>
        <v>16925400</v>
      </c>
      <c r="AC49" s="41">
        <f t="shared" si="26"/>
        <v>0.10574354233981956</v>
      </c>
      <c r="AD49" s="77">
        <v>15746990</v>
      </c>
      <c r="AE49" s="78">
        <v>0</v>
      </c>
      <c r="AF49" s="78">
        <f t="shared" si="27"/>
        <v>15746990</v>
      </c>
      <c r="AG49" s="41">
        <f t="shared" si="28"/>
        <v>0.15395543158030808</v>
      </c>
      <c r="AH49" s="41">
        <f t="shared" si="29"/>
        <v>0.07483398414554143</v>
      </c>
      <c r="AI49" s="13">
        <v>102282783</v>
      </c>
      <c r="AJ49" s="13">
        <v>135017910</v>
      </c>
      <c r="AK49" s="13">
        <v>15746990</v>
      </c>
      <c r="AL49" s="13"/>
    </row>
    <row r="50" spans="1:38" s="14" customFormat="1" ht="12.75">
      <c r="A50" s="30" t="s">
        <v>96</v>
      </c>
      <c r="B50" s="61" t="s">
        <v>170</v>
      </c>
      <c r="C50" s="40" t="s">
        <v>171</v>
      </c>
      <c r="D50" s="77">
        <v>208429546</v>
      </c>
      <c r="E50" s="78">
        <v>78897829</v>
      </c>
      <c r="F50" s="79">
        <f t="shared" si="15"/>
        <v>287327375</v>
      </c>
      <c r="G50" s="77">
        <v>208429546</v>
      </c>
      <c r="H50" s="78">
        <v>78897829</v>
      </c>
      <c r="I50" s="80">
        <f t="shared" si="16"/>
        <v>287327375</v>
      </c>
      <c r="J50" s="77">
        <v>33534185</v>
      </c>
      <c r="K50" s="78">
        <v>12894378</v>
      </c>
      <c r="L50" s="78">
        <f t="shared" si="17"/>
        <v>46428563</v>
      </c>
      <c r="M50" s="41">
        <f t="shared" si="18"/>
        <v>0.16158767677461988</v>
      </c>
      <c r="N50" s="105">
        <v>0</v>
      </c>
      <c r="O50" s="106">
        <v>0</v>
      </c>
      <c r="P50" s="107">
        <f t="shared" si="19"/>
        <v>0</v>
      </c>
      <c r="Q50" s="41">
        <f t="shared" si="20"/>
        <v>0</v>
      </c>
      <c r="R50" s="105">
        <v>0</v>
      </c>
      <c r="S50" s="107">
        <v>0</v>
      </c>
      <c r="T50" s="107">
        <f t="shared" si="21"/>
        <v>0</v>
      </c>
      <c r="U50" s="41">
        <f t="shared" si="22"/>
        <v>0</v>
      </c>
      <c r="V50" s="105">
        <v>0</v>
      </c>
      <c r="W50" s="107">
        <v>0</v>
      </c>
      <c r="X50" s="107">
        <f t="shared" si="23"/>
        <v>0</v>
      </c>
      <c r="Y50" s="41">
        <f t="shared" si="24"/>
        <v>0</v>
      </c>
      <c r="Z50" s="77">
        <v>33534185</v>
      </c>
      <c r="AA50" s="78">
        <v>12894378</v>
      </c>
      <c r="AB50" s="78">
        <f t="shared" si="25"/>
        <v>46428563</v>
      </c>
      <c r="AC50" s="41">
        <f t="shared" si="26"/>
        <v>0.16158767677461988</v>
      </c>
      <c r="AD50" s="77">
        <v>29528148</v>
      </c>
      <c r="AE50" s="78">
        <v>5561599</v>
      </c>
      <c r="AF50" s="78">
        <f t="shared" si="27"/>
        <v>35089747</v>
      </c>
      <c r="AG50" s="41">
        <f t="shared" si="28"/>
        <v>0.18587541648788808</v>
      </c>
      <c r="AH50" s="41">
        <f t="shared" si="29"/>
        <v>0.32313758204070275</v>
      </c>
      <c r="AI50" s="13">
        <v>188781000</v>
      </c>
      <c r="AJ50" s="13">
        <v>248219421</v>
      </c>
      <c r="AK50" s="13">
        <v>35089747</v>
      </c>
      <c r="AL50" s="13"/>
    </row>
    <row r="51" spans="1:38" s="14" customFormat="1" ht="12.75">
      <c r="A51" s="30" t="s">
        <v>96</v>
      </c>
      <c r="B51" s="61" t="s">
        <v>172</v>
      </c>
      <c r="C51" s="40" t="s">
        <v>173</v>
      </c>
      <c r="D51" s="77">
        <v>181750228</v>
      </c>
      <c r="E51" s="78">
        <v>68046266</v>
      </c>
      <c r="F51" s="79">
        <f t="shared" si="15"/>
        <v>249796494</v>
      </c>
      <c r="G51" s="77">
        <v>181750228</v>
      </c>
      <c r="H51" s="78">
        <v>68046266</v>
      </c>
      <c r="I51" s="80">
        <f t="shared" si="16"/>
        <v>249796494</v>
      </c>
      <c r="J51" s="77">
        <v>30923399</v>
      </c>
      <c r="K51" s="78">
        <v>4768364</v>
      </c>
      <c r="L51" s="78">
        <f t="shared" si="17"/>
        <v>35691763</v>
      </c>
      <c r="M51" s="41">
        <f t="shared" si="18"/>
        <v>0.14288336248626451</v>
      </c>
      <c r="N51" s="105">
        <v>0</v>
      </c>
      <c r="O51" s="106">
        <v>0</v>
      </c>
      <c r="P51" s="107">
        <f t="shared" si="19"/>
        <v>0</v>
      </c>
      <c r="Q51" s="41">
        <f t="shared" si="20"/>
        <v>0</v>
      </c>
      <c r="R51" s="105">
        <v>0</v>
      </c>
      <c r="S51" s="107">
        <v>0</v>
      </c>
      <c r="T51" s="107">
        <f t="shared" si="21"/>
        <v>0</v>
      </c>
      <c r="U51" s="41">
        <f t="shared" si="22"/>
        <v>0</v>
      </c>
      <c r="V51" s="105">
        <v>0</v>
      </c>
      <c r="W51" s="107">
        <v>0</v>
      </c>
      <c r="X51" s="107">
        <f t="shared" si="23"/>
        <v>0</v>
      </c>
      <c r="Y51" s="41">
        <f t="shared" si="24"/>
        <v>0</v>
      </c>
      <c r="Z51" s="77">
        <v>30923399</v>
      </c>
      <c r="AA51" s="78">
        <v>4768364</v>
      </c>
      <c r="AB51" s="78">
        <f t="shared" si="25"/>
        <v>35691763</v>
      </c>
      <c r="AC51" s="41">
        <f t="shared" si="26"/>
        <v>0.14288336248626451</v>
      </c>
      <c r="AD51" s="77">
        <v>31346224</v>
      </c>
      <c r="AE51" s="78">
        <v>6116723</v>
      </c>
      <c r="AF51" s="78">
        <f t="shared" si="27"/>
        <v>37462947</v>
      </c>
      <c r="AG51" s="41">
        <f t="shared" si="28"/>
        <v>0.21914101141239428</v>
      </c>
      <c r="AH51" s="41">
        <f t="shared" si="29"/>
        <v>-0.047278288064203866</v>
      </c>
      <c r="AI51" s="13">
        <v>170953610</v>
      </c>
      <c r="AJ51" s="13">
        <v>170953610</v>
      </c>
      <c r="AK51" s="13">
        <v>37462947</v>
      </c>
      <c r="AL51" s="13"/>
    </row>
    <row r="52" spans="1:38" s="14" customFormat="1" ht="12.75">
      <c r="A52" s="30" t="s">
        <v>96</v>
      </c>
      <c r="B52" s="61" t="s">
        <v>174</v>
      </c>
      <c r="C52" s="40" t="s">
        <v>175</v>
      </c>
      <c r="D52" s="77">
        <v>922706572</v>
      </c>
      <c r="E52" s="78">
        <v>232957956</v>
      </c>
      <c r="F52" s="79">
        <f t="shared" si="15"/>
        <v>1155664528</v>
      </c>
      <c r="G52" s="77">
        <v>922706572</v>
      </c>
      <c r="H52" s="78">
        <v>232957956</v>
      </c>
      <c r="I52" s="80">
        <f t="shared" si="16"/>
        <v>1155664528</v>
      </c>
      <c r="J52" s="77">
        <v>144080121</v>
      </c>
      <c r="K52" s="78">
        <v>20244799</v>
      </c>
      <c r="L52" s="78">
        <f t="shared" si="17"/>
        <v>164324920</v>
      </c>
      <c r="M52" s="41">
        <f t="shared" si="18"/>
        <v>0.14219084865776896</v>
      </c>
      <c r="N52" s="105">
        <v>0</v>
      </c>
      <c r="O52" s="106">
        <v>0</v>
      </c>
      <c r="P52" s="107">
        <f t="shared" si="19"/>
        <v>0</v>
      </c>
      <c r="Q52" s="41">
        <f t="shared" si="20"/>
        <v>0</v>
      </c>
      <c r="R52" s="105">
        <v>0</v>
      </c>
      <c r="S52" s="107">
        <v>0</v>
      </c>
      <c r="T52" s="107">
        <f t="shared" si="21"/>
        <v>0</v>
      </c>
      <c r="U52" s="41">
        <f t="shared" si="22"/>
        <v>0</v>
      </c>
      <c r="V52" s="105">
        <v>0</v>
      </c>
      <c r="W52" s="107">
        <v>0</v>
      </c>
      <c r="X52" s="107">
        <f t="shared" si="23"/>
        <v>0</v>
      </c>
      <c r="Y52" s="41">
        <f t="shared" si="24"/>
        <v>0</v>
      </c>
      <c r="Z52" s="77">
        <v>144080121</v>
      </c>
      <c r="AA52" s="78">
        <v>20244799</v>
      </c>
      <c r="AB52" s="78">
        <f t="shared" si="25"/>
        <v>164324920</v>
      </c>
      <c r="AC52" s="41">
        <f t="shared" si="26"/>
        <v>0.14219084865776896</v>
      </c>
      <c r="AD52" s="77">
        <v>160668585</v>
      </c>
      <c r="AE52" s="78">
        <v>19438474</v>
      </c>
      <c r="AF52" s="78">
        <f t="shared" si="27"/>
        <v>180107059</v>
      </c>
      <c r="AG52" s="41">
        <f t="shared" si="28"/>
        <v>0.24644695403907094</v>
      </c>
      <c r="AH52" s="41">
        <f t="shared" si="29"/>
        <v>-0.08762643223217581</v>
      </c>
      <c r="AI52" s="13">
        <v>730814709</v>
      </c>
      <c r="AJ52" s="13">
        <v>1138585529</v>
      </c>
      <c r="AK52" s="13">
        <v>180107059</v>
      </c>
      <c r="AL52" s="13"/>
    </row>
    <row r="53" spans="1:38" s="14" customFormat="1" ht="12.75">
      <c r="A53" s="30" t="s">
        <v>115</v>
      </c>
      <c r="B53" s="61" t="s">
        <v>176</v>
      </c>
      <c r="C53" s="40" t="s">
        <v>177</v>
      </c>
      <c r="D53" s="77">
        <v>840466998</v>
      </c>
      <c r="E53" s="78">
        <v>815563723</v>
      </c>
      <c r="F53" s="79">
        <f t="shared" si="15"/>
        <v>1656030721</v>
      </c>
      <c r="G53" s="77">
        <v>840466998</v>
      </c>
      <c r="H53" s="78">
        <v>815563723</v>
      </c>
      <c r="I53" s="80">
        <f t="shared" si="16"/>
        <v>1656030721</v>
      </c>
      <c r="J53" s="77">
        <v>129603023</v>
      </c>
      <c r="K53" s="78">
        <v>123562077</v>
      </c>
      <c r="L53" s="78">
        <f t="shared" si="17"/>
        <v>253165100</v>
      </c>
      <c r="M53" s="41">
        <f t="shared" si="18"/>
        <v>0.15287463981774768</v>
      </c>
      <c r="N53" s="105">
        <v>0</v>
      </c>
      <c r="O53" s="106">
        <v>0</v>
      </c>
      <c r="P53" s="107">
        <f t="shared" si="19"/>
        <v>0</v>
      </c>
      <c r="Q53" s="41">
        <f t="shared" si="20"/>
        <v>0</v>
      </c>
      <c r="R53" s="105">
        <v>0</v>
      </c>
      <c r="S53" s="107">
        <v>0</v>
      </c>
      <c r="T53" s="107">
        <f t="shared" si="21"/>
        <v>0</v>
      </c>
      <c r="U53" s="41">
        <f t="shared" si="22"/>
        <v>0</v>
      </c>
      <c r="V53" s="105">
        <v>0</v>
      </c>
      <c r="W53" s="107">
        <v>0</v>
      </c>
      <c r="X53" s="107">
        <f t="shared" si="23"/>
        <v>0</v>
      </c>
      <c r="Y53" s="41">
        <f t="shared" si="24"/>
        <v>0</v>
      </c>
      <c r="Z53" s="77">
        <v>129603023</v>
      </c>
      <c r="AA53" s="78">
        <v>123562077</v>
      </c>
      <c r="AB53" s="78">
        <f t="shared" si="25"/>
        <v>253165100</v>
      </c>
      <c r="AC53" s="41">
        <f t="shared" si="26"/>
        <v>0.15287463981774768</v>
      </c>
      <c r="AD53" s="77">
        <v>146987111</v>
      </c>
      <c r="AE53" s="78">
        <v>98039593</v>
      </c>
      <c r="AF53" s="78">
        <f t="shared" si="27"/>
        <v>245026704</v>
      </c>
      <c r="AG53" s="41">
        <f t="shared" si="28"/>
        <v>0.15404344192006417</v>
      </c>
      <c r="AH53" s="41">
        <f t="shared" si="29"/>
        <v>0.03321432263154467</v>
      </c>
      <c r="AI53" s="13">
        <v>1590633791</v>
      </c>
      <c r="AJ53" s="13">
        <v>2056379936</v>
      </c>
      <c r="AK53" s="13">
        <v>245026704</v>
      </c>
      <c r="AL53" s="13"/>
    </row>
    <row r="54" spans="1:38" s="58" customFormat="1" ht="12.75">
      <c r="A54" s="62"/>
      <c r="B54" s="63" t="s">
        <v>178</v>
      </c>
      <c r="C54" s="33"/>
      <c r="D54" s="81">
        <f>SUM(D48:D53)</f>
        <v>2446235451</v>
      </c>
      <c r="E54" s="82">
        <f>SUM(E48:E53)</f>
        <v>1204143772</v>
      </c>
      <c r="F54" s="83">
        <f t="shared" si="15"/>
        <v>3650379223</v>
      </c>
      <c r="G54" s="81">
        <f>SUM(G48:G53)</f>
        <v>2446235451</v>
      </c>
      <c r="H54" s="82">
        <f>SUM(H48:H53)</f>
        <v>1204143772</v>
      </c>
      <c r="I54" s="83">
        <f t="shared" si="16"/>
        <v>3650379223</v>
      </c>
      <c r="J54" s="81">
        <f>SUM(J48:J53)</f>
        <v>388330478</v>
      </c>
      <c r="K54" s="82">
        <f>SUM(K48:K53)</f>
        <v>175877237</v>
      </c>
      <c r="L54" s="82">
        <f t="shared" si="17"/>
        <v>564207715</v>
      </c>
      <c r="M54" s="45">
        <f t="shared" si="18"/>
        <v>0.1545613977433051</v>
      </c>
      <c r="N54" s="111">
        <f>SUM(N48:N53)</f>
        <v>0</v>
      </c>
      <c r="O54" s="112">
        <f>SUM(O48:O53)</f>
        <v>0</v>
      </c>
      <c r="P54" s="113">
        <f t="shared" si="19"/>
        <v>0</v>
      </c>
      <c r="Q54" s="45">
        <f t="shared" si="20"/>
        <v>0</v>
      </c>
      <c r="R54" s="111">
        <f>SUM(R48:R53)</f>
        <v>0</v>
      </c>
      <c r="S54" s="113">
        <f>SUM(S48:S53)</f>
        <v>0</v>
      </c>
      <c r="T54" s="113">
        <f t="shared" si="21"/>
        <v>0</v>
      </c>
      <c r="U54" s="45">
        <f t="shared" si="22"/>
        <v>0</v>
      </c>
      <c r="V54" s="111">
        <f>SUM(V48:V53)</f>
        <v>0</v>
      </c>
      <c r="W54" s="113">
        <f>SUM(W48:W53)</f>
        <v>0</v>
      </c>
      <c r="X54" s="113">
        <f t="shared" si="23"/>
        <v>0</v>
      </c>
      <c r="Y54" s="45">
        <f t="shared" si="24"/>
        <v>0</v>
      </c>
      <c r="Z54" s="81">
        <v>388330478</v>
      </c>
      <c r="AA54" s="82">
        <v>175877237</v>
      </c>
      <c r="AB54" s="82">
        <f t="shared" si="25"/>
        <v>564207715</v>
      </c>
      <c r="AC54" s="45">
        <f t="shared" si="26"/>
        <v>0.1545613977433051</v>
      </c>
      <c r="AD54" s="81">
        <f>SUM(AD48:AD53)</f>
        <v>408281770</v>
      </c>
      <c r="AE54" s="82">
        <f>SUM(AE48:AE53)</f>
        <v>138087919</v>
      </c>
      <c r="AF54" s="82">
        <f t="shared" si="27"/>
        <v>546369689</v>
      </c>
      <c r="AG54" s="45">
        <f t="shared" si="28"/>
        <v>0.1825709691456791</v>
      </c>
      <c r="AH54" s="45">
        <f t="shared" si="29"/>
        <v>0.032648271599122314</v>
      </c>
      <c r="AI54" s="64">
        <f>SUM(AI48:AI53)</f>
        <v>2992642760</v>
      </c>
      <c r="AJ54" s="64">
        <f>SUM(AJ48:AJ53)</f>
        <v>3958333273</v>
      </c>
      <c r="AK54" s="64">
        <f>SUM(AK48:AK53)</f>
        <v>546369689</v>
      </c>
      <c r="AL54" s="64"/>
    </row>
    <row r="55" spans="1:38" s="14" customFormat="1" ht="12.75">
      <c r="A55" s="30" t="s">
        <v>96</v>
      </c>
      <c r="B55" s="61" t="s">
        <v>179</v>
      </c>
      <c r="C55" s="40" t="s">
        <v>180</v>
      </c>
      <c r="D55" s="77">
        <v>217538747</v>
      </c>
      <c r="E55" s="78">
        <v>143792500</v>
      </c>
      <c r="F55" s="79">
        <f t="shared" si="15"/>
        <v>361331247</v>
      </c>
      <c r="G55" s="77">
        <v>217538747</v>
      </c>
      <c r="H55" s="78">
        <v>143792500</v>
      </c>
      <c r="I55" s="79">
        <f t="shared" si="16"/>
        <v>361331247</v>
      </c>
      <c r="J55" s="77">
        <v>43083537</v>
      </c>
      <c r="K55" s="91">
        <v>22183061</v>
      </c>
      <c r="L55" s="78">
        <f t="shared" si="17"/>
        <v>65266598</v>
      </c>
      <c r="M55" s="41">
        <f t="shared" si="18"/>
        <v>0.18062815918048736</v>
      </c>
      <c r="N55" s="105">
        <v>0</v>
      </c>
      <c r="O55" s="106">
        <v>0</v>
      </c>
      <c r="P55" s="107">
        <f t="shared" si="19"/>
        <v>0</v>
      </c>
      <c r="Q55" s="41">
        <f t="shared" si="20"/>
        <v>0</v>
      </c>
      <c r="R55" s="105">
        <v>0</v>
      </c>
      <c r="S55" s="107">
        <v>0</v>
      </c>
      <c r="T55" s="107">
        <f t="shared" si="21"/>
        <v>0</v>
      </c>
      <c r="U55" s="41">
        <f t="shared" si="22"/>
        <v>0</v>
      </c>
      <c r="V55" s="105">
        <v>0</v>
      </c>
      <c r="W55" s="107">
        <v>0</v>
      </c>
      <c r="X55" s="107">
        <f t="shared" si="23"/>
        <v>0</v>
      </c>
      <c r="Y55" s="41">
        <f t="shared" si="24"/>
        <v>0</v>
      </c>
      <c r="Z55" s="77">
        <v>43083537</v>
      </c>
      <c r="AA55" s="78">
        <v>22183061</v>
      </c>
      <c r="AB55" s="78">
        <f t="shared" si="25"/>
        <v>65266598</v>
      </c>
      <c r="AC55" s="41">
        <f t="shared" si="26"/>
        <v>0.18062815918048736</v>
      </c>
      <c r="AD55" s="77">
        <v>39909101</v>
      </c>
      <c r="AE55" s="78">
        <v>9364461</v>
      </c>
      <c r="AF55" s="78">
        <f t="shared" si="27"/>
        <v>49273562</v>
      </c>
      <c r="AG55" s="41">
        <f t="shared" si="28"/>
        <v>0.13084118065870598</v>
      </c>
      <c r="AH55" s="41">
        <f t="shared" si="29"/>
        <v>0.32457641280327976</v>
      </c>
      <c r="AI55" s="13">
        <v>376590625</v>
      </c>
      <c r="AJ55" s="13">
        <v>368243960</v>
      </c>
      <c r="AK55" s="13">
        <v>49273562</v>
      </c>
      <c r="AL55" s="13"/>
    </row>
    <row r="56" spans="1:38" s="14" customFormat="1" ht="12.75">
      <c r="A56" s="30" t="s">
        <v>96</v>
      </c>
      <c r="B56" s="61" t="s">
        <v>181</v>
      </c>
      <c r="C56" s="40" t="s">
        <v>182</v>
      </c>
      <c r="D56" s="77">
        <v>168377095</v>
      </c>
      <c r="E56" s="78">
        <v>143531000</v>
      </c>
      <c r="F56" s="79">
        <f t="shared" si="15"/>
        <v>311908095</v>
      </c>
      <c r="G56" s="77">
        <v>168377095</v>
      </c>
      <c r="H56" s="78">
        <v>143531000</v>
      </c>
      <c r="I56" s="80">
        <f t="shared" si="16"/>
        <v>311908095</v>
      </c>
      <c r="J56" s="77">
        <v>24056830</v>
      </c>
      <c r="K56" s="78">
        <v>27144396</v>
      </c>
      <c r="L56" s="78">
        <f t="shared" si="17"/>
        <v>51201226</v>
      </c>
      <c r="M56" s="41">
        <f t="shared" si="18"/>
        <v>0.1641548482414347</v>
      </c>
      <c r="N56" s="105">
        <v>0</v>
      </c>
      <c r="O56" s="106">
        <v>0</v>
      </c>
      <c r="P56" s="107">
        <f t="shared" si="19"/>
        <v>0</v>
      </c>
      <c r="Q56" s="41">
        <f t="shared" si="20"/>
        <v>0</v>
      </c>
      <c r="R56" s="105">
        <v>0</v>
      </c>
      <c r="S56" s="107">
        <v>0</v>
      </c>
      <c r="T56" s="107">
        <f t="shared" si="21"/>
        <v>0</v>
      </c>
      <c r="U56" s="41">
        <f t="shared" si="22"/>
        <v>0</v>
      </c>
      <c r="V56" s="105">
        <v>0</v>
      </c>
      <c r="W56" s="107">
        <v>0</v>
      </c>
      <c r="X56" s="107">
        <f t="shared" si="23"/>
        <v>0</v>
      </c>
      <c r="Y56" s="41">
        <f t="shared" si="24"/>
        <v>0</v>
      </c>
      <c r="Z56" s="77">
        <v>24056830</v>
      </c>
      <c r="AA56" s="78">
        <v>27144396</v>
      </c>
      <c r="AB56" s="78">
        <f t="shared" si="25"/>
        <v>51201226</v>
      </c>
      <c r="AC56" s="41">
        <f t="shared" si="26"/>
        <v>0.1641548482414347</v>
      </c>
      <c r="AD56" s="77">
        <v>18511063</v>
      </c>
      <c r="AE56" s="78">
        <v>1210410</v>
      </c>
      <c r="AF56" s="78">
        <f t="shared" si="27"/>
        <v>19721473</v>
      </c>
      <c r="AG56" s="41">
        <f t="shared" si="28"/>
        <v>0.07519672244866807</v>
      </c>
      <c r="AH56" s="41">
        <f t="shared" si="29"/>
        <v>1.5962171284061792</v>
      </c>
      <c r="AI56" s="13">
        <v>262265061</v>
      </c>
      <c r="AJ56" s="13">
        <v>262265061</v>
      </c>
      <c r="AK56" s="13">
        <v>19721473</v>
      </c>
      <c r="AL56" s="13"/>
    </row>
    <row r="57" spans="1:38" s="14" customFormat="1" ht="12.75">
      <c r="A57" s="30" t="s">
        <v>96</v>
      </c>
      <c r="B57" s="61" t="s">
        <v>183</v>
      </c>
      <c r="C57" s="40" t="s">
        <v>184</v>
      </c>
      <c r="D57" s="77">
        <v>175841282</v>
      </c>
      <c r="E57" s="78">
        <v>1897200</v>
      </c>
      <c r="F57" s="79">
        <f t="shared" si="15"/>
        <v>177738482</v>
      </c>
      <c r="G57" s="77">
        <v>175841282</v>
      </c>
      <c r="H57" s="78">
        <v>1897200</v>
      </c>
      <c r="I57" s="80">
        <f t="shared" si="16"/>
        <v>177738482</v>
      </c>
      <c r="J57" s="77">
        <v>40430387</v>
      </c>
      <c r="K57" s="78">
        <v>25181607</v>
      </c>
      <c r="L57" s="78">
        <f t="shared" si="17"/>
        <v>65611994</v>
      </c>
      <c r="M57" s="41">
        <f t="shared" si="18"/>
        <v>0.3691490624973381</v>
      </c>
      <c r="N57" s="105">
        <v>0</v>
      </c>
      <c r="O57" s="106">
        <v>0</v>
      </c>
      <c r="P57" s="107">
        <f t="shared" si="19"/>
        <v>0</v>
      </c>
      <c r="Q57" s="41">
        <f t="shared" si="20"/>
        <v>0</v>
      </c>
      <c r="R57" s="105">
        <v>0</v>
      </c>
      <c r="S57" s="107">
        <v>0</v>
      </c>
      <c r="T57" s="107">
        <f t="shared" si="21"/>
        <v>0</v>
      </c>
      <c r="U57" s="41">
        <f t="shared" si="22"/>
        <v>0</v>
      </c>
      <c r="V57" s="105">
        <v>0</v>
      </c>
      <c r="W57" s="107">
        <v>0</v>
      </c>
      <c r="X57" s="107">
        <f t="shared" si="23"/>
        <v>0</v>
      </c>
      <c r="Y57" s="41">
        <f t="shared" si="24"/>
        <v>0</v>
      </c>
      <c r="Z57" s="77">
        <v>40430387</v>
      </c>
      <c r="AA57" s="78">
        <v>25181607</v>
      </c>
      <c r="AB57" s="78">
        <f t="shared" si="25"/>
        <v>65611994</v>
      </c>
      <c r="AC57" s="41">
        <f t="shared" si="26"/>
        <v>0.3691490624973381</v>
      </c>
      <c r="AD57" s="77">
        <v>30507809</v>
      </c>
      <c r="AE57" s="78">
        <v>9152420</v>
      </c>
      <c r="AF57" s="78">
        <f t="shared" si="27"/>
        <v>39660229</v>
      </c>
      <c r="AG57" s="41">
        <f t="shared" si="28"/>
        <v>0.20826903974091146</v>
      </c>
      <c r="AH57" s="41">
        <f t="shared" si="29"/>
        <v>0.6543523740117587</v>
      </c>
      <c r="AI57" s="13">
        <v>190427867</v>
      </c>
      <c r="AJ57" s="13">
        <v>190427867</v>
      </c>
      <c r="AK57" s="13">
        <v>39660229</v>
      </c>
      <c r="AL57" s="13"/>
    </row>
    <row r="58" spans="1:38" s="14" customFormat="1" ht="12.75">
      <c r="A58" s="30" t="s">
        <v>96</v>
      </c>
      <c r="B58" s="61" t="s">
        <v>185</v>
      </c>
      <c r="C58" s="40" t="s">
        <v>186</v>
      </c>
      <c r="D58" s="77">
        <v>0</v>
      </c>
      <c r="E58" s="78">
        <v>58807450</v>
      </c>
      <c r="F58" s="79">
        <f t="shared" si="15"/>
        <v>58807450</v>
      </c>
      <c r="G58" s="77">
        <v>0</v>
      </c>
      <c r="H58" s="78">
        <v>58807450</v>
      </c>
      <c r="I58" s="79">
        <f t="shared" si="16"/>
        <v>58807450</v>
      </c>
      <c r="J58" s="77">
        <v>16478869</v>
      </c>
      <c r="K58" s="91">
        <v>25629902</v>
      </c>
      <c r="L58" s="78">
        <f t="shared" si="17"/>
        <v>42108771</v>
      </c>
      <c r="M58" s="41">
        <f t="shared" si="18"/>
        <v>0.716044837856428</v>
      </c>
      <c r="N58" s="105">
        <v>0</v>
      </c>
      <c r="O58" s="106">
        <v>0</v>
      </c>
      <c r="P58" s="107">
        <f t="shared" si="19"/>
        <v>0</v>
      </c>
      <c r="Q58" s="41">
        <f t="shared" si="20"/>
        <v>0</v>
      </c>
      <c r="R58" s="105">
        <v>0</v>
      </c>
      <c r="S58" s="107">
        <v>0</v>
      </c>
      <c r="T58" s="107">
        <f t="shared" si="21"/>
        <v>0</v>
      </c>
      <c r="U58" s="41">
        <f t="shared" si="22"/>
        <v>0</v>
      </c>
      <c r="V58" s="105">
        <v>0</v>
      </c>
      <c r="W58" s="107">
        <v>0</v>
      </c>
      <c r="X58" s="107">
        <f t="shared" si="23"/>
        <v>0</v>
      </c>
      <c r="Y58" s="41">
        <f t="shared" si="24"/>
        <v>0</v>
      </c>
      <c r="Z58" s="77">
        <v>16478869</v>
      </c>
      <c r="AA58" s="78">
        <v>25629902</v>
      </c>
      <c r="AB58" s="78">
        <f t="shared" si="25"/>
        <v>42108771</v>
      </c>
      <c r="AC58" s="41">
        <f t="shared" si="26"/>
        <v>0.716044837856428</v>
      </c>
      <c r="AD58" s="77">
        <v>14104970</v>
      </c>
      <c r="AE58" s="78">
        <v>4169222</v>
      </c>
      <c r="AF58" s="78">
        <f t="shared" si="27"/>
        <v>18274192</v>
      </c>
      <c r="AG58" s="41">
        <f t="shared" si="28"/>
        <v>0.185056889154883</v>
      </c>
      <c r="AH58" s="41">
        <f t="shared" si="29"/>
        <v>1.3042753955961501</v>
      </c>
      <c r="AI58" s="13">
        <v>98749050</v>
      </c>
      <c r="AJ58" s="13">
        <v>98749050</v>
      </c>
      <c r="AK58" s="13">
        <v>18274192</v>
      </c>
      <c r="AL58" s="13"/>
    </row>
    <row r="59" spans="1:38" s="14" customFormat="1" ht="12.75">
      <c r="A59" s="30" t="s">
        <v>115</v>
      </c>
      <c r="B59" s="61" t="s">
        <v>187</v>
      </c>
      <c r="C59" s="40" t="s">
        <v>188</v>
      </c>
      <c r="D59" s="77">
        <v>407725754</v>
      </c>
      <c r="E59" s="78">
        <v>0</v>
      </c>
      <c r="F59" s="79">
        <f t="shared" si="15"/>
        <v>407725754</v>
      </c>
      <c r="G59" s="77">
        <v>407725754</v>
      </c>
      <c r="H59" s="78">
        <v>0</v>
      </c>
      <c r="I59" s="79">
        <f t="shared" si="16"/>
        <v>407725754</v>
      </c>
      <c r="J59" s="77">
        <v>65561628</v>
      </c>
      <c r="K59" s="91">
        <v>84903781</v>
      </c>
      <c r="L59" s="78">
        <f t="shared" si="17"/>
        <v>150465409</v>
      </c>
      <c r="M59" s="41">
        <f t="shared" si="18"/>
        <v>0.3690358225445823</v>
      </c>
      <c r="N59" s="105">
        <v>0</v>
      </c>
      <c r="O59" s="106">
        <v>0</v>
      </c>
      <c r="P59" s="107">
        <f t="shared" si="19"/>
        <v>0</v>
      </c>
      <c r="Q59" s="41">
        <f t="shared" si="20"/>
        <v>0</v>
      </c>
      <c r="R59" s="105">
        <v>0</v>
      </c>
      <c r="S59" s="107">
        <v>0</v>
      </c>
      <c r="T59" s="107">
        <f t="shared" si="21"/>
        <v>0</v>
      </c>
      <c r="U59" s="41">
        <f t="shared" si="22"/>
        <v>0</v>
      </c>
      <c r="V59" s="105">
        <v>0</v>
      </c>
      <c r="W59" s="107">
        <v>0</v>
      </c>
      <c r="X59" s="107">
        <f t="shared" si="23"/>
        <v>0</v>
      </c>
      <c r="Y59" s="41">
        <f t="shared" si="24"/>
        <v>0</v>
      </c>
      <c r="Z59" s="77">
        <v>65561628</v>
      </c>
      <c r="AA59" s="78">
        <v>84903781</v>
      </c>
      <c r="AB59" s="78">
        <f t="shared" si="25"/>
        <v>150465409</v>
      </c>
      <c r="AC59" s="41">
        <f t="shared" si="26"/>
        <v>0.3690358225445823</v>
      </c>
      <c r="AD59" s="77">
        <v>46448572</v>
      </c>
      <c r="AE59" s="78">
        <v>98610103</v>
      </c>
      <c r="AF59" s="78">
        <f t="shared" si="27"/>
        <v>145058675</v>
      </c>
      <c r="AG59" s="41">
        <f t="shared" si="28"/>
        <v>0.15788382435077983</v>
      </c>
      <c r="AH59" s="41">
        <f t="shared" si="29"/>
        <v>0.037272738083399704</v>
      </c>
      <c r="AI59" s="13">
        <v>918768440</v>
      </c>
      <c r="AJ59" s="13">
        <v>918768440</v>
      </c>
      <c r="AK59" s="13">
        <v>145058675</v>
      </c>
      <c r="AL59" s="13"/>
    </row>
    <row r="60" spans="1:38" s="58" customFormat="1" ht="12.75">
      <c r="A60" s="62"/>
      <c r="B60" s="63" t="s">
        <v>189</v>
      </c>
      <c r="C60" s="33"/>
      <c r="D60" s="81">
        <f>SUM(D55:D59)</f>
        <v>969482878</v>
      </c>
      <c r="E60" s="82">
        <f>SUM(E55:E59)</f>
        <v>348028150</v>
      </c>
      <c r="F60" s="83">
        <f t="shared" si="15"/>
        <v>1317511028</v>
      </c>
      <c r="G60" s="81">
        <f>SUM(G55:G59)</f>
        <v>969482878</v>
      </c>
      <c r="H60" s="82">
        <f>SUM(H55:H59)</f>
        <v>348028150</v>
      </c>
      <c r="I60" s="90">
        <f t="shared" si="16"/>
        <v>1317511028</v>
      </c>
      <c r="J60" s="81">
        <f>SUM(J55:J59)</f>
        <v>189611251</v>
      </c>
      <c r="K60" s="92">
        <f>SUM(K55:K59)</f>
        <v>185042747</v>
      </c>
      <c r="L60" s="82">
        <f t="shared" si="17"/>
        <v>374653998</v>
      </c>
      <c r="M60" s="45">
        <f t="shared" si="18"/>
        <v>0.28436498066261345</v>
      </c>
      <c r="N60" s="111">
        <f>SUM(N55:N59)</f>
        <v>0</v>
      </c>
      <c r="O60" s="112">
        <f>SUM(O55:O59)</f>
        <v>0</v>
      </c>
      <c r="P60" s="113">
        <f t="shared" si="19"/>
        <v>0</v>
      </c>
      <c r="Q60" s="45">
        <f t="shared" si="20"/>
        <v>0</v>
      </c>
      <c r="R60" s="111">
        <f>SUM(R55:R59)</f>
        <v>0</v>
      </c>
      <c r="S60" s="113">
        <f>SUM(S55:S59)</f>
        <v>0</v>
      </c>
      <c r="T60" s="113">
        <f t="shared" si="21"/>
        <v>0</v>
      </c>
      <c r="U60" s="45">
        <f t="shared" si="22"/>
        <v>0</v>
      </c>
      <c r="V60" s="111">
        <f>SUM(V55:V59)</f>
        <v>0</v>
      </c>
      <c r="W60" s="113">
        <f>SUM(W55:W59)</f>
        <v>0</v>
      </c>
      <c r="X60" s="113">
        <f t="shared" si="23"/>
        <v>0</v>
      </c>
      <c r="Y60" s="45">
        <f t="shared" si="24"/>
        <v>0</v>
      </c>
      <c r="Z60" s="81">
        <v>189611251</v>
      </c>
      <c r="AA60" s="82">
        <v>185042747</v>
      </c>
      <c r="AB60" s="82">
        <f t="shared" si="25"/>
        <v>374653998</v>
      </c>
      <c r="AC60" s="45">
        <f t="shared" si="26"/>
        <v>0.28436498066261345</v>
      </c>
      <c r="AD60" s="81">
        <f>SUM(AD55:AD59)</f>
        <v>149481515</v>
      </c>
      <c r="AE60" s="82">
        <f>SUM(AE55:AE59)</f>
        <v>122506616</v>
      </c>
      <c r="AF60" s="82">
        <f t="shared" si="27"/>
        <v>271988131</v>
      </c>
      <c r="AG60" s="45">
        <f t="shared" si="28"/>
        <v>0.14727527474111352</v>
      </c>
      <c r="AH60" s="45">
        <f t="shared" si="29"/>
        <v>0.37746451149370186</v>
      </c>
      <c r="AI60" s="64">
        <f>SUM(AI55:AI59)</f>
        <v>1846801043</v>
      </c>
      <c r="AJ60" s="64">
        <f>SUM(AJ55:AJ59)</f>
        <v>1838454378</v>
      </c>
      <c r="AK60" s="64">
        <f>SUM(AK55:AK59)</f>
        <v>271988131</v>
      </c>
      <c r="AL60" s="64"/>
    </row>
    <row r="61" spans="1:38" s="58" customFormat="1" ht="12.75">
      <c r="A61" s="62"/>
      <c r="B61" s="63" t="s">
        <v>190</v>
      </c>
      <c r="C61" s="33"/>
      <c r="D61" s="81">
        <f>SUM(D9:D10,D12:D21,D23:D30,D32:D40,D42:D46,D48:D53,D55:D59)</f>
        <v>22668003783</v>
      </c>
      <c r="E61" s="82">
        <f>SUM(E9:E10,E12:E21,E23:E30,E32:E40,E42:E46,E48:E53,E55:E59)</f>
        <v>5701779659</v>
      </c>
      <c r="F61" s="83">
        <f t="shared" si="15"/>
        <v>28369783442</v>
      </c>
      <c r="G61" s="81">
        <f>SUM(G9:G10,G12:G21,G23:G30,G32:G40,G42:G46,G48:G53,G55:G59)</f>
        <v>22606797148</v>
      </c>
      <c r="H61" s="82">
        <f>SUM(H9:H10,H12:H21,H23:H30,H32:H40,H42:H46,H48:H53,H55:H59)</f>
        <v>5821620619</v>
      </c>
      <c r="I61" s="90">
        <f t="shared" si="16"/>
        <v>28428417767</v>
      </c>
      <c r="J61" s="81">
        <f>SUM(J9:J10,J12:J21,J23:J30,J32:J40,J42:J46,J48:J53,J55:J59)</f>
        <v>4465180779</v>
      </c>
      <c r="K61" s="92">
        <f>SUM(K9:K10,K12:K21,K23:K30,K32:K40,K42:K46,K48:K53,K55:K59)</f>
        <v>752842690</v>
      </c>
      <c r="L61" s="82">
        <f t="shared" si="17"/>
        <v>5218023469</v>
      </c>
      <c r="M61" s="45">
        <f t="shared" si="18"/>
        <v>0.18392891435593356</v>
      </c>
      <c r="N61" s="111">
        <f>SUM(N9:N10,N12:N21,N23:N30,N32:N40,N42:N46,N48:N53,N55:N59)</f>
        <v>0</v>
      </c>
      <c r="O61" s="112">
        <f>SUM(O9:O10,O12:O21,O23:O30,O32:O40,O42:O46,O48:O53,O55:O59)</f>
        <v>0</v>
      </c>
      <c r="P61" s="113">
        <f t="shared" si="19"/>
        <v>0</v>
      </c>
      <c r="Q61" s="45">
        <f t="shared" si="20"/>
        <v>0</v>
      </c>
      <c r="R61" s="111">
        <f>SUM(R9:R10,R12:R21,R23:R30,R32:R40,R42:R46,R48:R53,R55:R59)</f>
        <v>0</v>
      </c>
      <c r="S61" s="113">
        <f>SUM(S9:S10,S12:S21,S23:S30,S32:S40,S42:S46,S48:S53,S55:S59)</f>
        <v>0</v>
      </c>
      <c r="T61" s="113">
        <f t="shared" si="21"/>
        <v>0</v>
      </c>
      <c r="U61" s="45">
        <f t="shared" si="22"/>
        <v>0</v>
      </c>
      <c r="V61" s="111">
        <f>SUM(V9:V10,V12:V21,V23:V30,V32:V40,V42:V46,V48:V53,V55:V59)</f>
        <v>0</v>
      </c>
      <c r="W61" s="113">
        <f>SUM(W9:W10,W12:W21,W23:W30,W32:W40,W42:W46,W48:W53,W55:W59)</f>
        <v>0</v>
      </c>
      <c r="X61" s="113">
        <f t="shared" si="23"/>
        <v>0</v>
      </c>
      <c r="Y61" s="45">
        <f t="shared" si="24"/>
        <v>0</v>
      </c>
      <c r="Z61" s="81">
        <v>4465180779</v>
      </c>
      <c r="AA61" s="82">
        <v>752842690</v>
      </c>
      <c r="AB61" s="82">
        <f t="shared" si="25"/>
        <v>5218023469</v>
      </c>
      <c r="AC61" s="45">
        <f t="shared" si="26"/>
        <v>0.18392891435593356</v>
      </c>
      <c r="AD61" s="81">
        <f>SUM(AD9:AD10,AD12:AD21,AD23:AD30,AD32:AD40,AD42:AD46,AD48:AD53,AD55:AD59)</f>
        <v>4171247396</v>
      </c>
      <c r="AE61" s="82">
        <f>SUM(AE9:AE10,AE12:AE21,AE23:AE30,AE32:AE40,AE42:AE46,AE48:AE53,AE55:AE59)</f>
        <v>776836109</v>
      </c>
      <c r="AF61" s="82">
        <f t="shared" si="27"/>
        <v>4948083505</v>
      </c>
      <c r="AG61" s="45">
        <f t="shared" si="28"/>
        <v>0.18636102871119767</v>
      </c>
      <c r="AH61" s="45">
        <f t="shared" si="29"/>
        <v>0.05455444794479081</v>
      </c>
      <c r="AI61" s="64">
        <f>SUM(AI9:AI10,AI12:AI21,AI23:AI30,AI32:AI40,AI42:AI46,AI48:AI53,AI55:AI59)</f>
        <v>26551063488</v>
      </c>
      <c r="AJ61" s="64">
        <f>SUM(AJ9:AJ10,AJ12:AJ21,AJ23:AJ30,AJ32:AJ40,AJ42:AJ46,AJ48:AJ53,AJ55:AJ59)</f>
        <v>29208889678</v>
      </c>
      <c r="AK61" s="64">
        <f>SUM(AK9:AK10,AK12:AK21,AK23:AK30,AK32:AK40,AK42:AK46,AK48:AK53,AK55:AK59)</f>
        <v>4948083505</v>
      </c>
      <c r="AL61" s="64"/>
    </row>
    <row r="62" spans="1:38" s="14" customFormat="1" ht="12.75">
      <c r="A62" s="65"/>
      <c r="B62" s="66"/>
      <c r="C62" s="67"/>
      <c r="D62" s="93"/>
      <c r="E62" s="93"/>
      <c r="F62" s="94"/>
      <c r="G62" s="95"/>
      <c r="H62" s="93"/>
      <c r="I62" s="96"/>
      <c r="J62" s="95"/>
      <c r="K62" s="97"/>
      <c r="L62" s="93"/>
      <c r="M62" s="71"/>
      <c r="N62" s="95"/>
      <c r="O62" s="97"/>
      <c r="P62" s="93"/>
      <c r="Q62" s="71"/>
      <c r="R62" s="95"/>
      <c r="S62" s="97"/>
      <c r="T62" s="93"/>
      <c r="U62" s="71"/>
      <c r="V62" s="95"/>
      <c r="W62" s="97"/>
      <c r="X62" s="93"/>
      <c r="Y62" s="71"/>
      <c r="Z62" s="95"/>
      <c r="AA62" s="97"/>
      <c r="AB62" s="93"/>
      <c r="AC62" s="71"/>
      <c r="AD62" s="95"/>
      <c r="AE62" s="93"/>
      <c r="AF62" s="93"/>
      <c r="AG62" s="71"/>
      <c r="AH62" s="71"/>
      <c r="AI62" s="13"/>
      <c r="AJ62" s="13"/>
      <c r="AK62" s="13"/>
      <c r="AL62" s="13"/>
    </row>
    <row r="63" spans="1:38" s="14" customFormat="1" ht="12.75" customHeight="1">
      <c r="A63" s="13"/>
      <c r="B63" s="130" t="s">
        <v>656</v>
      </c>
      <c r="C63" s="13"/>
      <c r="D63" s="88"/>
      <c r="E63" s="88"/>
      <c r="F63" s="88"/>
      <c r="G63" s="88"/>
      <c r="H63" s="88"/>
      <c r="I63" s="88"/>
      <c r="J63" s="88"/>
      <c r="K63" s="88"/>
      <c r="L63" s="88"/>
      <c r="M63" s="13"/>
      <c r="N63" s="88"/>
      <c r="O63" s="88"/>
      <c r="P63" s="88"/>
      <c r="Q63" s="13"/>
      <c r="R63" s="88"/>
      <c r="S63" s="88"/>
      <c r="T63" s="88"/>
      <c r="U63" s="13"/>
      <c r="V63" s="88"/>
      <c r="W63" s="88"/>
      <c r="X63" s="88"/>
      <c r="Y63" s="13"/>
      <c r="Z63" s="88"/>
      <c r="AA63" s="88"/>
      <c r="AB63" s="88"/>
      <c r="AC63" s="13"/>
      <c r="AD63" s="88"/>
      <c r="AE63" s="88"/>
      <c r="AF63" s="88"/>
      <c r="AG63" s="13"/>
      <c r="AH63" s="13"/>
      <c r="AI63" s="13"/>
      <c r="AJ63" s="13"/>
      <c r="AK63" s="13"/>
      <c r="AL63" s="13"/>
    </row>
    <row r="64" spans="1:38" ht="12.75" customHeight="1">
      <c r="A64" s="2"/>
      <c r="B64" s="59"/>
      <c r="C64" s="59"/>
      <c r="D64" s="100"/>
      <c r="E64" s="100"/>
      <c r="F64" s="100"/>
      <c r="G64" s="100"/>
      <c r="H64" s="100"/>
      <c r="I64" s="100"/>
      <c r="J64" s="100"/>
      <c r="K64" s="89"/>
      <c r="L64" s="89"/>
      <c r="M64" s="2"/>
      <c r="N64" s="89"/>
      <c r="O64" s="89"/>
      <c r="P64" s="89"/>
      <c r="Q64" s="2"/>
      <c r="R64" s="89"/>
      <c r="S64" s="89"/>
      <c r="T64" s="89"/>
      <c r="U64" s="2"/>
      <c r="V64" s="89"/>
      <c r="W64" s="89"/>
      <c r="X64" s="89"/>
      <c r="Y64" s="2"/>
      <c r="Z64" s="89"/>
      <c r="AA64" s="89"/>
      <c r="AB64" s="89"/>
      <c r="AC64" s="2"/>
      <c r="AD64" s="89"/>
      <c r="AE64" s="89"/>
      <c r="AF64" s="89"/>
      <c r="AG64" s="2"/>
      <c r="AH64" s="2"/>
      <c r="AI64" s="2"/>
      <c r="AJ64" s="2"/>
      <c r="AK64" s="2"/>
      <c r="AL64" s="2"/>
    </row>
    <row r="65" spans="1:38" ht="12.75">
      <c r="A65" s="2"/>
      <c r="B65" s="73"/>
      <c r="C65" s="2"/>
      <c r="D65" s="89"/>
      <c r="E65" s="89"/>
      <c r="F65" s="89"/>
      <c r="G65" s="89"/>
      <c r="H65" s="89"/>
      <c r="I65" s="89"/>
      <c r="J65" s="89"/>
      <c r="K65" s="89"/>
      <c r="L65" s="89"/>
      <c r="M65" s="2"/>
      <c r="N65" s="89"/>
      <c r="O65" s="89"/>
      <c r="P65" s="89"/>
      <c r="Q65" s="2"/>
      <c r="R65" s="89"/>
      <c r="S65" s="89"/>
      <c r="T65" s="89"/>
      <c r="U65" s="2"/>
      <c r="V65" s="89"/>
      <c r="W65" s="89"/>
      <c r="X65" s="89"/>
      <c r="Y65" s="2"/>
      <c r="Z65" s="89"/>
      <c r="AA65" s="89"/>
      <c r="AB65" s="89"/>
      <c r="AC65" s="2"/>
      <c r="AD65" s="89"/>
      <c r="AE65" s="89"/>
      <c r="AF65" s="89"/>
      <c r="AG65" s="2"/>
      <c r="AH65" s="2"/>
      <c r="AI65" s="2"/>
      <c r="AJ65" s="2"/>
      <c r="AK65" s="2"/>
      <c r="AL65" s="2"/>
    </row>
    <row r="66" spans="1:38" ht="12.75">
      <c r="A66" s="2"/>
      <c r="B66" s="2"/>
      <c r="C66" s="2"/>
      <c r="D66" s="89"/>
      <c r="E66" s="89"/>
      <c r="F66" s="89"/>
      <c r="G66" s="89"/>
      <c r="H66" s="89"/>
      <c r="I66" s="89"/>
      <c r="J66" s="89"/>
      <c r="K66" s="89"/>
      <c r="L66" s="89"/>
      <c r="M66" s="2"/>
      <c r="N66" s="89"/>
      <c r="O66" s="89"/>
      <c r="P66" s="89"/>
      <c r="Q66" s="2"/>
      <c r="R66" s="89"/>
      <c r="S66" s="89"/>
      <c r="T66" s="89"/>
      <c r="U66" s="2"/>
      <c r="V66" s="89"/>
      <c r="W66" s="89"/>
      <c r="X66" s="89"/>
      <c r="Y66" s="2"/>
      <c r="Z66" s="89"/>
      <c r="AA66" s="89"/>
      <c r="AB66" s="89"/>
      <c r="AC66" s="2"/>
      <c r="AD66" s="89"/>
      <c r="AE66" s="89"/>
      <c r="AF66" s="89"/>
      <c r="AG66" s="2"/>
      <c r="AH66" s="2"/>
      <c r="AI66" s="2"/>
      <c r="AJ66" s="2"/>
      <c r="AK66" s="2"/>
      <c r="AL66" s="2"/>
    </row>
    <row r="67" spans="1:38" ht="12.75">
      <c r="A67" s="2"/>
      <c r="B67" s="2"/>
      <c r="C67" s="2"/>
      <c r="D67" s="89"/>
      <c r="E67" s="89"/>
      <c r="F67" s="89"/>
      <c r="G67" s="89"/>
      <c r="H67" s="89"/>
      <c r="I67" s="89"/>
      <c r="J67" s="89"/>
      <c r="K67" s="89"/>
      <c r="L67" s="89"/>
      <c r="M67" s="2"/>
      <c r="N67" s="89"/>
      <c r="O67" s="89"/>
      <c r="P67" s="89"/>
      <c r="Q67" s="2"/>
      <c r="R67" s="89"/>
      <c r="S67" s="89"/>
      <c r="T67" s="89"/>
      <c r="U67" s="2"/>
      <c r="V67" s="89"/>
      <c r="W67" s="89"/>
      <c r="X67" s="89"/>
      <c r="Y67" s="2"/>
      <c r="Z67" s="89"/>
      <c r="AA67" s="89"/>
      <c r="AB67" s="89"/>
      <c r="AC67" s="2"/>
      <c r="AD67" s="89"/>
      <c r="AE67" s="89"/>
      <c r="AF67" s="89"/>
      <c r="AG67" s="2"/>
      <c r="AH67" s="2"/>
      <c r="AI67" s="2"/>
      <c r="AJ67" s="2"/>
      <c r="AK67" s="2"/>
      <c r="AL67" s="2"/>
    </row>
    <row r="68" spans="1:38" ht="12.75">
      <c r="A68" s="2"/>
      <c r="B68" s="2"/>
      <c r="C68" s="2"/>
      <c r="D68" s="89"/>
      <c r="E68" s="89"/>
      <c r="F68" s="89"/>
      <c r="G68" s="89"/>
      <c r="H68" s="89"/>
      <c r="I68" s="89"/>
      <c r="J68" s="89"/>
      <c r="K68" s="89"/>
      <c r="L68" s="89"/>
      <c r="M68" s="2"/>
      <c r="N68" s="89"/>
      <c r="O68" s="89"/>
      <c r="P68" s="89"/>
      <c r="Q68" s="2"/>
      <c r="R68" s="89"/>
      <c r="S68" s="89"/>
      <c r="T68" s="89"/>
      <c r="U68" s="2"/>
      <c r="V68" s="89"/>
      <c r="W68" s="89"/>
      <c r="X68" s="89"/>
      <c r="Y68" s="2"/>
      <c r="Z68" s="89"/>
      <c r="AA68" s="89"/>
      <c r="AB68" s="89"/>
      <c r="AC68" s="2"/>
      <c r="AD68" s="89"/>
      <c r="AE68" s="89"/>
      <c r="AF68" s="89"/>
      <c r="AG68" s="2"/>
      <c r="AH68" s="2"/>
      <c r="AI68" s="2"/>
      <c r="AJ68" s="2"/>
      <c r="AK68" s="2"/>
      <c r="AL68" s="2"/>
    </row>
    <row r="69" spans="1:38" ht="12.75">
      <c r="A69" s="2"/>
      <c r="B69" s="2"/>
      <c r="C69" s="2"/>
      <c r="D69" s="89"/>
      <c r="E69" s="89"/>
      <c r="F69" s="89"/>
      <c r="G69" s="89"/>
      <c r="H69" s="89"/>
      <c r="I69" s="89"/>
      <c r="J69" s="89"/>
      <c r="K69" s="89"/>
      <c r="L69" s="89"/>
      <c r="M69" s="2"/>
      <c r="N69" s="89"/>
      <c r="O69" s="89"/>
      <c r="P69" s="89"/>
      <c r="Q69" s="2"/>
      <c r="R69" s="89"/>
      <c r="S69" s="89"/>
      <c r="T69" s="89"/>
      <c r="U69" s="2"/>
      <c r="V69" s="89"/>
      <c r="W69" s="89"/>
      <c r="X69" s="89"/>
      <c r="Y69" s="2"/>
      <c r="Z69" s="89"/>
      <c r="AA69" s="89"/>
      <c r="AB69" s="89"/>
      <c r="AC69" s="2"/>
      <c r="AD69" s="89"/>
      <c r="AE69" s="89"/>
      <c r="AF69" s="89"/>
      <c r="AG69" s="2"/>
      <c r="AH69" s="2"/>
      <c r="AI69" s="2"/>
      <c r="AJ69" s="2"/>
      <c r="AK69" s="2"/>
      <c r="AL69" s="2"/>
    </row>
    <row r="70" spans="1:38" ht="12.75">
      <c r="A70" s="2"/>
      <c r="B70" s="2"/>
      <c r="C70" s="2"/>
      <c r="D70" s="89"/>
      <c r="E70" s="89"/>
      <c r="F70" s="89"/>
      <c r="G70" s="89"/>
      <c r="H70" s="89"/>
      <c r="I70" s="89"/>
      <c r="J70" s="89"/>
      <c r="K70" s="89"/>
      <c r="L70" s="89"/>
      <c r="M70" s="2"/>
      <c r="N70" s="89"/>
      <c r="O70" s="89"/>
      <c r="P70" s="89"/>
      <c r="Q70" s="2"/>
      <c r="R70" s="89"/>
      <c r="S70" s="89"/>
      <c r="T70" s="89"/>
      <c r="U70" s="2"/>
      <c r="V70" s="89"/>
      <c r="W70" s="89"/>
      <c r="X70" s="89"/>
      <c r="Y70" s="2"/>
      <c r="Z70" s="89"/>
      <c r="AA70" s="89"/>
      <c r="AB70" s="89"/>
      <c r="AC70" s="2"/>
      <c r="AD70" s="89"/>
      <c r="AE70" s="89"/>
      <c r="AF70" s="89"/>
      <c r="AG70" s="2"/>
      <c r="AH70" s="2"/>
      <c r="AI70" s="2"/>
      <c r="AJ70" s="2"/>
      <c r="AK70" s="2"/>
      <c r="AL70" s="2"/>
    </row>
    <row r="71" spans="1:38" ht="12.75">
      <c r="A71" s="2"/>
      <c r="B71" s="2"/>
      <c r="C71" s="2"/>
      <c r="D71" s="89"/>
      <c r="E71" s="89"/>
      <c r="F71" s="89"/>
      <c r="G71" s="89"/>
      <c r="H71" s="89"/>
      <c r="I71" s="89"/>
      <c r="J71" s="89"/>
      <c r="K71" s="89"/>
      <c r="L71" s="89"/>
      <c r="M71" s="2"/>
      <c r="N71" s="89"/>
      <c r="O71" s="89"/>
      <c r="P71" s="89"/>
      <c r="Q71" s="2"/>
      <c r="R71" s="89"/>
      <c r="S71" s="89"/>
      <c r="T71" s="89"/>
      <c r="U71" s="2"/>
      <c r="V71" s="89"/>
      <c r="W71" s="89"/>
      <c r="X71" s="89"/>
      <c r="Y71" s="2"/>
      <c r="Z71" s="89"/>
      <c r="AA71" s="89"/>
      <c r="AB71" s="89"/>
      <c r="AC71" s="2"/>
      <c r="AD71" s="89"/>
      <c r="AE71" s="89"/>
      <c r="AF71" s="89"/>
      <c r="AG71" s="2"/>
      <c r="AH71" s="2"/>
      <c r="AI71" s="2"/>
      <c r="AJ71" s="2"/>
      <c r="AK71" s="2"/>
      <c r="AL71" s="2"/>
    </row>
    <row r="72" spans="1:38" ht="12.75">
      <c r="A72" s="2"/>
      <c r="B72" s="2"/>
      <c r="C72" s="2"/>
      <c r="D72" s="89"/>
      <c r="E72" s="89"/>
      <c r="F72" s="89"/>
      <c r="G72" s="89"/>
      <c r="H72" s="89"/>
      <c r="I72" s="89"/>
      <c r="J72" s="89"/>
      <c r="K72" s="89"/>
      <c r="L72" s="89"/>
      <c r="M72" s="2"/>
      <c r="N72" s="89"/>
      <c r="O72" s="89"/>
      <c r="P72" s="89"/>
      <c r="Q72" s="2"/>
      <c r="R72" s="89"/>
      <c r="S72" s="89"/>
      <c r="T72" s="89"/>
      <c r="U72" s="2"/>
      <c r="V72" s="89"/>
      <c r="W72" s="89"/>
      <c r="X72" s="89"/>
      <c r="Y72" s="2"/>
      <c r="Z72" s="89"/>
      <c r="AA72" s="89"/>
      <c r="AB72" s="89"/>
      <c r="AC72" s="2"/>
      <c r="AD72" s="89"/>
      <c r="AE72" s="89"/>
      <c r="AF72" s="89"/>
      <c r="AG72" s="2"/>
      <c r="AH72" s="2"/>
      <c r="AI72" s="2"/>
      <c r="AJ72" s="2"/>
      <c r="AK72" s="2"/>
      <c r="AL72" s="2"/>
    </row>
    <row r="73" spans="1:38" ht="12.75">
      <c r="A73" s="2"/>
      <c r="B73" s="2"/>
      <c r="C73" s="2"/>
      <c r="D73" s="89"/>
      <c r="E73" s="89"/>
      <c r="F73" s="89"/>
      <c r="G73" s="89"/>
      <c r="H73" s="89"/>
      <c r="I73" s="89"/>
      <c r="J73" s="89"/>
      <c r="K73" s="89"/>
      <c r="L73" s="89"/>
      <c r="M73" s="2"/>
      <c r="N73" s="89"/>
      <c r="O73" s="89"/>
      <c r="P73" s="89"/>
      <c r="Q73" s="2"/>
      <c r="R73" s="89"/>
      <c r="S73" s="89"/>
      <c r="T73" s="89"/>
      <c r="U73" s="2"/>
      <c r="V73" s="89"/>
      <c r="W73" s="89"/>
      <c r="X73" s="89"/>
      <c r="Y73" s="2"/>
      <c r="Z73" s="89"/>
      <c r="AA73" s="89"/>
      <c r="AB73" s="89"/>
      <c r="AC73" s="2"/>
      <c r="AD73" s="89"/>
      <c r="AE73" s="89"/>
      <c r="AF73" s="89"/>
      <c r="AG73" s="2"/>
      <c r="AH73" s="2"/>
      <c r="AI73" s="2"/>
      <c r="AJ73" s="2"/>
      <c r="AK73" s="2"/>
      <c r="AL73" s="2"/>
    </row>
    <row r="74" spans="1:38" ht="12.75">
      <c r="A74" s="2"/>
      <c r="B74" s="2"/>
      <c r="C74" s="2"/>
      <c r="D74" s="89"/>
      <c r="E74" s="89"/>
      <c r="F74" s="89"/>
      <c r="G74" s="89"/>
      <c r="H74" s="89"/>
      <c r="I74" s="89"/>
      <c r="J74" s="89"/>
      <c r="K74" s="89"/>
      <c r="L74" s="89"/>
      <c r="M74" s="2"/>
      <c r="N74" s="89"/>
      <c r="O74" s="89"/>
      <c r="P74" s="89"/>
      <c r="Q74" s="2"/>
      <c r="R74" s="89"/>
      <c r="S74" s="89"/>
      <c r="T74" s="89"/>
      <c r="U74" s="2"/>
      <c r="V74" s="89"/>
      <c r="W74" s="89"/>
      <c r="X74" s="89"/>
      <c r="Y74" s="2"/>
      <c r="Z74" s="89"/>
      <c r="AA74" s="89"/>
      <c r="AB74" s="89"/>
      <c r="AC74" s="2"/>
      <c r="AD74" s="89"/>
      <c r="AE74" s="89"/>
      <c r="AF74" s="89"/>
      <c r="AG74" s="2"/>
      <c r="AH74" s="2"/>
      <c r="AI74" s="2"/>
      <c r="AJ74" s="2"/>
      <c r="AK74" s="2"/>
      <c r="AL74" s="2"/>
    </row>
    <row r="75" spans="1:38" ht="12.75">
      <c r="A75" s="2"/>
      <c r="B75" s="2"/>
      <c r="C75" s="2"/>
      <c r="D75" s="89"/>
      <c r="E75" s="89"/>
      <c r="F75" s="89"/>
      <c r="G75" s="89"/>
      <c r="H75" s="89"/>
      <c r="I75" s="89"/>
      <c r="J75" s="89"/>
      <c r="K75" s="89"/>
      <c r="L75" s="89"/>
      <c r="M75" s="2"/>
      <c r="N75" s="89"/>
      <c r="O75" s="89"/>
      <c r="P75" s="89"/>
      <c r="Q75" s="2"/>
      <c r="R75" s="89"/>
      <c r="S75" s="89"/>
      <c r="T75" s="89"/>
      <c r="U75" s="2"/>
      <c r="V75" s="89"/>
      <c r="W75" s="89"/>
      <c r="X75" s="89"/>
      <c r="Y75" s="2"/>
      <c r="Z75" s="89"/>
      <c r="AA75" s="89"/>
      <c r="AB75" s="89"/>
      <c r="AC75" s="2"/>
      <c r="AD75" s="89"/>
      <c r="AE75" s="89"/>
      <c r="AF75" s="89"/>
      <c r="AG75" s="2"/>
      <c r="AH75" s="2"/>
      <c r="AI75" s="2"/>
      <c r="AJ75" s="2"/>
      <c r="AK75" s="2"/>
      <c r="AL75" s="2"/>
    </row>
    <row r="76" spans="1:38" ht="12.75">
      <c r="A76" s="2"/>
      <c r="B76" s="2"/>
      <c r="C76" s="2"/>
      <c r="D76" s="89"/>
      <c r="E76" s="89"/>
      <c r="F76" s="89"/>
      <c r="G76" s="89"/>
      <c r="H76" s="89"/>
      <c r="I76" s="89"/>
      <c r="J76" s="89"/>
      <c r="K76" s="89"/>
      <c r="L76" s="89"/>
      <c r="M76" s="2"/>
      <c r="N76" s="89"/>
      <c r="O76" s="89"/>
      <c r="P76" s="89"/>
      <c r="Q76" s="2"/>
      <c r="R76" s="89"/>
      <c r="S76" s="89"/>
      <c r="T76" s="89"/>
      <c r="U76" s="2"/>
      <c r="V76" s="89"/>
      <c r="W76" s="89"/>
      <c r="X76" s="89"/>
      <c r="Y76" s="2"/>
      <c r="Z76" s="89"/>
      <c r="AA76" s="89"/>
      <c r="AB76" s="89"/>
      <c r="AC76" s="2"/>
      <c r="AD76" s="89"/>
      <c r="AE76" s="89"/>
      <c r="AF76" s="89"/>
      <c r="AG76" s="2"/>
      <c r="AH76" s="2"/>
      <c r="AI76" s="2"/>
      <c r="AJ76" s="2"/>
      <c r="AK76" s="2"/>
      <c r="AL76" s="2"/>
    </row>
    <row r="77" spans="1:38" ht="12.75">
      <c r="A77" s="2"/>
      <c r="B77" s="2"/>
      <c r="C77" s="2"/>
      <c r="D77" s="89"/>
      <c r="E77" s="89"/>
      <c r="F77" s="89"/>
      <c r="G77" s="89"/>
      <c r="H77" s="89"/>
      <c r="I77" s="89"/>
      <c r="J77" s="89"/>
      <c r="K77" s="89"/>
      <c r="L77" s="89"/>
      <c r="M77" s="2"/>
      <c r="N77" s="89"/>
      <c r="O77" s="89"/>
      <c r="P77" s="89"/>
      <c r="Q77" s="2"/>
      <c r="R77" s="89"/>
      <c r="S77" s="89"/>
      <c r="T77" s="89"/>
      <c r="U77" s="2"/>
      <c r="V77" s="89"/>
      <c r="W77" s="89"/>
      <c r="X77" s="89"/>
      <c r="Y77" s="2"/>
      <c r="Z77" s="89"/>
      <c r="AA77" s="89"/>
      <c r="AB77" s="89"/>
      <c r="AC77" s="2"/>
      <c r="AD77" s="89"/>
      <c r="AE77" s="89"/>
      <c r="AF77" s="89"/>
      <c r="AG77" s="2"/>
      <c r="AH77" s="2"/>
      <c r="AI77" s="2"/>
      <c r="AJ77" s="2"/>
      <c r="AK77" s="2"/>
      <c r="AL77" s="2"/>
    </row>
    <row r="78" spans="1:38" ht="12.75">
      <c r="A78" s="2"/>
      <c r="B78" s="2"/>
      <c r="C78" s="2"/>
      <c r="D78" s="89"/>
      <c r="E78" s="89"/>
      <c r="F78" s="89"/>
      <c r="G78" s="89"/>
      <c r="H78" s="89"/>
      <c r="I78" s="89"/>
      <c r="J78" s="89"/>
      <c r="K78" s="89"/>
      <c r="L78" s="89"/>
      <c r="M78" s="2"/>
      <c r="N78" s="89"/>
      <c r="O78" s="89"/>
      <c r="P78" s="89"/>
      <c r="Q78" s="2"/>
      <c r="R78" s="89"/>
      <c r="S78" s="89"/>
      <c r="T78" s="89"/>
      <c r="U78" s="2"/>
      <c r="V78" s="89"/>
      <c r="W78" s="89"/>
      <c r="X78" s="89"/>
      <c r="Y78" s="2"/>
      <c r="Z78" s="89"/>
      <c r="AA78" s="89"/>
      <c r="AB78" s="89"/>
      <c r="AC78" s="2"/>
      <c r="AD78" s="89"/>
      <c r="AE78" s="89"/>
      <c r="AF78" s="89"/>
      <c r="AG78" s="2"/>
      <c r="AH78" s="2"/>
      <c r="AI78" s="2"/>
      <c r="AJ78" s="2"/>
      <c r="AK78" s="2"/>
      <c r="AL78" s="2"/>
    </row>
    <row r="79" spans="1:38" ht="12.75">
      <c r="A79" s="2"/>
      <c r="B79" s="2"/>
      <c r="C79" s="2"/>
      <c r="D79" s="89"/>
      <c r="E79" s="89"/>
      <c r="F79" s="89"/>
      <c r="G79" s="89"/>
      <c r="H79" s="89"/>
      <c r="I79" s="89"/>
      <c r="J79" s="89"/>
      <c r="K79" s="89"/>
      <c r="L79" s="89"/>
      <c r="M79" s="2"/>
      <c r="N79" s="89"/>
      <c r="O79" s="89"/>
      <c r="P79" s="89"/>
      <c r="Q79" s="2"/>
      <c r="R79" s="89"/>
      <c r="S79" s="89"/>
      <c r="T79" s="89"/>
      <c r="U79" s="2"/>
      <c r="V79" s="89"/>
      <c r="W79" s="89"/>
      <c r="X79" s="89"/>
      <c r="Y79" s="2"/>
      <c r="Z79" s="89"/>
      <c r="AA79" s="89"/>
      <c r="AB79" s="89"/>
      <c r="AC79" s="2"/>
      <c r="AD79" s="89"/>
      <c r="AE79" s="89"/>
      <c r="AF79" s="89"/>
      <c r="AG79" s="2"/>
      <c r="AH79" s="2"/>
      <c r="AI79" s="2"/>
      <c r="AJ79" s="2"/>
      <c r="AK79" s="2"/>
      <c r="AL79" s="2"/>
    </row>
    <row r="80" spans="1:38" ht="12.75">
      <c r="A80" s="2"/>
      <c r="B80" s="2"/>
      <c r="C80" s="2"/>
      <c r="D80" s="89"/>
      <c r="E80" s="89"/>
      <c r="F80" s="89"/>
      <c r="G80" s="89"/>
      <c r="H80" s="89"/>
      <c r="I80" s="89"/>
      <c r="J80" s="89"/>
      <c r="K80" s="89"/>
      <c r="L80" s="89"/>
      <c r="M80" s="2"/>
      <c r="N80" s="89"/>
      <c r="O80" s="89"/>
      <c r="P80" s="89"/>
      <c r="Q80" s="2"/>
      <c r="R80" s="89"/>
      <c r="S80" s="89"/>
      <c r="T80" s="89"/>
      <c r="U80" s="2"/>
      <c r="V80" s="89"/>
      <c r="W80" s="89"/>
      <c r="X80" s="89"/>
      <c r="Y80" s="2"/>
      <c r="Z80" s="89"/>
      <c r="AA80" s="89"/>
      <c r="AB80" s="89"/>
      <c r="AC80" s="2"/>
      <c r="AD80" s="89"/>
      <c r="AE80" s="89"/>
      <c r="AF80" s="89"/>
      <c r="AG80" s="2"/>
      <c r="AH80" s="2"/>
      <c r="AI80" s="2"/>
      <c r="AJ80" s="2"/>
      <c r="AK80" s="2"/>
      <c r="AL80" s="2"/>
    </row>
    <row r="81" spans="1:38" ht="12.75">
      <c r="A81" s="2"/>
      <c r="B81" s="2"/>
      <c r="C81" s="2"/>
      <c r="D81" s="89"/>
      <c r="E81" s="89"/>
      <c r="F81" s="89"/>
      <c r="G81" s="89"/>
      <c r="H81" s="89"/>
      <c r="I81" s="89"/>
      <c r="J81" s="89"/>
      <c r="K81" s="89"/>
      <c r="L81" s="89"/>
      <c r="M81" s="2"/>
      <c r="N81" s="89"/>
      <c r="O81" s="89"/>
      <c r="P81" s="89"/>
      <c r="Q81" s="2"/>
      <c r="R81" s="89"/>
      <c r="S81" s="89"/>
      <c r="T81" s="89"/>
      <c r="U81" s="2"/>
      <c r="V81" s="89"/>
      <c r="W81" s="89"/>
      <c r="X81" s="89"/>
      <c r="Y81" s="2"/>
      <c r="Z81" s="89"/>
      <c r="AA81" s="89"/>
      <c r="AB81" s="89"/>
      <c r="AC81" s="2"/>
      <c r="AD81" s="89"/>
      <c r="AE81" s="89"/>
      <c r="AF81" s="89"/>
      <c r="AG81" s="2"/>
      <c r="AH81" s="2"/>
      <c r="AI81" s="2"/>
      <c r="AJ81" s="2"/>
      <c r="AK81" s="2"/>
      <c r="AL81" s="2"/>
    </row>
    <row r="82" spans="1:38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</row>
    <row r="83" spans="1:38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</row>
    <row r="84" spans="1:38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</row>
  </sheetData>
  <sheetProtection password="F954" sheet="1" objects="1" scenarios="1"/>
  <mergeCells count="10">
    <mergeCell ref="B2:AH2"/>
    <mergeCell ref="D4:F4"/>
    <mergeCell ref="G4:I4"/>
    <mergeCell ref="J4:M4"/>
    <mergeCell ref="N4:Q4"/>
    <mergeCell ref="R4:U4"/>
    <mergeCell ref="V4:Y4"/>
    <mergeCell ref="Z4:AC4"/>
    <mergeCell ref="AD4:AG4"/>
    <mergeCell ref="B3:AH3"/>
  </mergeCells>
  <printOptions horizontalCentered="1"/>
  <pageMargins left="0.05" right="0.05" top="0.590551181102362" bottom="0.590551181102362" header="0.31496062992126" footer="0.31496062992126"/>
  <pageSetup horizontalDpi="600" verticalDpi="600" orientation="landscape" paperSize="9" scale="4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L84"/>
  <sheetViews>
    <sheetView showGridLines="0" zoomScalePageLayoutView="0" workbookViewId="0" topLeftCell="A1">
      <selection activeCell="B40" sqref="B40"/>
    </sheetView>
  </sheetViews>
  <sheetFormatPr defaultColWidth="9.140625" defaultRowHeight="12.75"/>
  <cols>
    <col min="1" max="1" width="4.00390625" style="3" customWidth="1"/>
    <col min="2" max="2" width="20.7109375" style="3" customWidth="1"/>
    <col min="3" max="3" width="6.7109375" style="3" customWidth="1"/>
    <col min="4" max="6" width="10.7109375" style="3" customWidth="1"/>
    <col min="7" max="9" width="10.7109375" style="3" hidden="1" customWidth="1"/>
    <col min="10" max="12" width="10.7109375" style="3" customWidth="1"/>
    <col min="13" max="13" width="11.7109375" style="3" customWidth="1"/>
    <col min="14" max="16" width="10.7109375" style="3" hidden="1" customWidth="1"/>
    <col min="17" max="17" width="11.7109375" style="3" hidden="1" customWidth="1"/>
    <col min="18" max="25" width="10.7109375" style="3" hidden="1" customWidth="1"/>
    <col min="26" max="28" width="10.7109375" style="3" customWidth="1"/>
    <col min="29" max="29" width="11.7109375" style="3" customWidth="1"/>
    <col min="30" max="32" width="10.7109375" style="3" customWidth="1"/>
    <col min="33" max="33" width="11.7109375" style="3" customWidth="1"/>
    <col min="34" max="34" width="10.7109375" style="3" customWidth="1"/>
    <col min="35" max="36" width="10.7109375" style="3" hidden="1" customWidth="1"/>
    <col min="37" max="37" width="0" style="3" hidden="1" customWidth="1"/>
    <col min="38" max="16384" width="9.140625" style="3" customWidth="1"/>
  </cols>
  <sheetData>
    <row r="1" spans="1:38" ht="16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1:38" ht="15.75" customHeight="1">
      <c r="A2" s="4"/>
      <c r="B2" s="118" t="s">
        <v>655</v>
      </c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19"/>
      <c r="AB2" s="119"/>
      <c r="AC2" s="119"/>
      <c r="AD2" s="119"/>
      <c r="AE2" s="119"/>
      <c r="AF2" s="119"/>
      <c r="AG2" s="119"/>
      <c r="AH2" s="119"/>
      <c r="AI2" s="2"/>
      <c r="AJ2" s="2"/>
      <c r="AK2" s="2"/>
      <c r="AL2" s="2"/>
    </row>
    <row r="3" spans="1:38" ht="16.5">
      <c r="A3" s="6"/>
      <c r="B3" s="128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/>
      <c r="AE3" s="129"/>
      <c r="AF3" s="129"/>
      <c r="AG3" s="129"/>
      <c r="AH3" s="129"/>
      <c r="AI3" s="2"/>
      <c r="AJ3" s="2"/>
      <c r="AK3" s="2"/>
      <c r="AL3" s="2"/>
    </row>
    <row r="4" spans="1:38" s="14" customFormat="1" ht="16.5" customHeight="1">
      <c r="A4" s="9"/>
      <c r="B4" s="10"/>
      <c r="C4" s="11"/>
      <c r="D4" s="120" t="s">
        <v>0</v>
      </c>
      <c r="E4" s="120"/>
      <c r="F4" s="120"/>
      <c r="G4" s="120" t="s">
        <v>1</v>
      </c>
      <c r="H4" s="120"/>
      <c r="I4" s="120"/>
      <c r="J4" s="121" t="s">
        <v>2</v>
      </c>
      <c r="K4" s="122"/>
      <c r="L4" s="122"/>
      <c r="M4" s="123"/>
      <c r="N4" s="121" t="s">
        <v>3</v>
      </c>
      <c r="O4" s="124"/>
      <c r="P4" s="124"/>
      <c r="Q4" s="125"/>
      <c r="R4" s="121" t="s">
        <v>4</v>
      </c>
      <c r="S4" s="124"/>
      <c r="T4" s="124"/>
      <c r="U4" s="125"/>
      <c r="V4" s="121" t="s">
        <v>5</v>
      </c>
      <c r="W4" s="126"/>
      <c r="X4" s="126"/>
      <c r="Y4" s="127"/>
      <c r="Z4" s="121" t="s">
        <v>6</v>
      </c>
      <c r="AA4" s="122"/>
      <c r="AB4" s="122"/>
      <c r="AC4" s="123"/>
      <c r="AD4" s="121" t="s">
        <v>7</v>
      </c>
      <c r="AE4" s="122"/>
      <c r="AF4" s="122"/>
      <c r="AG4" s="123"/>
      <c r="AH4" s="12"/>
      <c r="AI4" s="13"/>
      <c r="AJ4" s="13"/>
      <c r="AK4" s="13"/>
      <c r="AL4" s="13"/>
    </row>
    <row r="5" spans="1:38" s="14" customFormat="1" ht="81.75" customHeight="1">
      <c r="A5" s="15"/>
      <c r="B5" s="16" t="s">
        <v>8</v>
      </c>
      <c r="C5" s="17" t="s">
        <v>9</v>
      </c>
      <c r="D5" s="18" t="s">
        <v>10</v>
      </c>
      <c r="E5" s="19" t="s">
        <v>11</v>
      </c>
      <c r="F5" s="20" t="s">
        <v>12</v>
      </c>
      <c r="G5" s="18" t="s">
        <v>10</v>
      </c>
      <c r="H5" s="19" t="s">
        <v>11</v>
      </c>
      <c r="I5" s="20" t="s">
        <v>12</v>
      </c>
      <c r="J5" s="18" t="s">
        <v>10</v>
      </c>
      <c r="K5" s="19" t="s">
        <v>11</v>
      </c>
      <c r="L5" s="19" t="s">
        <v>12</v>
      </c>
      <c r="M5" s="20" t="s">
        <v>13</v>
      </c>
      <c r="N5" s="18" t="s">
        <v>10</v>
      </c>
      <c r="O5" s="19" t="s">
        <v>11</v>
      </c>
      <c r="P5" s="21" t="s">
        <v>12</v>
      </c>
      <c r="Q5" s="22" t="s">
        <v>14</v>
      </c>
      <c r="R5" s="19" t="s">
        <v>10</v>
      </c>
      <c r="S5" s="19" t="s">
        <v>11</v>
      </c>
      <c r="T5" s="21" t="s">
        <v>12</v>
      </c>
      <c r="U5" s="22" t="s">
        <v>15</v>
      </c>
      <c r="V5" s="19" t="s">
        <v>10</v>
      </c>
      <c r="W5" s="19" t="s">
        <v>11</v>
      </c>
      <c r="X5" s="21" t="s">
        <v>12</v>
      </c>
      <c r="Y5" s="22" t="s">
        <v>16</v>
      </c>
      <c r="Z5" s="18" t="s">
        <v>10</v>
      </c>
      <c r="AA5" s="19" t="s">
        <v>11</v>
      </c>
      <c r="AB5" s="19" t="s">
        <v>12</v>
      </c>
      <c r="AC5" s="20" t="s">
        <v>17</v>
      </c>
      <c r="AD5" s="18" t="s">
        <v>10</v>
      </c>
      <c r="AE5" s="19" t="s">
        <v>11</v>
      </c>
      <c r="AF5" s="19" t="s">
        <v>12</v>
      </c>
      <c r="AG5" s="23" t="s">
        <v>17</v>
      </c>
      <c r="AH5" s="24" t="s">
        <v>18</v>
      </c>
      <c r="AI5" s="13"/>
      <c r="AJ5" s="13"/>
      <c r="AK5" s="13"/>
      <c r="AL5" s="13"/>
    </row>
    <row r="6" spans="1:38" s="14" customFormat="1" ht="12.75">
      <c r="A6" s="9"/>
      <c r="B6" s="12"/>
      <c r="C6" s="26"/>
      <c r="D6" s="27"/>
      <c r="E6" s="28"/>
      <c r="F6" s="29"/>
      <c r="G6" s="30"/>
      <c r="H6" s="28"/>
      <c r="I6" s="31"/>
      <c r="J6" s="30"/>
      <c r="K6" s="28"/>
      <c r="L6" s="28"/>
      <c r="M6" s="29"/>
      <c r="N6" s="27"/>
      <c r="O6" s="32"/>
      <c r="P6" s="28"/>
      <c r="Q6" s="29"/>
      <c r="R6" s="27"/>
      <c r="S6" s="28"/>
      <c r="T6" s="28"/>
      <c r="U6" s="29"/>
      <c r="V6" s="27"/>
      <c r="W6" s="28"/>
      <c r="X6" s="28"/>
      <c r="Y6" s="29"/>
      <c r="Z6" s="30"/>
      <c r="AA6" s="28"/>
      <c r="AB6" s="28"/>
      <c r="AC6" s="29"/>
      <c r="AD6" s="30"/>
      <c r="AE6" s="28"/>
      <c r="AF6" s="28"/>
      <c r="AG6" s="29"/>
      <c r="AH6" s="29"/>
      <c r="AI6" s="13"/>
      <c r="AJ6" s="13"/>
      <c r="AK6" s="13"/>
      <c r="AL6" s="13"/>
    </row>
    <row r="7" spans="1:38" s="14" customFormat="1" ht="12.75">
      <c r="A7" s="33"/>
      <c r="B7" s="60" t="s">
        <v>22</v>
      </c>
      <c r="C7" s="26"/>
      <c r="D7" s="35"/>
      <c r="E7" s="36"/>
      <c r="F7" s="37"/>
      <c r="G7" s="30"/>
      <c r="H7" s="36"/>
      <c r="I7" s="31"/>
      <c r="J7" s="30"/>
      <c r="K7" s="36"/>
      <c r="L7" s="36"/>
      <c r="M7" s="37"/>
      <c r="N7" s="35"/>
      <c r="O7" s="38"/>
      <c r="P7" s="36"/>
      <c r="Q7" s="37"/>
      <c r="R7" s="35"/>
      <c r="S7" s="36"/>
      <c r="T7" s="36"/>
      <c r="U7" s="37"/>
      <c r="V7" s="35"/>
      <c r="W7" s="36"/>
      <c r="X7" s="36"/>
      <c r="Y7" s="37"/>
      <c r="Z7" s="30"/>
      <c r="AA7" s="36"/>
      <c r="AB7" s="36"/>
      <c r="AC7" s="37"/>
      <c r="AD7" s="30"/>
      <c r="AE7" s="36"/>
      <c r="AF7" s="36"/>
      <c r="AG7" s="37"/>
      <c r="AH7" s="37"/>
      <c r="AI7" s="13"/>
      <c r="AJ7" s="13"/>
      <c r="AK7" s="13"/>
      <c r="AL7" s="13"/>
    </row>
    <row r="8" spans="1:38" s="14" customFormat="1" ht="12.75">
      <c r="A8" s="33"/>
      <c r="B8" s="26"/>
      <c r="C8" s="26"/>
      <c r="D8" s="35"/>
      <c r="E8" s="36"/>
      <c r="F8" s="37"/>
      <c r="G8" s="30"/>
      <c r="H8" s="36"/>
      <c r="I8" s="31"/>
      <c r="J8" s="30"/>
      <c r="K8" s="36"/>
      <c r="L8" s="36"/>
      <c r="M8" s="37"/>
      <c r="N8" s="35"/>
      <c r="O8" s="38"/>
      <c r="P8" s="36"/>
      <c r="Q8" s="37"/>
      <c r="R8" s="35"/>
      <c r="S8" s="36"/>
      <c r="T8" s="36"/>
      <c r="U8" s="37"/>
      <c r="V8" s="35"/>
      <c r="W8" s="36"/>
      <c r="X8" s="36"/>
      <c r="Y8" s="37"/>
      <c r="Z8" s="30"/>
      <c r="AA8" s="36"/>
      <c r="AB8" s="36"/>
      <c r="AC8" s="37"/>
      <c r="AD8" s="30"/>
      <c r="AE8" s="36"/>
      <c r="AF8" s="36"/>
      <c r="AG8" s="37"/>
      <c r="AH8" s="37"/>
      <c r="AI8" s="13"/>
      <c r="AJ8" s="13"/>
      <c r="AK8" s="13"/>
      <c r="AL8" s="13"/>
    </row>
    <row r="9" spans="1:38" s="14" customFormat="1" ht="12.75">
      <c r="A9" s="30" t="s">
        <v>94</v>
      </c>
      <c r="B9" s="61" t="s">
        <v>49</v>
      </c>
      <c r="C9" s="40" t="s">
        <v>50</v>
      </c>
      <c r="D9" s="77">
        <v>5368472823</v>
      </c>
      <c r="E9" s="78">
        <v>865988708</v>
      </c>
      <c r="F9" s="79">
        <f>$D9+$E9</f>
        <v>6234461531</v>
      </c>
      <c r="G9" s="77">
        <v>5368472823</v>
      </c>
      <c r="H9" s="78">
        <v>865988708</v>
      </c>
      <c r="I9" s="80">
        <f>$G9+$H9</f>
        <v>6234461531</v>
      </c>
      <c r="J9" s="77">
        <v>1229789279</v>
      </c>
      <c r="K9" s="78">
        <v>103122459</v>
      </c>
      <c r="L9" s="78">
        <f>$J9+$K9</f>
        <v>1332911738</v>
      </c>
      <c r="M9" s="41">
        <f>IF($F9=0,0,$L9/$F9)</f>
        <v>0.2137974115923693</v>
      </c>
      <c r="N9" s="105">
        <v>0</v>
      </c>
      <c r="O9" s="106">
        <v>0</v>
      </c>
      <c r="P9" s="107">
        <f>$N9+$O9</f>
        <v>0</v>
      </c>
      <c r="Q9" s="41">
        <f>IF($F9=0,0,$P9/$F9)</f>
        <v>0</v>
      </c>
      <c r="R9" s="105">
        <v>0</v>
      </c>
      <c r="S9" s="107">
        <v>0</v>
      </c>
      <c r="T9" s="107">
        <f>$R9+$S9</f>
        <v>0</v>
      </c>
      <c r="U9" s="41">
        <f>IF($I9=0,0,$T9/$I9)</f>
        <v>0</v>
      </c>
      <c r="V9" s="105">
        <v>0</v>
      </c>
      <c r="W9" s="107">
        <v>0</v>
      </c>
      <c r="X9" s="107">
        <f>$V9+$W9</f>
        <v>0</v>
      </c>
      <c r="Y9" s="41">
        <f>IF($I9=0,0,$X9/$I9)</f>
        <v>0</v>
      </c>
      <c r="Z9" s="77">
        <v>1229789279</v>
      </c>
      <c r="AA9" s="78">
        <v>103122459</v>
      </c>
      <c r="AB9" s="78">
        <f>$Z9+$AA9</f>
        <v>1332911738</v>
      </c>
      <c r="AC9" s="41">
        <f>IF($F9=0,0,$AB9/$F9)</f>
        <v>0.2137974115923693</v>
      </c>
      <c r="AD9" s="77">
        <v>799138922</v>
      </c>
      <c r="AE9" s="78">
        <v>116277776</v>
      </c>
      <c r="AF9" s="78">
        <f>$AD9+$AE9</f>
        <v>915416698</v>
      </c>
      <c r="AG9" s="41">
        <f>IF($AI9=0,0,$AK9/$AI9)</f>
        <v>0.18568357879534264</v>
      </c>
      <c r="AH9" s="41">
        <f>IF($AF9=0,0,(($L9/$AF9)-1))</f>
        <v>0.4560710340024845</v>
      </c>
      <c r="AI9" s="13">
        <v>4929981983</v>
      </c>
      <c r="AJ9" s="13">
        <v>5775690610</v>
      </c>
      <c r="AK9" s="13">
        <v>915416698</v>
      </c>
      <c r="AL9" s="13"/>
    </row>
    <row r="10" spans="1:38" s="58" customFormat="1" ht="12.75">
      <c r="A10" s="62"/>
      <c r="B10" s="63" t="s">
        <v>95</v>
      </c>
      <c r="C10" s="33"/>
      <c r="D10" s="81">
        <f>D9</f>
        <v>5368472823</v>
      </c>
      <c r="E10" s="82">
        <f>E9</f>
        <v>865988708</v>
      </c>
      <c r="F10" s="90">
        <f aca="true" t="shared" si="0" ref="F10:F38">$D10+$E10</f>
        <v>6234461531</v>
      </c>
      <c r="G10" s="81">
        <f>G9</f>
        <v>5368472823</v>
      </c>
      <c r="H10" s="82">
        <f>H9</f>
        <v>865988708</v>
      </c>
      <c r="I10" s="83">
        <f aca="true" t="shared" si="1" ref="I10:I38">$G10+$H10</f>
        <v>6234461531</v>
      </c>
      <c r="J10" s="81">
        <f>J9</f>
        <v>1229789279</v>
      </c>
      <c r="K10" s="82">
        <f>K9</f>
        <v>103122459</v>
      </c>
      <c r="L10" s="82">
        <f aca="true" t="shared" si="2" ref="L10:L38">$J10+$K10</f>
        <v>1332911738</v>
      </c>
      <c r="M10" s="45">
        <f aca="true" t="shared" si="3" ref="M10:M38">IF($F10=0,0,$L10/$F10)</f>
        <v>0.2137974115923693</v>
      </c>
      <c r="N10" s="111">
        <f>N9</f>
        <v>0</v>
      </c>
      <c r="O10" s="112">
        <f>O9</f>
        <v>0</v>
      </c>
      <c r="P10" s="113">
        <f aca="true" t="shared" si="4" ref="P10:P38">$N10+$O10</f>
        <v>0</v>
      </c>
      <c r="Q10" s="45">
        <f aca="true" t="shared" si="5" ref="Q10:Q38">IF($F10=0,0,$P10/$F10)</f>
        <v>0</v>
      </c>
      <c r="R10" s="111">
        <f>R9</f>
        <v>0</v>
      </c>
      <c r="S10" s="113">
        <f>S9</f>
        <v>0</v>
      </c>
      <c r="T10" s="113">
        <f aca="true" t="shared" si="6" ref="T10:T38">$R10+$S10</f>
        <v>0</v>
      </c>
      <c r="U10" s="45">
        <f aca="true" t="shared" si="7" ref="U10:U38">IF($I10=0,0,$T10/$I10)</f>
        <v>0</v>
      </c>
      <c r="V10" s="111">
        <f>V9</f>
        <v>0</v>
      </c>
      <c r="W10" s="113">
        <f>W9</f>
        <v>0</v>
      </c>
      <c r="X10" s="113">
        <f aca="true" t="shared" si="8" ref="X10:X38">$V10+$W10</f>
        <v>0</v>
      </c>
      <c r="Y10" s="45">
        <f aca="true" t="shared" si="9" ref="Y10:Y38">IF($I10=0,0,$X10/$I10)</f>
        <v>0</v>
      </c>
      <c r="Z10" s="81">
        <v>1229789279</v>
      </c>
      <c r="AA10" s="82">
        <v>103122459</v>
      </c>
      <c r="AB10" s="82">
        <f aca="true" t="shared" si="10" ref="AB10:AB38">$Z10+$AA10</f>
        <v>1332911738</v>
      </c>
      <c r="AC10" s="45">
        <f aca="true" t="shared" si="11" ref="AC10:AC38">IF($F10=0,0,$AB10/$F10)</f>
        <v>0.2137974115923693</v>
      </c>
      <c r="AD10" s="81">
        <f>AD9</f>
        <v>799138922</v>
      </c>
      <c r="AE10" s="82">
        <f>AE9</f>
        <v>116277776</v>
      </c>
      <c r="AF10" s="82">
        <f aca="true" t="shared" si="12" ref="AF10:AF38">$AD10+$AE10</f>
        <v>915416698</v>
      </c>
      <c r="AG10" s="45">
        <f aca="true" t="shared" si="13" ref="AG10:AG38">IF($AI10=0,0,$AK10/$AI10)</f>
        <v>0.18568357879534264</v>
      </c>
      <c r="AH10" s="45">
        <f aca="true" t="shared" si="14" ref="AH10:AH38">IF($AF10=0,0,(($L10/$AF10)-1))</f>
        <v>0.4560710340024845</v>
      </c>
      <c r="AI10" s="64">
        <f>AI9</f>
        <v>4929981983</v>
      </c>
      <c r="AJ10" s="64">
        <f>AJ9</f>
        <v>5775690610</v>
      </c>
      <c r="AK10" s="64">
        <f>AK9</f>
        <v>915416698</v>
      </c>
      <c r="AL10" s="64"/>
    </row>
    <row r="11" spans="1:38" s="14" customFormat="1" ht="12.75">
      <c r="A11" s="30" t="s">
        <v>96</v>
      </c>
      <c r="B11" s="61" t="s">
        <v>191</v>
      </c>
      <c r="C11" s="40" t="s">
        <v>192</v>
      </c>
      <c r="D11" s="77">
        <v>112200000</v>
      </c>
      <c r="E11" s="78">
        <v>44812314</v>
      </c>
      <c r="F11" s="79">
        <f t="shared" si="0"/>
        <v>157012314</v>
      </c>
      <c r="G11" s="77">
        <v>112200000</v>
      </c>
      <c r="H11" s="78">
        <v>44812314</v>
      </c>
      <c r="I11" s="80">
        <f t="shared" si="1"/>
        <v>157012314</v>
      </c>
      <c r="J11" s="77">
        <v>17465072</v>
      </c>
      <c r="K11" s="78">
        <v>5990962</v>
      </c>
      <c r="L11" s="78">
        <f t="shared" si="2"/>
        <v>23456034</v>
      </c>
      <c r="M11" s="41">
        <f t="shared" si="3"/>
        <v>0.1493897733396885</v>
      </c>
      <c r="N11" s="105">
        <v>0</v>
      </c>
      <c r="O11" s="106">
        <v>0</v>
      </c>
      <c r="P11" s="107">
        <f t="shared" si="4"/>
        <v>0</v>
      </c>
      <c r="Q11" s="41">
        <f t="shared" si="5"/>
        <v>0</v>
      </c>
      <c r="R11" s="105">
        <v>0</v>
      </c>
      <c r="S11" s="107">
        <v>0</v>
      </c>
      <c r="T11" s="107">
        <f t="shared" si="6"/>
        <v>0</v>
      </c>
      <c r="U11" s="41">
        <f t="shared" si="7"/>
        <v>0</v>
      </c>
      <c r="V11" s="105">
        <v>0</v>
      </c>
      <c r="W11" s="107">
        <v>0</v>
      </c>
      <c r="X11" s="107">
        <f t="shared" si="8"/>
        <v>0</v>
      </c>
      <c r="Y11" s="41">
        <f t="shared" si="9"/>
        <v>0</v>
      </c>
      <c r="Z11" s="77">
        <v>17465072</v>
      </c>
      <c r="AA11" s="78">
        <v>5990962</v>
      </c>
      <c r="AB11" s="78">
        <f t="shared" si="10"/>
        <v>23456034</v>
      </c>
      <c r="AC11" s="41">
        <f t="shared" si="11"/>
        <v>0.1493897733396885</v>
      </c>
      <c r="AD11" s="77">
        <v>16799981</v>
      </c>
      <c r="AE11" s="78">
        <v>6554924</v>
      </c>
      <c r="AF11" s="78">
        <f t="shared" si="12"/>
        <v>23354905</v>
      </c>
      <c r="AG11" s="41">
        <f t="shared" si="13"/>
        <v>0.18589126888519306</v>
      </c>
      <c r="AH11" s="41">
        <f t="shared" si="14"/>
        <v>0.004330096825484908</v>
      </c>
      <c r="AI11" s="13">
        <v>125637450</v>
      </c>
      <c r="AJ11" s="13">
        <v>127121600</v>
      </c>
      <c r="AK11" s="13">
        <v>23354905</v>
      </c>
      <c r="AL11" s="13"/>
    </row>
    <row r="12" spans="1:38" s="14" customFormat="1" ht="12.75">
      <c r="A12" s="30" t="s">
        <v>96</v>
      </c>
      <c r="B12" s="61" t="s">
        <v>193</v>
      </c>
      <c r="C12" s="40" t="s">
        <v>194</v>
      </c>
      <c r="D12" s="77">
        <v>250339464</v>
      </c>
      <c r="E12" s="78">
        <v>51271000</v>
      </c>
      <c r="F12" s="79">
        <f t="shared" si="0"/>
        <v>301610464</v>
      </c>
      <c r="G12" s="77">
        <v>250339464</v>
      </c>
      <c r="H12" s="78">
        <v>51271000</v>
      </c>
      <c r="I12" s="80">
        <f t="shared" si="1"/>
        <v>301610464</v>
      </c>
      <c r="J12" s="77">
        <v>61640668</v>
      </c>
      <c r="K12" s="78">
        <v>14933568</v>
      </c>
      <c r="L12" s="78">
        <f t="shared" si="2"/>
        <v>76574236</v>
      </c>
      <c r="M12" s="41">
        <f t="shared" si="3"/>
        <v>0.2538845469234118</v>
      </c>
      <c r="N12" s="105">
        <v>0</v>
      </c>
      <c r="O12" s="106">
        <v>0</v>
      </c>
      <c r="P12" s="107">
        <f t="shared" si="4"/>
        <v>0</v>
      </c>
      <c r="Q12" s="41">
        <f t="shared" si="5"/>
        <v>0</v>
      </c>
      <c r="R12" s="105">
        <v>0</v>
      </c>
      <c r="S12" s="107">
        <v>0</v>
      </c>
      <c r="T12" s="107">
        <f t="shared" si="6"/>
        <v>0</v>
      </c>
      <c r="U12" s="41">
        <f t="shared" si="7"/>
        <v>0</v>
      </c>
      <c r="V12" s="105">
        <v>0</v>
      </c>
      <c r="W12" s="107">
        <v>0</v>
      </c>
      <c r="X12" s="107">
        <f t="shared" si="8"/>
        <v>0</v>
      </c>
      <c r="Y12" s="41">
        <f t="shared" si="9"/>
        <v>0</v>
      </c>
      <c r="Z12" s="77">
        <v>61640668</v>
      </c>
      <c r="AA12" s="78">
        <v>14933568</v>
      </c>
      <c r="AB12" s="78">
        <f t="shared" si="10"/>
        <v>76574236</v>
      </c>
      <c r="AC12" s="41">
        <f t="shared" si="11"/>
        <v>0.2538845469234118</v>
      </c>
      <c r="AD12" s="77">
        <v>85479233</v>
      </c>
      <c r="AE12" s="78">
        <v>6722765</v>
      </c>
      <c r="AF12" s="78">
        <f t="shared" si="12"/>
        <v>92201998</v>
      </c>
      <c r="AG12" s="41">
        <f t="shared" si="13"/>
        <v>0.36345133715757055</v>
      </c>
      <c r="AH12" s="41">
        <f t="shared" si="14"/>
        <v>-0.1694948302530277</v>
      </c>
      <c r="AI12" s="13">
        <v>253684575</v>
      </c>
      <c r="AJ12" s="13">
        <v>253684575</v>
      </c>
      <c r="AK12" s="13">
        <v>92201998</v>
      </c>
      <c r="AL12" s="13"/>
    </row>
    <row r="13" spans="1:38" s="14" customFormat="1" ht="12.75">
      <c r="A13" s="30" t="s">
        <v>96</v>
      </c>
      <c r="B13" s="61" t="s">
        <v>195</v>
      </c>
      <c r="C13" s="40" t="s">
        <v>196</v>
      </c>
      <c r="D13" s="77">
        <v>133391000</v>
      </c>
      <c r="E13" s="78">
        <v>50819640</v>
      </c>
      <c r="F13" s="79">
        <f t="shared" si="0"/>
        <v>184210640</v>
      </c>
      <c r="G13" s="77">
        <v>133391000</v>
      </c>
      <c r="H13" s="78">
        <v>50819640</v>
      </c>
      <c r="I13" s="80">
        <f t="shared" si="1"/>
        <v>184210640</v>
      </c>
      <c r="J13" s="77">
        <v>18321754</v>
      </c>
      <c r="K13" s="78">
        <v>6749752</v>
      </c>
      <c r="L13" s="78">
        <f t="shared" si="2"/>
        <v>25071506</v>
      </c>
      <c r="M13" s="41">
        <f t="shared" si="3"/>
        <v>0.13610237714824724</v>
      </c>
      <c r="N13" s="105">
        <v>0</v>
      </c>
      <c r="O13" s="106">
        <v>0</v>
      </c>
      <c r="P13" s="107">
        <f t="shared" si="4"/>
        <v>0</v>
      </c>
      <c r="Q13" s="41">
        <f t="shared" si="5"/>
        <v>0</v>
      </c>
      <c r="R13" s="105">
        <v>0</v>
      </c>
      <c r="S13" s="107">
        <v>0</v>
      </c>
      <c r="T13" s="107">
        <f t="shared" si="6"/>
        <v>0</v>
      </c>
      <c r="U13" s="41">
        <f t="shared" si="7"/>
        <v>0</v>
      </c>
      <c r="V13" s="105">
        <v>0</v>
      </c>
      <c r="W13" s="107">
        <v>0</v>
      </c>
      <c r="X13" s="107">
        <f t="shared" si="8"/>
        <v>0</v>
      </c>
      <c r="Y13" s="41">
        <f t="shared" si="9"/>
        <v>0</v>
      </c>
      <c r="Z13" s="77">
        <v>18321754</v>
      </c>
      <c r="AA13" s="78">
        <v>6749752</v>
      </c>
      <c r="AB13" s="78">
        <f t="shared" si="10"/>
        <v>25071506</v>
      </c>
      <c r="AC13" s="41">
        <f t="shared" si="11"/>
        <v>0.13610237714824724</v>
      </c>
      <c r="AD13" s="77">
        <v>20155453</v>
      </c>
      <c r="AE13" s="78">
        <v>4433279</v>
      </c>
      <c r="AF13" s="78">
        <f t="shared" si="12"/>
        <v>24588732</v>
      </c>
      <c r="AG13" s="41">
        <f t="shared" si="13"/>
        <v>0.15594606785971116</v>
      </c>
      <c r="AH13" s="41">
        <f t="shared" si="14"/>
        <v>0.019633952657664544</v>
      </c>
      <c r="AI13" s="13">
        <v>157674588</v>
      </c>
      <c r="AJ13" s="13">
        <v>157674588</v>
      </c>
      <c r="AK13" s="13">
        <v>24588732</v>
      </c>
      <c r="AL13" s="13"/>
    </row>
    <row r="14" spans="1:38" s="14" customFormat="1" ht="12.75">
      <c r="A14" s="30" t="s">
        <v>96</v>
      </c>
      <c r="B14" s="61" t="s">
        <v>197</v>
      </c>
      <c r="C14" s="40" t="s">
        <v>198</v>
      </c>
      <c r="D14" s="77">
        <v>86353344</v>
      </c>
      <c r="E14" s="78">
        <v>29337800</v>
      </c>
      <c r="F14" s="79">
        <f t="shared" si="0"/>
        <v>115691144</v>
      </c>
      <c r="G14" s="77">
        <v>86353344</v>
      </c>
      <c r="H14" s="78">
        <v>29337800</v>
      </c>
      <c r="I14" s="80">
        <f t="shared" si="1"/>
        <v>115691144</v>
      </c>
      <c r="J14" s="77">
        <v>11705287</v>
      </c>
      <c r="K14" s="78">
        <v>0</v>
      </c>
      <c r="L14" s="78">
        <f t="shared" si="2"/>
        <v>11705287</v>
      </c>
      <c r="M14" s="41">
        <f t="shared" si="3"/>
        <v>0.10117703564241702</v>
      </c>
      <c r="N14" s="105">
        <v>0</v>
      </c>
      <c r="O14" s="106">
        <v>0</v>
      </c>
      <c r="P14" s="107">
        <f t="shared" si="4"/>
        <v>0</v>
      </c>
      <c r="Q14" s="41">
        <f t="shared" si="5"/>
        <v>0</v>
      </c>
      <c r="R14" s="105">
        <v>0</v>
      </c>
      <c r="S14" s="107">
        <v>0</v>
      </c>
      <c r="T14" s="107">
        <f t="shared" si="6"/>
        <v>0</v>
      </c>
      <c r="U14" s="41">
        <f t="shared" si="7"/>
        <v>0</v>
      </c>
      <c r="V14" s="105">
        <v>0</v>
      </c>
      <c r="W14" s="107">
        <v>0</v>
      </c>
      <c r="X14" s="107">
        <f t="shared" si="8"/>
        <v>0</v>
      </c>
      <c r="Y14" s="41">
        <f t="shared" si="9"/>
        <v>0</v>
      </c>
      <c r="Z14" s="77">
        <v>11705287</v>
      </c>
      <c r="AA14" s="78">
        <v>0</v>
      </c>
      <c r="AB14" s="78">
        <f t="shared" si="10"/>
        <v>11705287</v>
      </c>
      <c r="AC14" s="41">
        <f t="shared" si="11"/>
        <v>0.10117703564241702</v>
      </c>
      <c r="AD14" s="77">
        <v>5108208</v>
      </c>
      <c r="AE14" s="78">
        <v>0</v>
      </c>
      <c r="AF14" s="78">
        <f t="shared" si="12"/>
        <v>5108208</v>
      </c>
      <c r="AG14" s="41">
        <f t="shared" si="13"/>
        <v>0.051798962620975136</v>
      </c>
      <c r="AH14" s="41">
        <f t="shared" si="14"/>
        <v>1.291466400741708</v>
      </c>
      <c r="AI14" s="13">
        <v>98616029</v>
      </c>
      <c r="AJ14" s="13">
        <v>98616029</v>
      </c>
      <c r="AK14" s="13">
        <v>5108208</v>
      </c>
      <c r="AL14" s="13"/>
    </row>
    <row r="15" spans="1:38" s="14" customFormat="1" ht="12.75">
      <c r="A15" s="30" t="s">
        <v>115</v>
      </c>
      <c r="B15" s="61" t="s">
        <v>199</v>
      </c>
      <c r="C15" s="40" t="s">
        <v>200</v>
      </c>
      <c r="D15" s="77">
        <v>62855874</v>
      </c>
      <c r="E15" s="78">
        <v>4346000</v>
      </c>
      <c r="F15" s="79">
        <f t="shared" si="0"/>
        <v>67201874</v>
      </c>
      <c r="G15" s="77">
        <v>62855874</v>
      </c>
      <c r="H15" s="78">
        <v>4346000</v>
      </c>
      <c r="I15" s="80">
        <f t="shared" si="1"/>
        <v>67201874</v>
      </c>
      <c r="J15" s="77">
        <v>15043663</v>
      </c>
      <c r="K15" s="78">
        <v>39260</v>
      </c>
      <c r="L15" s="78">
        <f t="shared" si="2"/>
        <v>15082923</v>
      </c>
      <c r="M15" s="41">
        <f t="shared" si="3"/>
        <v>0.22444199993589464</v>
      </c>
      <c r="N15" s="105">
        <v>0</v>
      </c>
      <c r="O15" s="106">
        <v>0</v>
      </c>
      <c r="P15" s="107">
        <f t="shared" si="4"/>
        <v>0</v>
      </c>
      <c r="Q15" s="41">
        <f t="shared" si="5"/>
        <v>0</v>
      </c>
      <c r="R15" s="105">
        <v>0</v>
      </c>
      <c r="S15" s="107">
        <v>0</v>
      </c>
      <c r="T15" s="107">
        <f t="shared" si="6"/>
        <v>0</v>
      </c>
      <c r="U15" s="41">
        <f t="shared" si="7"/>
        <v>0</v>
      </c>
      <c r="V15" s="105">
        <v>0</v>
      </c>
      <c r="W15" s="107">
        <v>0</v>
      </c>
      <c r="X15" s="107">
        <f t="shared" si="8"/>
        <v>0</v>
      </c>
      <c r="Y15" s="41">
        <f t="shared" si="9"/>
        <v>0</v>
      </c>
      <c r="Z15" s="77">
        <v>15043663</v>
      </c>
      <c r="AA15" s="78">
        <v>39260</v>
      </c>
      <c r="AB15" s="78">
        <f t="shared" si="10"/>
        <v>15082923</v>
      </c>
      <c r="AC15" s="41">
        <f t="shared" si="11"/>
        <v>0.22444199993589464</v>
      </c>
      <c r="AD15" s="77">
        <v>17243270</v>
      </c>
      <c r="AE15" s="78">
        <v>1725632</v>
      </c>
      <c r="AF15" s="78">
        <f t="shared" si="12"/>
        <v>18968902</v>
      </c>
      <c r="AG15" s="41">
        <f t="shared" si="13"/>
        <v>0.2925960251776101</v>
      </c>
      <c r="AH15" s="41">
        <f t="shared" si="14"/>
        <v>-0.20486051327588706</v>
      </c>
      <c r="AI15" s="13">
        <v>64829664</v>
      </c>
      <c r="AJ15" s="13">
        <v>71268704</v>
      </c>
      <c r="AK15" s="13">
        <v>18968902</v>
      </c>
      <c r="AL15" s="13"/>
    </row>
    <row r="16" spans="1:38" s="58" customFormat="1" ht="12.75">
      <c r="A16" s="62"/>
      <c r="B16" s="63" t="s">
        <v>201</v>
      </c>
      <c r="C16" s="33"/>
      <c r="D16" s="81">
        <f>SUM(D11:D15)</f>
        <v>645139682</v>
      </c>
      <c r="E16" s="82">
        <f>SUM(E11:E15)</f>
        <v>180586754</v>
      </c>
      <c r="F16" s="90">
        <f t="shared" si="0"/>
        <v>825726436</v>
      </c>
      <c r="G16" s="81">
        <f>SUM(G11:G15)</f>
        <v>645139682</v>
      </c>
      <c r="H16" s="82">
        <f>SUM(H11:H15)</f>
        <v>180586754</v>
      </c>
      <c r="I16" s="83">
        <f t="shared" si="1"/>
        <v>825726436</v>
      </c>
      <c r="J16" s="81">
        <f>SUM(J11:J15)</f>
        <v>124176444</v>
      </c>
      <c r="K16" s="82">
        <f>SUM(K11:K15)</f>
        <v>27713542</v>
      </c>
      <c r="L16" s="82">
        <f t="shared" si="2"/>
        <v>151889986</v>
      </c>
      <c r="M16" s="45">
        <f t="shared" si="3"/>
        <v>0.1839471032752547</v>
      </c>
      <c r="N16" s="111">
        <f>SUM(N11:N15)</f>
        <v>0</v>
      </c>
      <c r="O16" s="112">
        <f>SUM(O11:O15)</f>
        <v>0</v>
      </c>
      <c r="P16" s="113">
        <f t="shared" si="4"/>
        <v>0</v>
      </c>
      <c r="Q16" s="45">
        <f t="shared" si="5"/>
        <v>0</v>
      </c>
      <c r="R16" s="111">
        <f>SUM(R11:R15)</f>
        <v>0</v>
      </c>
      <c r="S16" s="113">
        <f>SUM(S11:S15)</f>
        <v>0</v>
      </c>
      <c r="T16" s="113">
        <f t="shared" si="6"/>
        <v>0</v>
      </c>
      <c r="U16" s="45">
        <f t="shared" si="7"/>
        <v>0</v>
      </c>
      <c r="V16" s="111">
        <f>SUM(V11:V15)</f>
        <v>0</v>
      </c>
      <c r="W16" s="113">
        <f>SUM(W11:W15)</f>
        <v>0</v>
      </c>
      <c r="X16" s="113">
        <f t="shared" si="8"/>
        <v>0</v>
      </c>
      <c r="Y16" s="45">
        <f t="shared" si="9"/>
        <v>0</v>
      </c>
      <c r="Z16" s="81">
        <v>124176444</v>
      </c>
      <c r="AA16" s="82">
        <v>27713542</v>
      </c>
      <c r="AB16" s="82">
        <f t="shared" si="10"/>
        <v>151889986</v>
      </c>
      <c r="AC16" s="45">
        <f t="shared" si="11"/>
        <v>0.1839471032752547</v>
      </c>
      <c r="AD16" s="81">
        <f>SUM(AD11:AD15)</f>
        <v>144786145</v>
      </c>
      <c r="AE16" s="82">
        <f>SUM(AE11:AE15)</f>
        <v>19436600</v>
      </c>
      <c r="AF16" s="82">
        <f t="shared" si="12"/>
        <v>164222745</v>
      </c>
      <c r="AG16" s="45">
        <f t="shared" si="13"/>
        <v>0.23445577686165633</v>
      </c>
      <c r="AH16" s="45">
        <f t="shared" si="14"/>
        <v>-0.07509775214145886</v>
      </c>
      <c r="AI16" s="64">
        <f>SUM(AI11:AI15)</f>
        <v>700442306</v>
      </c>
      <c r="AJ16" s="64">
        <f>SUM(AJ11:AJ15)</f>
        <v>708365496</v>
      </c>
      <c r="AK16" s="64">
        <f>SUM(AK11:AK15)</f>
        <v>164222745</v>
      </c>
      <c r="AL16" s="64"/>
    </row>
    <row r="17" spans="1:38" s="14" customFormat="1" ht="12.75">
      <c r="A17" s="30" t="s">
        <v>96</v>
      </c>
      <c r="B17" s="61" t="s">
        <v>202</v>
      </c>
      <c r="C17" s="40" t="s">
        <v>203</v>
      </c>
      <c r="D17" s="77">
        <v>183122845</v>
      </c>
      <c r="E17" s="78">
        <v>61046052</v>
      </c>
      <c r="F17" s="79">
        <f t="shared" si="0"/>
        <v>244168897</v>
      </c>
      <c r="G17" s="77">
        <v>183122845</v>
      </c>
      <c r="H17" s="78">
        <v>61046052</v>
      </c>
      <c r="I17" s="80">
        <f t="shared" si="1"/>
        <v>244168897</v>
      </c>
      <c r="J17" s="77">
        <v>19089931</v>
      </c>
      <c r="K17" s="78">
        <v>3011701</v>
      </c>
      <c r="L17" s="78">
        <f t="shared" si="2"/>
        <v>22101632</v>
      </c>
      <c r="M17" s="41">
        <f t="shared" si="3"/>
        <v>0.09051780251929467</v>
      </c>
      <c r="N17" s="105">
        <v>0</v>
      </c>
      <c r="O17" s="106">
        <v>0</v>
      </c>
      <c r="P17" s="107">
        <f t="shared" si="4"/>
        <v>0</v>
      </c>
      <c r="Q17" s="41">
        <f t="shared" si="5"/>
        <v>0</v>
      </c>
      <c r="R17" s="105">
        <v>0</v>
      </c>
      <c r="S17" s="107">
        <v>0</v>
      </c>
      <c r="T17" s="107">
        <f t="shared" si="6"/>
        <v>0</v>
      </c>
      <c r="U17" s="41">
        <f t="shared" si="7"/>
        <v>0</v>
      </c>
      <c r="V17" s="105">
        <v>0</v>
      </c>
      <c r="W17" s="107">
        <v>0</v>
      </c>
      <c r="X17" s="107">
        <f t="shared" si="8"/>
        <v>0</v>
      </c>
      <c r="Y17" s="41">
        <f t="shared" si="9"/>
        <v>0</v>
      </c>
      <c r="Z17" s="77">
        <v>19089931</v>
      </c>
      <c r="AA17" s="78">
        <v>3011701</v>
      </c>
      <c r="AB17" s="78">
        <f t="shared" si="10"/>
        <v>22101632</v>
      </c>
      <c r="AC17" s="41">
        <f t="shared" si="11"/>
        <v>0.09051780251929467</v>
      </c>
      <c r="AD17" s="77">
        <v>24636223</v>
      </c>
      <c r="AE17" s="78">
        <v>3254769</v>
      </c>
      <c r="AF17" s="78">
        <f t="shared" si="12"/>
        <v>27890992</v>
      </c>
      <c r="AG17" s="41">
        <f t="shared" si="13"/>
        <v>0.13510721063723</v>
      </c>
      <c r="AH17" s="41">
        <f t="shared" si="14"/>
        <v>-0.20757096054525415</v>
      </c>
      <c r="AI17" s="13">
        <v>206435999</v>
      </c>
      <c r="AJ17" s="13">
        <v>204937000</v>
      </c>
      <c r="AK17" s="13">
        <v>27890992</v>
      </c>
      <c r="AL17" s="13"/>
    </row>
    <row r="18" spans="1:38" s="14" customFormat="1" ht="12.75">
      <c r="A18" s="30" t="s">
        <v>96</v>
      </c>
      <c r="B18" s="61" t="s">
        <v>204</v>
      </c>
      <c r="C18" s="40" t="s">
        <v>205</v>
      </c>
      <c r="D18" s="77">
        <v>71051266</v>
      </c>
      <c r="E18" s="78">
        <v>57353901</v>
      </c>
      <c r="F18" s="79">
        <f t="shared" si="0"/>
        <v>128405167</v>
      </c>
      <c r="G18" s="77">
        <v>71051266</v>
      </c>
      <c r="H18" s="78">
        <v>57353901</v>
      </c>
      <c r="I18" s="80">
        <f t="shared" si="1"/>
        <v>128405167</v>
      </c>
      <c r="J18" s="77">
        <v>19456388</v>
      </c>
      <c r="K18" s="78">
        <v>7202666</v>
      </c>
      <c r="L18" s="78">
        <f t="shared" si="2"/>
        <v>26659054</v>
      </c>
      <c r="M18" s="41">
        <f t="shared" si="3"/>
        <v>0.20761667636007203</v>
      </c>
      <c r="N18" s="105">
        <v>0</v>
      </c>
      <c r="O18" s="106">
        <v>0</v>
      </c>
      <c r="P18" s="107">
        <f t="shared" si="4"/>
        <v>0</v>
      </c>
      <c r="Q18" s="41">
        <f t="shared" si="5"/>
        <v>0</v>
      </c>
      <c r="R18" s="105">
        <v>0</v>
      </c>
      <c r="S18" s="107">
        <v>0</v>
      </c>
      <c r="T18" s="107">
        <f t="shared" si="6"/>
        <v>0</v>
      </c>
      <c r="U18" s="41">
        <f t="shared" si="7"/>
        <v>0</v>
      </c>
      <c r="V18" s="105">
        <v>0</v>
      </c>
      <c r="W18" s="107">
        <v>0</v>
      </c>
      <c r="X18" s="107">
        <f t="shared" si="8"/>
        <v>0</v>
      </c>
      <c r="Y18" s="41">
        <f t="shared" si="9"/>
        <v>0</v>
      </c>
      <c r="Z18" s="77">
        <v>19456388</v>
      </c>
      <c r="AA18" s="78">
        <v>7202666</v>
      </c>
      <c r="AB18" s="78">
        <f t="shared" si="10"/>
        <v>26659054</v>
      </c>
      <c r="AC18" s="41">
        <f t="shared" si="11"/>
        <v>0.20761667636007203</v>
      </c>
      <c r="AD18" s="77">
        <v>11365980</v>
      </c>
      <c r="AE18" s="78">
        <v>14516897</v>
      </c>
      <c r="AF18" s="78">
        <f t="shared" si="12"/>
        <v>25882877</v>
      </c>
      <c r="AG18" s="41">
        <f t="shared" si="13"/>
        <v>0.1980966709766272</v>
      </c>
      <c r="AH18" s="41">
        <f t="shared" si="14"/>
        <v>0.02998804962833157</v>
      </c>
      <c r="AI18" s="13">
        <v>130657809</v>
      </c>
      <c r="AJ18" s="13">
        <v>130657809</v>
      </c>
      <c r="AK18" s="13">
        <v>25882877</v>
      </c>
      <c r="AL18" s="13"/>
    </row>
    <row r="19" spans="1:38" s="14" customFormat="1" ht="12.75">
      <c r="A19" s="30" t="s">
        <v>96</v>
      </c>
      <c r="B19" s="61" t="s">
        <v>206</v>
      </c>
      <c r="C19" s="40" t="s">
        <v>207</v>
      </c>
      <c r="D19" s="77">
        <v>107121949</v>
      </c>
      <c r="E19" s="78">
        <v>31309000</v>
      </c>
      <c r="F19" s="80">
        <f t="shared" si="0"/>
        <v>138430949</v>
      </c>
      <c r="G19" s="77">
        <v>107121949</v>
      </c>
      <c r="H19" s="78">
        <v>31309000</v>
      </c>
      <c r="I19" s="80">
        <f t="shared" si="1"/>
        <v>138430949</v>
      </c>
      <c r="J19" s="77">
        <v>25386094</v>
      </c>
      <c r="K19" s="78">
        <v>2313079</v>
      </c>
      <c r="L19" s="78">
        <f t="shared" si="2"/>
        <v>27699173</v>
      </c>
      <c r="M19" s="41">
        <f t="shared" si="3"/>
        <v>0.20009378827562613</v>
      </c>
      <c r="N19" s="105">
        <v>0</v>
      </c>
      <c r="O19" s="106">
        <v>0</v>
      </c>
      <c r="P19" s="107">
        <f t="shared" si="4"/>
        <v>0</v>
      </c>
      <c r="Q19" s="41">
        <f t="shared" si="5"/>
        <v>0</v>
      </c>
      <c r="R19" s="105">
        <v>0</v>
      </c>
      <c r="S19" s="107">
        <v>0</v>
      </c>
      <c r="T19" s="107">
        <f t="shared" si="6"/>
        <v>0</v>
      </c>
      <c r="U19" s="41">
        <f t="shared" si="7"/>
        <v>0</v>
      </c>
      <c r="V19" s="105">
        <v>0</v>
      </c>
      <c r="W19" s="107">
        <v>0</v>
      </c>
      <c r="X19" s="107">
        <f t="shared" si="8"/>
        <v>0</v>
      </c>
      <c r="Y19" s="41">
        <f t="shared" si="9"/>
        <v>0</v>
      </c>
      <c r="Z19" s="77">
        <v>25386094</v>
      </c>
      <c r="AA19" s="78">
        <v>2313079</v>
      </c>
      <c r="AB19" s="78">
        <f t="shared" si="10"/>
        <v>27699173</v>
      </c>
      <c r="AC19" s="41">
        <f t="shared" si="11"/>
        <v>0.20009378827562613</v>
      </c>
      <c r="AD19" s="77">
        <v>22395363</v>
      </c>
      <c r="AE19" s="78">
        <v>17670597</v>
      </c>
      <c r="AF19" s="78">
        <f t="shared" si="12"/>
        <v>40065960</v>
      </c>
      <c r="AG19" s="41">
        <f t="shared" si="13"/>
        <v>0.2797422902473757</v>
      </c>
      <c r="AH19" s="41">
        <f t="shared" si="14"/>
        <v>-0.30866069351639147</v>
      </c>
      <c r="AI19" s="13">
        <v>143224537</v>
      </c>
      <c r="AJ19" s="13">
        <v>150635671</v>
      </c>
      <c r="AK19" s="13">
        <v>40065960</v>
      </c>
      <c r="AL19" s="13"/>
    </row>
    <row r="20" spans="1:38" s="14" customFormat="1" ht="12.75">
      <c r="A20" s="30" t="s">
        <v>96</v>
      </c>
      <c r="B20" s="61" t="s">
        <v>70</v>
      </c>
      <c r="C20" s="40" t="s">
        <v>71</v>
      </c>
      <c r="D20" s="77">
        <v>1509380701</v>
      </c>
      <c r="E20" s="78">
        <v>212482000</v>
      </c>
      <c r="F20" s="79">
        <f t="shared" si="0"/>
        <v>1721862701</v>
      </c>
      <c r="G20" s="77">
        <v>1509380701</v>
      </c>
      <c r="H20" s="78">
        <v>212482000</v>
      </c>
      <c r="I20" s="80">
        <f t="shared" si="1"/>
        <v>1721862701</v>
      </c>
      <c r="J20" s="77">
        <v>368179172</v>
      </c>
      <c r="K20" s="78">
        <v>46359440</v>
      </c>
      <c r="L20" s="78">
        <f t="shared" si="2"/>
        <v>414538612</v>
      </c>
      <c r="M20" s="41">
        <f t="shared" si="3"/>
        <v>0.24075009683364992</v>
      </c>
      <c r="N20" s="105">
        <v>0</v>
      </c>
      <c r="O20" s="106">
        <v>0</v>
      </c>
      <c r="P20" s="107">
        <f t="shared" si="4"/>
        <v>0</v>
      </c>
      <c r="Q20" s="41">
        <f t="shared" si="5"/>
        <v>0</v>
      </c>
      <c r="R20" s="105">
        <v>0</v>
      </c>
      <c r="S20" s="107">
        <v>0</v>
      </c>
      <c r="T20" s="107">
        <f t="shared" si="6"/>
        <v>0</v>
      </c>
      <c r="U20" s="41">
        <f t="shared" si="7"/>
        <v>0</v>
      </c>
      <c r="V20" s="105">
        <v>0</v>
      </c>
      <c r="W20" s="107">
        <v>0</v>
      </c>
      <c r="X20" s="107">
        <f t="shared" si="8"/>
        <v>0</v>
      </c>
      <c r="Y20" s="41">
        <f t="shared" si="9"/>
        <v>0</v>
      </c>
      <c r="Z20" s="77">
        <v>368179172</v>
      </c>
      <c r="AA20" s="78">
        <v>46359440</v>
      </c>
      <c r="AB20" s="78">
        <f t="shared" si="10"/>
        <v>414538612</v>
      </c>
      <c r="AC20" s="41">
        <f t="shared" si="11"/>
        <v>0.24075009683364992</v>
      </c>
      <c r="AD20" s="77">
        <v>350312530</v>
      </c>
      <c r="AE20" s="78">
        <v>62874699</v>
      </c>
      <c r="AF20" s="78">
        <f t="shared" si="12"/>
        <v>413187229</v>
      </c>
      <c r="AG20" s="41">
        <f t="shared" si="13"/>
        <v>0.2478530341993544</v>
      </c>
      <c r="AH20" s="41">
        <f t="shared" si="14"/>
        <v>0.003270631096877308</v>
      </c>
      <c r="AI20" s="13">
        <v>1667065446</v>
      </c>
      <c r="AJ20" s="13">
        <v>1863944571</v>
      </c>
      <c r="AK20" s="13">
        <v>413187229</v>
      </c>
      <c r="AL20" s="13"/>
    </row>
    <row r="21" spans="1:38" s="14" customFormat="1" ht="12.75">
      <c r="A21" s="30" t="s">
        <v>96</v>
      </c>
      <c r="B21" s="61" t="s">
        <v>208</v>
      </c>
      <c r="C21" s="40" t="s">
        <v>209</v>
      </c>
      <c r="D21" s="77">
        <v>351064145</v>
      </c>
      <c r="E21" s="78">
        <v>83715144</v>
      </c>
      <c r="F21" s="79">
        <f t="shared" si="0"/>
        <v>434779289</v>
      </c>
      <c r="G21" s="77">
        <v>351064145</v>
      </c>
      <c r="H21" s="78">
        <v>83715144</v>
      </c>
      <c r="I21" s="80">
        <f t="shared" si="1"/>
        <v>434779289</v>
      </c>
      <c r="J21" s="77">
        <v>33713867</v>
      </c>
      <c r="K21" s="78">
        <v>20094581</v>
      </c>
      <c r="L21" s="78">
        <f t="shared" si="2"/>
        <v>53808448</v>
      </c>
      <c r="M21" s="41">
        <f t="shared" si="3"/>
        <v>0.12376037534759389</v>
      </c>
      <c r="N21" s="105">
        <v>0</v>
      </c>
      <c r="O21" s="106">
        <v>0</v>
      </c>
      <c r="P21" s="107">
        <f t="shared" si="4"/>
        <v>0</v>
      </c>
      <c r="Q21" s="41">
        <f t="shared" si="5"/>
        <v>0</v>
      </c>
      <c r="R21" s="105">
        <v>0</v>
      </c>
      <c r="S21" s="107">
        <v>0</v>
      </c>
      <c r="T21" s="107">
        <f t="shared" si="6"/>
        <v>0</v>
      </c>
      <c r="U21" s="41">
        <f t="shared" si="7"/>
        <v>0</v>
      </c>
      <c r="V21" s="105">
        <v>0</v>
      </c>
      <c r="W21" s="107">
        <v>0</v>
      </c>
      <c r="X21" s="107">
        <f t="shared" si="8"/>
        <v>0</v>
      </c>
      <c r="Y21" s="41">
        <f t="shared" si="9"/>
        <v>0</v>
      </c>
      <c r="Z21" s="77">
        <v>33713867</v>
      </c>
      <c r="AA21" s="78">
        <v>20094581</v>
      </c>
      <c r="AB21" s="78">
        <f t="shared" si="10"/>
        <v>53808448</v>
      </c>
      <c r="AC21" s="41">
        <f t="shared" si="11"/>
        <v>0.12376037534759389</v>
      </c>
      <c r="AD21" s="77">
        <v>24119406</v>
      </c>
      <c r="AE21" s="78">
        <v>5352021</v>
      </c>
      <c r="AF21" s="78">
        <f t="shared" si="12"/>
        <v>29471427</v>
      </c>
      <c r="AG21" s="41">
        <f t="shared" si="13"/>
        <v>0.06158644449314932</v>
      </c>
      <c r="AH21" s="41">
        <f t="shared" si="14"/>
        <v>0.8257835971091594</v>
      </c>
      <c r="AI21" s="13">
        <v>478537562</v>
      </c>
      <c r="AJ21" s="13">
        <v>406606000</v>
      </c>
      <c r="AK21" s="13">
        <v>29471427</v>
      </c>
      <c r="AL21" s="13"/>
    </row>
    <row r="22" spans="1:38" s="14" customFormat="1" ht="12.75">
      <c r="A22" s="30" t="s">
        <v>115</v>
      </c>
      <c r="B22" s="61" t="s">
        <v>210</v>
      </c>
      <c r="C22" s="40" t="s">
        <v>211</v>
      </c>
      <c r="D22" s="77">
        <v>104864199</v>
      </c>
      <c r="E22" s="78">
        <v>3975100</v>
      </c>
      <c r="F22" s="79">
        <f t="shared" si="0"/>
        <v>108839299</v>
      </c>
      <c r="G22" s="77">
        <v>104864199</v>
      </c>
      <c r="H22" s="78">
        <v>3975100</v>
      </c>
      <c r="I22" s="80">
        <f t="shared" si="1"/>
        <v>108839299</v>
      </c>
      <c r="J22" s="77">
        <v>25984123</v>
      </c>
      <c r="K22" s="78">
        <v>170621</v>
      </c>
      <c r="L22" s="78">
        <f t="shared" si="2"/>
        <v>26154744</v>
      </c>
      <c r="M22" s="41">
        <f t="shared" si="3"/>
        <v>0.24030606812342664</v>
      </c>
      <c r="N22" s="105">
        <v>0</v>
      </c>
      <c r="O22" s="106">
        <v>0</v>
      </c>
      <c r="P22" s="107">
        <f t="shared" si="4"/>
        <v>0</v>
      </c>
      <c r="Q22" s="41">
        <f t="shared" si="5"/>
        <v>0</v>
      </c>
      <c r="R22" s="105">
        <v>0</v>
      </c>
      <c r="S22" s="107">
        <v>0</v>
      </c>
      <c r="T22" s="107">
        <f t="shared" si="6"/>
        <v>0</v>
      </c>
      <c r="U22" s="41">
        <f t="shared" si="7"/>
        <v>0</v>
      </c>
      <c r="V22" s="105">
        <v>0</v>
      </c>
      <c r="W22" s="107">
        <v>0</v>
      </c>
      <c r="X22" s="107">
        <f t="shared" si="8"/>
        <v>0</v>
      </c>
      <c r="Y22" s="41">
        <f t="shared" si="9"/>
        <v>0</v>
      </c>
      <c r="Z22" s="77">
        <v>25984123</v>
      </c>
      <c r="AA22" s="78">
        <v>170621</v>
      </c>
      <c r="AB22" s="78">
        <f t="shared" si="10"/>
        <v>26154744</v>
      </c>
      <c r="AC22" s="41">
        <f t="shared" si="11"/>
        <v>0.24030606812342664</v>
      </c>
      <c r="AD22" s="77">
        <v>25179888</v>
      </c>
      <c r="AE22" s="78">
        <v>287982</v>
      </c>
      <c r="AF22" s="78">
        <f t="shared" si="12"/>
        <v>25467870</v>
      </c>
      <c r="AG22" s="41">
        <f t="shared" si="13"/>
        <v>0.2409309077429523</v>
      </c>
      <c r="AH22" s="41">
        <f t="shared" si="14"/>
        <v>0.026970217768506055</v>
      </c>
      <c r="AI22" s="13">
        <v>105706114</v>
      </c>
      <c r="AJ22" s="13">
        <v>116524740</v>
      </c>
      <c r="AK22" s="13">
        <v>25467870</v>
      </c>
      <c r="AL22" s="13"/>
    </row>
    <row r="23" spans="1:38" s="58" customFormat="1" ht="12.75">
      <c r="A23" s="62"/>
      <c r="B23" s="63" t="s">
        <v>212</v>
      </c>
      <c r="C23" s="33"/>
      <c r="D23" s="81">
        <f>SUM(D17:D22)</f>
        <v>2326605105</v>
      </c>
      <c r="E23" s="82">
        <f>SUM(E17:E22)</f>
        <v>449881197</v>
      </c>
      <c r="F23" s="90">
        <f t="shared" si="0"/>
        <v>2776486302</v>
      </c>
      <c r="G23" s="81">
        <f>SUM(G17:G22)</f>
        <v>2326605105</v>
      </c>
      <c r="H23" s="82">
        <f>SUM(H17:H22)</f>
        <v>449881197</v>
      </c>
      <c r="I23" s="83">
        <f t="shared" si="1"/>
        <v>2776486302</v>
      </c>
      <c r="J23" s="81">
        <f>SUM(J17:J22)</f>
        <v>491809575</v>
      </c>
      <c r="K23" s="82">
        <f>SUM(K17:K22)</f>
        <v>79152088</v>
      </c>
      <c r="L23" s="82">
        <f t="shared" si="2"/>
        <v>570961663</v>
      </c>
      <c r="M23" s="45">
        <f t="shared" si="3"/>
        <v>0.20564180798900986</v>
      </c>
      <c r="N23" s="111">
        <f>SUM(N17:N22)</f>
        <v>0</v>
      </c>
      <c r="O23" s="112">
        <f>SUM(O17:O22)</f>
        <v>0</v>
      </c>
      <c r="P23" s="113">
        <f t="shared" si="4"/>
        <v>0</v>
      </c>
      <c r="Q23" s="45">
        <f t="shared" si="5"/>
        <v>0</v>
      </c>
      <c r="R23" s="111">
        <f>SUM(R17:R22)</f>
        <v>0</v>
      </c>
      <c r="S23" s="113">
        <f>SUM(S17:S22)</f>
        <v>0</v>
      </c>
      <c r="T23" s="113">
        <f t="shared" si="6"/>
        <v>0</v>
      </c>
      <c r="U23" s="45">
        <f t="shared" si="7"/>
        <v>0</v>
      </c>
      <c r="V23" s="111">
        <f>SUM(V17:V22)</f>
        <v>0</v>
      </c>
      <c r="W23" s="113">
        <f>SUM(W17:W22)</f>
        <v>0</v>
      </c>
      <c r="X23" s="113">
        <f t="shared" si="8"/>
        <v>0</v>
      </c>
      <c r="Y23" s="45">
        <f t="shared" si="9"/>
        <v>0</v>
      </c>
      <c r="Z23" s="81">
        <v>491809575</v>
      </c>
      <c r="AA23" s="82">
        <v>79152088</v>
      </c>
      <c r="AB23" s="82">
        <f t="shared" si="10"/>
        <v>570961663</v>
      </c>
      <c r="AC23" s="45">
        <f t="shared" si="11"/>
        <v>0.20564180798900986</v>
      </c>
      <c r="AD23" s="81">
        <f>SUM(AD17:AD22)</f>
        <v>458009390</v>
      </c>
      <c r="AE23" s="82">
        <f>SUM(AE17:AE22)</f>
        <v>103956965</v>
      </c>
      <c r="AF23" s="82">
        <f t="shared" si="12"/>
        <v>561966355</v>
      </c>
      <c r="AG23" s="45">
        <f t="shared" si="13"/>
        <v>0.2057258399210554</v>
      </c>
      <c r="AH23" s="45">
        <f t="shared" si="14"/>
        <v>0.016006844395515474</v>
      </c>
      <c r="AI23" s="64">
        <f>SUM(AI17:AI22)</f>
        <v>2731627467</v>
      </c>
      <c r="AJ23" s="64">
        <f>SUM(AJ17:AJ22)</f>
        <v>2873305791</v>
      </c>
      <c r="AK23" s="64">
        <f>SUM(AK17:AK22)</f>
        <v>561966355</v>
      </c>
      <c r="AL23" s="64"/>
    </row>
    <row r="24" spans="1:38" s="14" customFormat="1" ht="12.75">
      <c r="A24" s="30" t="s">
        <v>96</v>
      </c>
      <c r="B24" s="61" t="s">
        <v>213</v>
      </c>
      <c r="C24" s="40" t="s">
        <v>214</v>
      </c>
      <c r="D24" s="77">
        <v>493765995</v>
      </c>
      <c r="E24" s="78">
        <v>80108796</v>
      </c>
      <c r="F24" s="79">
        <f t="shared" si="0"/>
        <v>573874791</v>
      </c>
      <c r="G24" s="77">
        <v>493765995</v>
      </c>
      <c r="H24" s="78">
        <v>80108796</v>
      </c>
      <c r="I24" s="80">
        <f t="shared" si="1"/>
        <v>573874791</v>
      </c>
      <c r="J24" s="77">
        <v>89093778</v>
      </c>
      <c r="K24" s="78">
        <v>14346125</v>
      </c>
      <c r="L24" s="78">
        <f t="shared" si="2"/>
        <v>103439903</v>
      </c>
      <c r="M24" s="41">
        <f t="shared" si="3"/>
        <v>0.18024820853300036</v>
      </c>
      <c r="N24" s="105">
        <v>0</v>
      </c>
      <c r="O24" s="106">
        <v>0</v>
      </c>
      <c r="P24" s="107">
        <f t="shared" si="4"/>
        <v>0</v>
      </c>
      <c r="Q24" s="41">
        <f t="shared" si="5"/>
        <v>0</v>
      </c>
      <c r="R24" s="105">
        <v>0</v>
      </c>
      <c r="S24" s="107">
        <v>0</v>
      </c>
      <c r="T24" s="107">
        <f t="shared" si="6"/>
        <v>0</v>
      </c>
      <c r="U24" s="41">
        <f t="shared" si="7"/>
        <v>0</v>
      </c>
      <c r="V24" s="105">
        <v>0</v>
      </c>
      <c r="W24" s="107">
        <v>0</v>
      </c>
      <c r="X24" s="107">
        <f t="shared" si="8"/>
        <v>0</v>
      </c>
      <c r="Y24" s="41">
        <f t="shared" si="9"/>
        <v>0</v>
      </c>
      <c r="Z24" s="77">
        <v>89093778</v>
      </c>
      <c r="AA24" s="78">
        <v>14346125</v>
      </c>
      <c r="AB24" s="78">
        <f t="shared" si="10"/>
        <v>103439903</v>
      </c>
      <c r="AC24" s="41">
        <f t="shared" si="11"/>
        <v>0.18024820853300036</v>
      </c>
      <c r="AD24" s="77">
        <v>64577989</v>
      </c>
      <c r="AE24" s="78">
        <v>15610541</v>
      </c>
      <c r="AF24" s="78">
        <f t="shared" si="12"/>
        <v>80188530</v>
      </c>
      <c r="AG24" s="41">
        <f t="shared" si="13"/>
        <v>0.19157410991684704</v>
      </c>
      <c r="AH24" s="41">
        <f t="shared" si="14"/>
        <v>0.28995883825280244</v>
      </c>
      <c r="AI24" s="13">
        <v>418577072</v>
      </c>
      <c r="AJ24" s="13">
        <v>418577072</v>
      </c>
      <c r="AK24" s="13">
        <v>80188530</v>
      </c>
      <c r="AL24" s="13"/>
    </row>
    <row r="25" spans="1:38" s="14" customFormat="1" ht="12.75">
      <c r="A25" s="30" t="s">
        <v>96</v>
      </c>
      <c r="B25" s="61" t="s">
        <v>215</v>
      </c>
      <c r="C25" s="40" t="s">
        <v>216</v>
      </c>
      <c r="D25" s="77">
        <v>536894000</v>
      </c>
      <c r="E25" s="78">
        <v>90645857</v>
      </c>
      <c r="F25" s="79">
        <f t="shared" si="0"/>
        <v>627539857</v>
      </c>
      <c r="G25" s="77">
        <v>536894000</v>
      </c>
      <c r="H25" s="78">
        <v>90645857</v>
      </c>
      <c r="I25" s="80">
        <f t="shared" si="1"/>
        <v>627539857</v>
      </c>
      <c r="J25" s="77">
        <v>76588382</v>
      </c>
      <c r="K25" s="78">
        <v>21638895</v>
      </c>
      <c r="L25" s="78">
        <f t="shared" si="2"/>
        <v>98227277</v>
      </c>
      <c r="M25" s="41">
        <f t="shared" si="3"/>
        <v>0.1565275510460525</v>
      </c>
      <c r="N25" s="105">
        <v>0</v>
      </c>
      <c r="O25" s="106">
        <v>0</v>
      </c>
      <c r="P25" s="107">
        <f t="shared" si="4"/>
        <v>0</v>
      </c>
      <c r="Q25" s="41">
        <f t="shared" si="5"/>
        <v>0</v>
      </c>
      <c r="R25" s="105">
        <v>0</v>
      </c>
      <c r="S25" s="107">
        <v>0</v>
      </c>
      <c r="T25" s="107">
        <f t="shared" si="6"/>
        <v>0</v>
      </c>
      <c r="U25" s="41">
        <f t="shared" si="7"/>
        <v>0</v>
      </c>
      <c r="V25" s="105">
        <v>0</v>
      </c>
      <c r="W25" s="107">
        <v>0</v>
      </c>
      <c r="X25" s="107">
        <f t="shared" si="8"/>
        <v>0</v>
      </c>
      <c r="Y25" s="41">
        <f t="shared" si="9"/>
        <v>0</v>
      </c>
      <c r="Z25" s="77">
        <v>76588382</v>
      </c>
      <c r="AA25" s="78">
        <v>21638895</v>
      </c>
      <c r="AB25" s="78">
        <f t="shared" si="10"/>
        <v>98227277</v>
      </c>
      <c r="AC25" s="41">
        <f t="shared" si="11"/>
        <v>0.1565275510460525</v>
      </c>
      <c r="AD25" s="77">
        <v>70909214</v>
      </c>
      <c r="AE25" s="78">
        <v>6662617</v>
      </c>
      <c r="AF25" s="78">
        <f t="shared" si="12"/>
        <v>77571831</v>
      </c>
      <c r="AG25" s="41">
        <f t="shared" si="13"/>
        <v>0.13754309712012086</v>
      </c>
      <c r="AH25" s="41">
        <f t="shared" si="14"/>
        <v>0.2662750863776826</v>
      </c>
      <c r="AI25" s="13">
        <v>563982000</v>
      </c>
      <c r="AJ25" s="13">
        <v>563982000</v>
      </c>
      <c r="AK25" s="13">
        <v>77571831</v>
      </c>
      <c r="AL25" s="13"/>
    </row>
    <row r="26" spans="1:38" s="14" customFormat="1" ht="12.75">
      <c r="A26" s="30" t="s">
        <v>96</v>
      </c>
      <c r="B26" s="61" t="s">
        <v>217</v>
      </c>
      <c r="C26" s="40" t="s">
        <v>218</v>
      </c>
      <c r="D26" s="77">
        <v>206978000</v>
      </c>
      <c r="E26" s="78">
        <v>68696809</v>
      </c>
      <c r="F26" s="79">
        <f t="shared" si="0"/>
        <v>275674809</v>
      </c>
      <c r="G26" s="77">
        <v>206978000</v>
      </c>
      <c r="H26" s="78">
        <v>68696809</v>
      </c>
      <c r="I26" s="80">
        <f t="shared" si="1"/>
        <v>275674809</v>
      </c>
      <c r="J26" s="77">
        <v>59887463</v>
      </c>
      <c r="K26" s="78">
        <v>13796061</v>
      </c>
      <c r="L26" s="78">
        <f t="shared" si="2"/>
        <v>73683524</v>
      </c>
      <c r="M26" s="41">
        <f t="shared" si="3"/>
        <v>0.2672842116669427</v>
      </c>
      <c r="N26" s="105">
        <v>0</v>
      </c>
      <c r="O26" s="106">
        <v>0</v>
      </c>
      <c r="P26" s="107">
        <f t="shared" si="4"/>
        <v>0</v>
      </c>
      <c r="Q26" s="41">
        <f t="shared" si="5"/>
        <v>0</v>
      </c>
      <c r="R26" s="105">
        <v>0</v>
      </c>
      <c r="S26" s="107">
        <v>0</v>
      </c>
      <c r="T26" s="107">
        <f t="shared" si="6"/>
        <v>0</v>
      </c>
      <c r="U26" s="41">
        <f t="shared" si="7"/>
        <v>0</v>
      </c>
      <c r="V26" s="105">
        <v>0</v>
      </c>
      <c r="W26" s="107">
        <v>0</v>
      </c>
      <c r="X26" s="107">
        <f t="shared" si="8"/>
        <v>0</v>
      </c>
      <c r="Y26" s="41">
        <f t="shared" si="9"/>
        <v>0</v>
      </c>
      <c r="Z26" s="77">
        <v>59887463</v>
      </c>
      <c r="AA26" s="78">
        <v>13796061</v>
      </c>
      <c r="AB26" s="78">
        <f t="shared" si="10"/>
        <v>73683524</v>
      </c>
      <c r="AC26" s="41">
        <f t="shared" si="11"/>
        <v>0.2672842116669427</v>
      </c>
      <c r="AD26" s="77">
        <v>35267800</v>
      </c>
      <c r="AE26" s="78">
        <v>5655415</v>
      </c>
      <c r="AF26" s="78">
        <f t="shared" si="12"/>
        <v>40923215</v>
      </c>
      <c r="AG26" s="41">
        <f t="shared" si="13"/>
        <v>0.17517587922447034</v>
      </c>
      <c r="AH26" s="41">
        <f t="shared" si="14"/>
        <v>0.8005311655010487</v>
      </c>
      <c r="AI26" s="13">
        <v>233612157</v>
      </c>
      <c r="AJ26" s="13">
        <v>294414071</v>
      </c>
      <c r="AK26" s="13">
        <v>40923215</v>
      </c>
      <c r="AL26" s="13"/>
    </row>
    <row r="27" spans="1:38" s="14" customFormat="1" ht="12.75">
      <c r="A27" s="30" t="s">
        <v>96</v>
      </c>
      <c r="B27" s="61" t="s">
        <v>219</v>
      </c>
      <c r="C27" s="40" t="s">
        <v>220</v>
      </c>
      <c r="D27" s="77">
        <v>1589892820</v>
      </c>
      <c r="E27" s="78">
        <v>397133000</v>
      </c>
      <c r="F27" s="79">
        <f t="shared" si="0"/>
        <v>1987025820</v>
      </c>
      <c r="G27" s="77">
        <v>1589892820</v>
      </c>
      <c r="H27" s="78">
        <v>397133000</v>
      </c>
      <c r="I27" s="80">
        <f t="shared" si="1"/>
        <v>1987025820</v>
      </c>
      <c r="J27" s="77">
        <v>197325215</v>
      </c>
      <c r="K27" s="78">
        <v>56020553</v>
      </c>
      <c r="L27" s="78">
        <f t="shared" si="2"/>
        <v>253345768</v>
      </c>
      <c r="M27" s="41">
        <f t="shared" si="3"/>
        <v>0.1274999878964834</v>
      </c>
      <c r="N27" s="105">
        <v>0</v>
      </c>
      <c r="O27" s="106">
        <v>0</v>
      </c>
      <c r="P27" s="107">
        <f t="shared" si="4"/>
        <v>0</v>
      </c>
      <c r="Q27" s="41">
        <f t="shared" si="5"/>
        <v>0</v>
      </c>
      <c r="R27" s="105">
        <v>0</v>
      </c>
      <c r="S27" s="107">
        <v>0</v>
      </c>
      <c r="T27" s="107">
        <f t="shared" si="6"/>
        <v>0</v>
      </c>
      <c r="U27" s="41">
        <f t="shared" si="7"/>
        <v>0</v>
      </c>
      <c r="V27" s="105">
        <v>0</v>
      </c>
      <c r="W27" s="107">
        <v>0</v>
      </c>
      <c r="X27" s="107">
        <f t="shared" si="8"/>
        <v>0</v>
      </c>
      <c r="Y27" s="41">
        <f t="shared" si="9"/>
        <v>0</v>
      </c>
      <c r="Z27" s="77">
        <v>197325215</v>
      </c>
      <c r="AA27" s="78">
        <v>56020553</v>
      </c>
      <c r="AB27" s="78">
        <f t="shared" si="10"/>
        <v>253345768</v>
      </c>
      <c r="AC27" s="41">
        <f t="shared" si="11"/>
        <v>0.1274999878964834</v>
      </c>
      <c r="AD27" s="77">
        <v>217481450</v>
      </c>
      <c r="AE27" s="78">
        <v>42191841</v>
      </c>
      <c r="AF27" s="78">
        <f t="shared" si="12"/>
        <v>259673291</v>
      </c>
      <c r="AG27" s="41">
        <f t="shared" si="13"/>
        <v>0.16783742217996314</v>
      </c>
      <c r="AH27" s="41">
        <f t="shared" si="14"/>
        <v>-0.024367246148545907</v>
      </c>
      <c r="AI27" s="13">
        <v>1547171588</v>
      </c>
      <c r="AJ27" s="13">
        <v>2007904468</v>
      </c>
      <c r="AK27" s="13">
        <v>259673291</v>
      </c>
      <c r="AL27" s="13"/>
    </row>
    <row r="28" spans="1:38" s="14" customFormat="1" ht="12.75">
      <c r="A28" s="30" t="s">
        <v>96</v>
      </c>
      <c r="B28" s="61" t="s">
        <v>221</v>
      </c>
      <c r="C28" s="40" t="s">
        <v>222</v>
      </c>
      <c r="D28" s="77">
        <v>108201574</v>
      </c>
      <c r="E28" s="78">
        <v>46827000</v>
      </c>
      <c r="F28" s="80">
        <f t="shared" si="0"/>
        <v>155028574</v>
      </c>
      <c r="G28" s="77">
        <v>108201574</v>
      </c>
      <c r="H28" s="78">
        <v>46827000</v>
      </c>
      <c r="I28" s="80">
        <f t="shared" si="1"/>
        <v>155028574</v>
      </c>
      <c r="J28" s="77">
        <v>25363861</v>
      </c>
      <c r="K28" s="78">
        <v>5608408</v>
      </c>
      <c r="L28" s="78">
        <f t="shared" si="2"/>
        <v>30972269</v>
      </c>
      <c r="M28" s="41">
        <f t="shared" si="3"/>
        <v>0.19978426041640557</v>
      </c>
      <c r="N28" s="105">
        <v>0</v>
      </c>
      <c r="O28" s="106">
        <v>0</v>
      </c>
      <c r="P28" s="107">
        <f t="shared" si="4"/>
        <v>0</v>
      </c>
      <c r="Q28" s="41">
        <f t="shared" si="5"/>
        <v>0</v>
      </c>
      <c r="R28" s="105">
        <v>0</v>
      </c>
      <c r="S28" s="107">
        <v>0</v>
      </c>
      <c r="T28" s="107">
        <f t="shared" si="6"/>
        <v>0</v>
      </c>
      <c r="U28" s="41">
        <f t="shared" si="7"/>
        <v>0</v>
      </c>
      <c r="V28" s="105">
        <v>0</v>
      </c>
      <c r="W28" s="107">
        <v>0</v>
      </c>
      <c r="X28" s="107">
        <f t="shared" si="8"/>
        <v>0</v>
      </c>
      <c r="Y28" s="41">
        <f t="shared" si="9"/>
        <v>0</v>
      </c>
      <c r="Z28" s="77">
        <v>25363861</v>
      </c>
      <c r="AA28" s="78">
        <v>5608408</v>
      </c>
      <c r="AB28" s="78">
        <f t="shared" si="10"/>
        <v>30972269</v>
      </c>
      <c r="AC28" s="41">
        <f t="shared" si="11"/>
        <v>0.19978426041640557</v>
      </c>
      <c r="AD28" s="77">
        <v>19966989</v>
      </c>
      <c r="AE28" s="78">
        <v>10905123</v>
      </c>
      <c r="AF28" s="78">
        <f t="shared" si="12"/>
        <v>30872112</v>
      </c>
      <c r="AG28" s="41">
        <f t="shared" si="13"/>
        <v>0.1637647933823562</v>
      </c>
      <c r="AH28" s="41">
        <f t="shared" si="14"/>
        <v>0.003244254879614328</v>
      </c>
      <c r="AI28" s="13">
        <v>188514951</v>
      </c>
      <c r="AJ28" s="13">
        <v>189599056</v>
      </c>
      <c r="AK28" s="13">
        <v>30872112</v>
      </c>
      <c r="AL28" s="13"/>
    </row>
    <row r="29" spans="1:38" s="14" customFormat="1" ht="12.75">
      <c r="A29" s="30" t="s">
        <v>96</v>
      </c>
      <c r="B29" s="61" t="s">
        <v>223</v>
      </c>
      <c r="C29" s="40" t="s">
        <v>224</v>
      </c>
      <c r="D29" s="77">
        <v>217108435</v>
      </c>
      <c r="E29" s="78">
        <v>31637510</v>
      </c>
      <c r="F29" s="79">
        <f t="shared" si="0"/>
        <v>248745945</v>
      </c>
      <c r="G29" s="77">
        <v>217108435</v>
      </c>
      <c r="H29" s="78">
        <v>31637510</v>
      </c>
      <c r="I29" s="80">
        <f t="shared" si="1"/>
        <v>248745945</v>
      </c>
      <c r="J29" s="77">
        <v>29612307</v>
      </c>
      <c r="K29" s="78">
        <v>12154618</v>
      </c>
      <c r="L29" s="78">
        <f t="shared" si="2"/>
        <v>41766925</v>
      </c>
      <c r="M29" s="41">
        <f t="shared" si="3"/>
        <v>0.16790997336660102</v>
      </c>
      <c r="N29" s="105">
        <v>0</v>
      </c>
      <c r="O29" s="106">
        <v>0</v>
      </c>
      <c r="P29" s="107">
        <f t="shared" si="4"/>
        <v>0</v>
      </c>
      <c r="Q29" s="41">
        <f t="shared" si="5"/>
        <v>0</v>
      </c>
      <c r="R29" s="105">
        <v>0</v>
      </c>
      <c r="S29" s="107">
        <v>0</v>
      </c>
      <c r="T29" s="107">
        <f t="shared" si="6"/>
        <v>0</v>
      </c>
      <c r="U29" s="41">
        <f t="shared" si="7"/>
        <v>0</v>
      </c>
      <c r="V29" s="105">
        <v>0</v>
      </c>
      <c r="W29" s="107">
        <v>0</v>
      </c>
      <c r="X29" s="107">
        <f t="shared" si="8"/>
        <v>0</v>
      </c>
      <c r="Y29" s="41">
        <f t="shared" si="9"/>
        <v>0</v>
      </c>
      <c r="Z29" s="77">
        <v>29612307</v>
      </c>
      <c r="AA29" s="78">
        <v>12154618</v>
      </c>
      <c r="AB29" s="78">
        <f t="shared" si="10"/>
        <v>41766925</v>
      </c>
      <c r="AC29" s="41">
        <f t="shared" si="11"/>
        <v>0.16790997336660102</v>
      </c>
      <c r="AD29" s="77">
        <v>31882875</v>
      </c>
      <c r="AE29" s="78">
        <v>4899157</v>
      </c>
      <c r="AF29" s="78">
        <f t="shared" si="12"/>
        <v>36782032</v>
      </c>
      <c r="AG29" s="41">
        <f t="shared" si="13"/>
        <v>0.1723262264841867</v>
      </c>
      <c r="AH29" s="41">
        <f t="shared" si="14"/>
        <v>0.13552522057508942</v>
      </c>
      <c r="AI29" s="13">
        <v>213444191</v>
      </c>
      <c r="AJ29" s="13">
        <v>213444191</v>
      </c>
      <c r="AK29" s="13">
        <v>36782032</v>
      </c>
      <c r="AL29" s="13"/>
    </row>
    <row r="30" spans="1:38" s="14" customFormat="1" ht="12.75">
      <c r="A30" s="30" t="s">
        <v>115</v>
      </c>
      <c r="B30" s="61" t="s">
        <v>225</v>
      </c>
      <c r="C30" s="40" t="s">
        <v>226</v>
      </c>
      <c r="D30" s="77">
        <v>107445832</v>
      </c>
      <c r="E30" s="78">
        <v>5000000</v>
      </c>
      <c r="F30" s="80">
        <f t="shared" si="0"/>
        <v>112445832</v>
      </c>
      <c r="G30" s="77">
        <v>107445832</v>
      </c>
      <c r="H30" s="78">
        <v>5000000</v>
      </c>
      <c r="I30" s="80">
        <f t="shared" si="1"/>
        <v>112445832</v>
      </c>
      <c r="J30" s="77">
        <v>24764988</v>
      </c>
      <c r="K30" s="78">
        <v>353496</v>
      </c>
      <c r="L30" s="78">
        <f t="shared" si="2"/>
        <v>25118484</v>
      </c>
      <c r="M30" s="41">
        <f t="shared" si="3"/>
        <v>0.223382970744527</v>
      </c>
      <c r="N30" s="105">
        <v>0</v>
      </c>
      <c r="O30" s="106">
        <v>0</v>
      </c>
      <c r="P30" s="107">
        <f t="shared" si="4"/>
        <v>0</v>
      </c>
      <c r="Q30" s="41">
        <f t="shared" si="5"/>
        <v>0</v>
      </c>
      <c r="R30" s="105">
        <v>0</v>
      </c>
      <c r="S30" s="107">
        <v>0</v>
      </c>
      <c r="T30" s="107">
        <f t="shared" si="6"/>
        <v>0</v>
      </c>
      <c r="U30" s="41">
        <f t="shared" si="7"/>
        <v>0</v>
      </c>
      <c r="V30" s="105">
        <v>0</v>
      </c>
      <c r="W30" s="107">
        <v>0</v>
      </c>
      <c r="X30" s="107">
        <f t="shared" si="8"/>
        <v>0</v>
      </c>
      <c r="Y30" s="41">
        <f t="shared" si="9"/>
        <v>0</v>
      </c>
      <c r="Z30" s="77">
        <v>24764988</v>
      </c>
      <c r="AA30" s="78">
        <v>353496</v>
      </c>
      <c r="AB30" s="78">
        <f t="shared" si="10"/>
        <v>25118484</v>
      </c>
      <c r="AC30" s="41">
        <f t="shared" si="11"/>
        <v>0.223382970744527</v>
      </c>
      <c r="AD30" s="77">
        <v>24454910</v>
      </c>
      <c r="AE30" s="78">
        <v>0</v>
      </c>
      <c r="AF30" s="78">
        <f t="shared" si="12"/>
        <v>24454910</v>
      </c>
      <c r="AG30" s="41">
        <f t="shared" si="13"/>
        <v>0.2894364811344181</v>
      </c>
      <c r="AH30" s="41">
        <f t="shared" si="14"/>
        <v>0.0271345917854533</v>
      </c>
      <c r="AI30" s="13">
        <v>84491457</v>
      </c>
      <c r="AJ30" s="13">
        <v>126592434</v>
      </c>
      <c r="AK30" s="13">
        <v>24454910</v>
      </c>
      <c r="AL30" s="13"/>
    </row>
    <row r="31" spans="1:38" s="58" customFormat="1" ht="12.75">
      <c r="A31" s="62"/>
      <c r="B31" s="63" t="s">
        <v>227</v>
      </c>
      <c r="C31" s="33"/>
      <c r="D31" s="81">
        <f>SUM(D24:D30)</f>
        <v>3260286656</v>
      </c>
      <c r="E31" s="82">
        <f>SUM(E24:E30)</f>
        <v>720048972</v>
      </c>
      <c r="F31" s="90">
        <f t="shared" si="0"/>
        <v>3980335628</v>
      </c>
      <c r="G31" s="81">
        <f>SUM(G24:G30)</f>
        <v>3260286656</v>
      </c>
      <c r="H31" s="82">
        <f>SUM(H24:H30)</f>
        <v>720048972</v>
      </c>
      <c r="I31" s="83">
        <f t="shared" si="1"/>
        <v>3980335628</v>
      </c>
      <c r="J31" s="81">
        <f>SUM(J24:J30)</f>
        <v>502635994</v>
      </c>
      <c r="K31" s="82">
        <f>SUM(K24:K30)</f>
        <v>123918156</v>
      </c>
      <c r="L31" s="82">
        <f t="shared" si="2"/>
        <v>626554150</v>
      </c>
      <c r="M31" s="45">
        <f t="shared" si="3"/>
        <v>0.15741239145574887</v>
      </c>
      <c r="N31" s="111">
        <f>SUM(N24:N30)</f>
        <v>0</v>
      </c>
      <c r="O31" s="112">
        <f>SUM(O24:O30)</f>
        <v>0</v>
      </c>
      <c r="P31" s="113">
        <f t="shared" si="4"/>
        <v>0</v>
      </c>
      <c r="Q31" s="45">
        <f t="shared" si="5"/>
        <v>0</v>
      </c>
      <c r="R31" s="111">
        <f>SUM(R24:R30)</f>
        <v>0</v>
      </c>
      <c r="S31" s="113">
        <f>SUM(S24:S30)</f>
        <v>0</v>
      </c>
      <c r="T31" s="113">
        <f t="shared" si="6"/>
        <v>0</v>
      </c>
      <c r="U31" s="45">
        <f t="shared" si="7"/>
        <v>0</v>
      </c>
      <c r="V31" s="111">
        <f>SUM(V24:V30)</f>
        <v>0</v>
      </c>
      <c r="W31" s="113">
        <f>SUM(W24:W30)</f>
        <v>0</v>
      </c>
      <c r="X31" s="113">
        <f t="shared" si="8"/>
        <v>0</v>
      </c>
      <c r="Y31" s="45">
        <f t="shared" si="9"/>
        <v>0</v>
      </c>
      <c r="Z31" s="81">
        <v>502635994</v>
      </c>
      <c r="AA31" s="82">
        <v>123918156</v>
      </c>
      <c r="AB31" s="82">
        <f t="shared" si="10"/>
        <v>626554150</v>
      </c>
      <c r="AC31" s="45">
        <f t="shared" si="11"/>
        <v>0.15741239145574887</v>
      </c>
      <c r="AD31" s="81">
        <f>SUM(AD24:AD30)</f>
        <v>464541227</v>
      </c>
      <c r="AE31" s="82">
        <f>SUM(AE24:AE30)</f>
        <v>85924694</v>
      </c>
      <c r="AF31" s="82">
        <f t="shared" si="12"/>
        <v>550465921</v>
      </c>
      <c r="AG31" s="45">
        <f t="shared" si="13"/>
        <v>0.16938489637213297</v>
      </c>
      <c r="AH31" s="45">
        <f t="shared" si="14"/>
        <v>0.13822514000825858</v>
      </c>
      <c r="AI31" s="64">
        <f>SUM(AI24:AI30)</f>
        <v>3249793416</v>
      </c>
      <c r="AJ31" s="64">
        <f>SUM(AJ24:AJ30)</f>
        <v>3814513292</v>
      </c>
      <c r="AK31" s="64">
        <f>SUM(AK24:AK30)</f>
        <v>550465921</v>
      </c>
      <c r="AL31" s="64"/>
    </row>
    <row r="32" spans="1:38" s="14" customFormat="1" ht="12.75">
      <c r="A32" s="30" t="s">
        <v>96</v>
      </c>
      <c r="B32" s="61" t="s">
        <v>228</v>
      </c>
      <c r="C32" s="40" t="s">
        <v>229</v>
      </c>
      <c r="D32" s="77">
        <v>582432000</v>
      </c>
      <c r="E32" s="78">
        <v>95524263</v>
      </c>
      <c r="F32" s="79">
        <f t="shared" si="0"/>
        <v>677956263</v>
      </c>
      <c r="G32" s="77">
        <v>582432000</v>
      </c>
      <c r="H32" s="78">
        <v>95524263</v>
      </c>
      <c r="I32" s="80">
        <f t="shared" si="1"/>
        <v>677956263</v>
      </c>
      <c r="J32" s="77">
        <v>73901992</v>
      </c>
      <c r="K32" s="78">
        <v>1445708</v>
      </c>
      <c r="L32" s="78">
        <f t="shared" si="2"/>
        <v>75347700</v>
      </c>
      <c r="M32" s="41">
        <f t="shared" si="3"/>
        <v>0.11113947036432939</v>
      </c>
      <c r="N32" s="105">
        <v>0</v>
      </c>
      <c r="O32" s="106">
        <v>0</v>
      </c>
      <c r="P32" s="107">
        <f t="shared" si="4"/>
        <v>0</v>
      </c>
      <c r="Q32" s="41">
        <f t="shared" si="5"/>
        <v>0</v>
      </c>
      <c r="R32" s="105">
        <v>0</v>
      </c>
      <c r="S32" s="107">
        <v>0</v>
      </c>
      <c r="T32" s="107">
        <f t="shared" si="6"/>
        <v>0</v>
      </c>
      <c r="U32" s="41">
        <f t="shared" si="7"/>
        <v>0</v>
      </c>
      <c r="V32" s="105">
        <v>0</v>
      </c>
      <c r="W32" s="107">
        <v>0</v>
      </c>
      <c r="X32" s="107">
        <f t="shared" si="8"/>
        <v>0</v>
      </c>
      <c r="Y32" s="41">
        <f t="shared" si="9"/>
        <v>0</v>
      </c>
      <c r="Z32" s="77">
        <v>73901992</v>
      </c>
      <c r="AA32" s="78">
        <v>1445708</v>
      </c>
      <c r="AB32" s="78">
        <f t="shared" si="10"/>
        <v>75347700</v>
      </c>
      <c r="AC32" s="41">
        <f t="shared" si="11"/>
        <v>0.11113947036432939</v>
      </c>
      <c r="AD32" s="77">
        <v>55811862</v>
      </c>
      <c r="AE32" s="78">
        <v>15474187</v>
      </c>
      <c r="AF32" s="78">
        <f t="shared" si="12"/>
        <v>71286049</v>
      </c>
      <c r="AG32" s="41">
        <f t="shared" si="13"/>
        <v>0.1374159757576225</v>
      </c>
      <c r="AH32" s="41">
        <f t="shared" si="14"/>
        <v>0.05697680060792831</v>
      </c>
      <c r="AI32" s="13">
        <v>518761000</v>
      </c>
      <c r="AJ32" s="13">
        <v>518761000</v>
      </c>
      <c r="AK32" s="13">
        <v>71286049</v>
      </c>
      <c r="AL32" s="13"/>
    </row>
    <row r="33" spans="1:38" s="14" customFormat="1" ht="12.75">
      <c r="A33" s="30" t="s">
        <v>96</v>
      </c>
      <c r="B33" s="61" t="s">
        <v>230</v>
      </c>
      <c r="C33" s="40" t="s">
        <v>231</v>
      </c>
      <c r="D33" s="77">
        <v>457991776</v>
      </c>
      <c r="E33" s="78">
        <v>73889000</v>
      </c>
      <c r="F33" s="79">
        <f t="shared" si="0"/>
        <v>531880776</v>
      </c>
      <c r="G33" s="77">
        <v>457991776</v>
      </c>
      <c r="H33" s="78">
        <v>73889000</v>
      </c>
      <c r="I33" s="80">
        <f t="shared" si="1"/>
        <v>531880776</v>
      </c>
      <c r="J33" s="77">
        <v>88526298</v>
      </c>
      <c r="K33" s="78">
        <v>11730199</v>
      </c>
      <c r="L33" s="78">
        <f t="shared" si="2"/>
        <v>100256497</v>
      </c>
      <c r="M33" s="41">
        <f t="shared" si="3"/>
        <v>0.1884943045958104</v>
      </c>
      <c r="N33" s="105">
        <v>0</v>
      </c>
      <c r="O33" s="106">
        <v>0</v>
      </c>
      <c r="P33" s="107">
        <f t="shared" si="4"/>
        <v>0</v>
      </c>
      <c r="Q33" s="41">
        <f t="shared" si="5"/>
        <v>0</v>
      </c>
      <c r="R33" s="105">
        <v>0</v>
      </c>
      <c r="S33" s="107">
        <v>0</v>
      </c>
      <c r="T33" s="107">
        <f t="shared" si="6"/>
        <v>0</v>
      </c>
      <c r="U33" s="41">
        <f t="shared" si="7"/>
        <v>0</v>
      </c>
      <c r="V33" s="105">
        <v>0</v>
      </c>
      <c r="W33" s="107">
        <v>0</v>
      </c>
      <c r="X33" s="107">
        <f t="shared" si="8"/>
        <v>0</v>
      </c>
      <c r="Y33" s="41">
        <f t="shared" si="9"/>
        <v>0</v>
      </c>
      <c r="Z33" s="77">
        <v>88526298</v>
      </c>
      <c r="AA33" s="78">
        <v>11730199</v>
      </c>
      <c r="AB33" s="78">
        <f t="shared" si="10"/>
        <v>100256497</v>
      </c>
      <c r="AC33" s="41">
        <f t="shared" si="11"/>
        <v>0.1884943045958104</v>
      </c>
      <c r="AD33" s="77">
        <v>166450217</v>
      </c>
      <c r="AE33" s="78">
        <v>3793310</v>
      </c>
      <c r="AF33" s="78">
        <f t="shared" si="12"/>
        <v>170243527</v>
      </c>
      <c r="AG33" s="41">
        <f t="shared" si="13"/>
        <v>0.3574783150396203</v>
      </c>
      <c r="AH33" s="41">
        <f t="shared" si="14"/>
        <v>-0.4110995068846288</v>
      </c>
      <c r="AI33" s="13">
        <v>476234557</v>
      </c>
      <c r="AJ33" s="13">
        <v>487897560</v>
      </c>
      <c r="AK33" s="13">
        <v>170243527</v>
      </c>
      <c r="AL33" s="13"/>
    </row>
    <row r="34" spans="1:38" s="14" customFormat="1" ht="12.75">
      <c r="A34" s="30" t="s">
        <v>96</v>
      </c>
      <c r="B34" s="61" t="s">
        <v>232</v>
      </c>
      <c r="C34" s="40" t="s">
        <v>233</v>
      </c>
      <c r="D34" s="77">
        <v>832937970</v>
      </c>
      <c r="E34" s="78">
        <v>163587530</v>
      </c>
      <c r="F34" s="79">
        <f t="shared" si="0"/>
        <v>996525500</v>
      </c>
      <c r="G34" s="77">
        <v>832937970</v>
      </c>
      <c r="H34" s="78">
        <v>163587530</v>
      </c>
      <c r="I34" s="80">
        <f t="shared" si="1"/>
        <v>996525500</v>
      </c>
      <c r="J34" s="77">
        <v>134941858</v>
      </c>
      <c r="K34" s="78">
        <v>6784059</v>
      </c>
      <c r="L34" s="78">
        <f t="shared" si="2"/>
        <v>141725917</v>
      </c>
      <c r="M34" s="41">
        <f t="shared" si="3"/>
        <v>0.14222006060055664</v>
      </c>
      <c r="N34" s="105">
        <v>0</v>
      </c>
      <c r="O34" s="106">
        <v>0</v>
      </c>
      <c r="P34" s="107">
        <f t="shared" si="4"/>
        <v>0</v>
      </c>
      <c r="Q34" s="41">
        <f t="shared" si="5"/>
        <v>0</v>
      </c>
      <c r="R34" s="105">
        <v>0</v>
      </c>
      <c r="S34" s="107">
        <v>0</v>
      </c>
      <c r="T34" s="107">
        <f t="shared" si="6"/>
        <v>0</v>
      </c>
      <c r="U34" s="41">
        <f t="shared" si="7"/>
        <v>0</v>
      </c>
      <c r="V34" s="105">
        <v>0</v>
      </c>
      <c r="W34" s="107">
        <v>0</v>
      </c>
      <c r="X34" s="107">
        <f t="shared" si="8"/>
        <v>0</v>
      </c>
      <c r="Y34" s="41">
        <f t="shared" si="9"/>
        <v>0</v>
      </c>
      <c r="Z34" s="77">
        <v>134941858</v>
      </c>
      <c r="AA34" s="78">
        <v>6784059</v>
      </c>
      <c r="AB34" s="78">
        <f t="shared" si="10"/>
        <v>141725917</v>
      </c>
      <c r="AC34" s="41">
        <f t="shared" si="11"/>
        <v>0.14222006060055664</v>
      </c>
      <c r="AD34" s="77">
        <v>130509312</v>
      </c>
      <c r="AE34" s="78">
        <v>15077845</v>
      </c>
      <c r="AF34" s="78">
        <f t="shared" si="12"/>
        <v>145587157</v>
      </c>
      <c r="AG34" s="41">
        <f t="shared" si="13"/>
        <v>0.1572356453116208</v>
      </c>
      <c r="AH34" s="41">
        <f t="shared" si="14"/>
        <v>-0.026521844917955284</v>
      </c>
      <c r="AI34" s="13">
        <v>925917000</v>
      </c>
      <c r="AJ34" s="13">
        <v>875334216</v>
      </c>
      <c r="AK34" s="13">
        <v>145587157</v>
      </c>
      <c r="AL34" s="13"/>
    </row>
    <row r="35" spans="1:38" s="14" customFormat="1" ht="12.75">
      <c r="A35" s="30" t="s">
        <v>96</v>
      </c>
      <c r="B35" s="61" t="s">
        <v>234</v>
      </c>
      <c r="C35" s="40" t="s">
        <v>235</v>
      </c>
      <c r="D35" s="77">
        <v>154085918</v>
      </c>
      <c r="E35" s="78">
        <v>36445600</v>
      </c>
      <c r="F35" s="79">
        <f t="shared" si="0"/>
        <v>190531518</v>
      </c>
      <c r="G35" s="77">
        <v>154085918</v>
      </c>
      <c r="H35" s="78">
        <v>36445600</v>
      </c>
      <c r="I35" s="80">
        <f t="shared" si="1"/>
        <v>190531518</v>
      </c>
      <c r="J35" s="77">
        <v>45267383</v>
      </c>
      <c r="K35" s="78">
        <v>7265035</v>
      </c>
      <c r="L35" s="78">
        <f t="shared" si="2"/>
        <v>52532418</v>
      </c>
      <c r="M35" s="41">
        <f t="shared" si="3"/>
        <v>0.2757151076705325</v>
      </c>
      <c r="N35" s="105">
        <v>0</v>
      </c>
      <c r="O35" s="106">
        <v>0</v>
      </c>
      <c r="P35" s="107">
        <f t="shared" si="4"/>
        <v>0</v>
      </c>
      <c r="Q35" s="41">
        <f t="shared" si="5"/>
        <v>0</v>
      </c>
      <c r="R35" s="105">
        <v>0</v>
      </c>
      <c r="S35" s="107">
        <v>0</v>
      </c>
      <c r="T35" s="107">
        <f t="shared" si="6"/>
        <v>0</v>
      </c>
      <c r="U35" s="41">
        <f t="shared" si="7"/>
        <v>0</v>
      </c>
      <c r="V35" s="105">
        <v>0</v>
      </c>
      <c r="W35" s="107">
        <v>0</v>
      </c>
      <c r="X35" s="107">
        <f t="shared" si="8"/>
        <v>0</v>
      </c>
      <c r="Y35" s="41">
        <f t="shared" si="9"/>
        <v>0</v>
      </c>
      <c r="Z35" s="77">
        <v>45267383</v>
      </c>
      <c r="AA35" s="78">
        <v>7265035</v>
      </c>
      <c r="AB35" s="78">
        <f t="shared" si="10"/>
        <v>52532418</v>
      </c>
      <c r="AC35" s="41">
        <f t="shared" si="11"/>
        <v>0.2757151076705325</v>
      </c>
      <c r="AD35" s="77">
        <v>24427988</v>
      </c>
      <c r="AE35" s="78">
        <v>10206115</v>
      </c>
      <c r="AF35" s="78">
        <f t="shared" si="12"/>
        <v>34634103</v>
      </c>
      <c r="AG35" s="41">
        <f t="shared" si="13"/>
        <v>0.2801939333639097</v>
      </c>
      <c r="AH35" s="41">
        <f t="shared" si="14"/>
        <v>0.5167829812136322</v>
      </c>
      <c r="AI35" s="13">
        <v>123607612</v>
      </c>
      <c r="AJ35" s="13">
        <v>163613211</v>
      </c>
      <c r="AK35" s="13">
        <v>34634103</v>
      </c>
      <c r="AL35" s="13"/>
    </row>
    <row r="36" spans="1:38" s="14" customFormat="1" ht="12.75">
      <c r="A36" s="30" t="s">
        <v>115</v>
      </c>
      <c r="B36" s="61" t="s">
        <v>236</v>
      </c>
      <c r="C36" s="40" t="s">
        <v>237</v>
      </c>
      <c r="D36" s="77">
        <v>195526486</v>
      </c>
      <c r="E36" s="78">
        <v>3795800</v>
      </c>
      <c r="F36" s="79">
        <f t="shared" si="0"/>
        <v>199322286</v>
      </c>
      <c r="G36" s="77">
        <v>195526486</v>
      </c>
      <c r="H36" s="78">
        <v>3795800</v>
      </c>
      <c r="I36" s="80">
        <f t="shared" si="1"/>
        <v>199322286</v>
      </c>
      <c r="J36" s="77">
        <v>50492649</v>
      </c>
      <c r="K36" s="78">
        <v>260366</v>
      </c>
      <c r="L36" s="78">
        <f t="shared" si="2"/>
        <v>50753015</v>
      </c>
      <c r="M36" s="41">
        <f t="shared" si="3"/>
        <v>0.2546278994612775</v>
      </c>
      <c r="N36" s="105">
        <v>0</v>
      </c>
      <c r="O36" s="106">
        <v>0</v>
      </c>
      <c r="P36" s="107">
        <f t="shared" si="4"/>
        <v>0</v>
      </c>
      <c r="Q36" s="41">
        <f t="shared" si="5"/>
        <v>0</v>
      </c>
      <c r="R36" s="105">
        <v>0</v>
      </c>
      <c r="S36" s="107">
        <v>0</v>
      </c>
      <c r="T36" s="107">
        <f t="shared" si="6"/>
        <v>0</v>
      </c>
      <c r="U36" s="41">
        <f t="shared" si="7"/>
        <v>0</v>
      </c>
      <c r="V36" s="105">
        <v>0</v>
      </c>
      <c r="W36" s="107">
        <v>0</v>
      </c>
      <c r="X36" s="107">
        <f t="shared" si="8"/>
        <v>0</v>
      </c>
      <c r="Y36" s="41">
        <f t="shared" si="9"/>
        <v>0</v>
      </c>
      <c r="Z36" s="77">
        <v>50492649</v>
      </c>
      <c r="AA36" s="78">
        <v>260366</v>
      </c>
      <c r="AB36" s="78">
        <f t="shared" si="10"/>
        <v>50753015</v>
      </c>
      <c r="AC36" s="41">
        <f t="shared" si="11"/>
        <v>0.2546278994612775</v>
      </c>
      <c r="AD36" s="77">
        <v>29274574</v>
      </c>
      <c r="AE36" s="78">
        <v>91083</v>
      </c>
      <c r="AF36" s="78">
        <f t="shared" si="12"/>
        <v>29365657</v>
      </c>
      <c r="AG36" s="41">
        <f t="shared" si="13"/>
        <v>0.17250869025761625</v>
      </c>
      <c r="AH36" s="41">
        <f t="shared" si="14"/>
        <v>0.7283119189194371</v>
      </c>
      <c r="AI36" s="13">
        <v>170227117</v>
      </c>
      <c r="AJ36" s="13">
        <v>196494315</v>
      </c>
      <c r="AK36" s="13">
        <v>29365657</v>
      </c>
      <c r="AL36" s="13"/>
    </row>
    <row r="37" spans="1:38" s="58" customFormat="1" ht="12.75">
      <c r="A37" s="62"/>
      <c r="B37" s="63" t="s">
        <v>238</v>
      </c>
      <c r="C37" s="33"/>
      <c r="D37" s="81">
        <f>SUM(D32:D36)</f>
        <v>2222974150</v>
      </c>
      <c r="E37" s="82">
        <f>SUM(E32:E36)</f>
        <v>373242193</v>
      </c>
      <c r="F37" s="83">
        <f t="shared" si="0"/>
        <v>2596216343</v>
      </c>
      <c r="G37" s="81">
        <f>SUM(G32:G36)</f>
        <v>2222974150</v>
      </c>
      <c r="H37" s="82">
        <f>SUM(H32:H36)</f>
        <v>373242193</v>
      </c>
      <c r="I37" s="90">
        <f t="shared" si="1"/>
        <v>2596216343</v>
      </c>
      <c r="J37" s="81">
        <f>SUM(J32:J36)</f>
        <v>393130180</v>
      </c>
      <c r="K37" s="92">
        <f>SUM(K32:K36)</f>
        <v>27485367</v>
      </c>
      <c r="L37" s="82">
        <f t="shared" si="2"/>
        <v>420615547</v>
      </c>
      <c r="M37" s="45">
        <f t="shared" si="3"/>
        <v>0.16201097729550806</v>
      </c>
      <c r="N37" s="111">
        <f>SUM(N32:N36)</f>
        <v>0</v>
      </c>
      <c r="O37" s="112">
        <f>SUM(O32:O36)</f>
        <v>0</v>
      </c>
      <c r="P37" s="113">
        <f t="shared" si="4"/>
        <v>0</v>
      </c>
      <c r="Q37" s="45">
        <f t="shared" si="5"/>
        <v>0</v>
      </c>
      <c r="R37" s="111">
        <f>SUM(R32:R36)</f>
        <v>0</v>
      </c>
      <c r="S37" s="113">
        <f>SUM(S32:S36)</f>
        <v>0</v>
      </c>
      <c r="T37" s="113">
        <f t="shared" si="6"/>
        <v>0</v>
      </c>
      <c r="U37" s="45">
        <f t="shared" si="7"/>
        <v>0</v>
      </c>
      <c r="V37" s="111">
        <f>SUM(V32:V36)</f>
        <v>0</v>
      </c>
      <c r="W37" s="113">
        <f>SUM(W32:W36)</f>
        <v>0</v>
      </c>
      <c r="X37" s="113">
        <f t="shared" si="8"/>
        <v>0</v>
      </c>
      <c r="Y37" s="45">
        <f t="shared" si="9"/>
        <v>0</v>
      </c>
      <c r="Z37" s="81">
        <v>393130180</v>
      </c>
      <c r="AA37" s="82">
        <v>27485367</v>
      </c>
      <c r="AB37" s="82">
        <f t="shared" si="10"/>
        <v>420615547</v>
      </c>
      <c r="AC37" s="45">
        <f t="shared" si="11"/>
        <v>0.16201097729550806</v>
      </c>
      <c r="AD37" s="81">
        <f>SUM(AD32:AD36)</f>
        <v>406473953</v>
      </c>
      <c r="AE37" s="82">
        <f>SUM(AE32:AE36)</f>
        <v>44642540</v>
      </c>
      <c r="AF37" s="82">
        <f t="shared" si="12"/>
        <v>451116493</v>
      </c>
      <c r="AG37" s="45">
        <f t="shared" si="13"/>
        <v>0.2036875700679829</v>
      </c>
      <c r="AH37" s="45">
        <f t="shared" si="14"/>
        <v>-0.06761212785008952</v>
      </c>
      <c r="AI37" s="64">
        <f>SUM(AI32:AI36)</f>
        <v>2214747286</v>
      </c>
      <c r="AJ37" s="64">
        <f>SUM(AJ32:AJ36)</f>
        <v>2242100302</v>
      </c>
      <c r="AK37" s="64">
        <f>SUM(AK32:AK36)</f>
        <v>451116493</v>
      </c>
      <c r="AL37" s="64"/>
    </row>
    <row r="38" spans="1:38" s="58" customFormat="1" ht="12.75">
      <c r="A38" s="62"/>
      <c r="B38" s="63" t="s">
        <v>239</v>
      </c>
      <c r="C38" s="33"/>
      <c r="D38" s="81">
        <f>SUM(D9,D11:D15,D17:D22,D24:D30,D32:D36)</f>
        <v>13823478416</v>
      </c>
      <c r="E38" s="82">
        <f>SUM(E9,E11:E15,E17:E22,E24:E30,E32:E36)</f>
        <v>2589747824</v>
      </c>
      <c r="F38" s="83">
        <f t="shared" si="0"/>
        <v>16413226240</v>
      </c>
      <c r="G38" s="81">
        <f>SUM(G9,G11:G15,G17:G22,G24:G30,G32:G36)</f>
        <v>13823478416</v>
      </c>
      <c r="H38" s="82">
        <f>SUM(H9,H11:H15,H17:H22,H24:H30,H32:H36)</f>
        <v>2589747824</v>
      </c>
      <c r="I38" s="90">
        <f t="shared" si="1"/>
        <v>16413226240</v>
      </c>
      <c r="J38" s="81">
        <f>SUM(J9,J11:J15,J17:J22,J24:J30,J32:J36)</f>
        <v>2741541472</v>
      </c>
      <c r="K38" s="92">
        <f>SUM(K9,K11:K15,K17:K22,K24:K30,K32:K36)</f>
        <v>361391612</v>
      </c>
      <c r="L38" s="82">
        <f t="shared" si="2"/>
        <v>3102933084</v>
      </c>
      <c r="M38" s="45">
        <f t="shared" si="3"/>
        <v>0.1890507715319228</v>
      </c>
      <c r="N38" s="111">
        <f>SUM(N9,N11:N15,N17:N22,N24:N30,N32:N36)</f>
        <v>0</v>
      </c>
      <c r="O38" s="112">
        <f>SUM(O9,O11:O15,O17:O22,O24:O30,O32:O36)</f>
        <v>0</v>
      </c>
      <c r="P38" s="113">
        <f t="shared" si="4"/>
        <v>0</v>
      </c>
      <c r="Q38" s="45">
        <f t="shared" si="5"/>
        <v>0</v>
      </c>
      <c r="R38" s="111">
        <f>SUM(R9,R11:R15,R17:R22,R24:R30,R32:R36)</f>
        <v>0</v>
      </c>
      <c r="S38" s="113">
        <f>SUM(S9,S11:S15,S17:S22,S24:S30,S32:S36)</f>
        <v>0</v>
      </c>
      <c r="T38" s="113">
        <f t="shared" si="6"/>
        <v>0</v>
      </c>
      <c r="U38" s="45">
        <f t="shared" si="7"/>
        <v>0</v>
      </c>
      <c r="V38" s="111">
        <f>SUM(V9,V11:V15,V17:V22,V24:V30,V32:V36)</f>
        <v>0</v>
      </c>
      <c r="W38" s="113">
        <f>SUM(W9,W11:W15,W17:W22,W24:W30,W32:W36)</f>
        <v>0</v>
      </c>
      <c r="X38" s="113">
        <f t="shared" si="8"/>
        <v>0</v>
      </c>
      <c r="Y38" s="45">
        <f t="shared" si="9"/>
        <v>0</v>
      </c>
      <c r="Z38" s="81">
        <v>2741541472</v>
      </c>
      <c r="AA38" s="82">
        <v>361391612</v>
      </c>
      <c r="AB38" s="82">
        <f t="shared" si="10"/>
        <v>3102933084</v>
      </c>
      <c r="AC38" s="45">
        <f t="shared" si="11"/>
        <v>0.1890507715319228</v>
      </c>
      <c r="AD38" s="81">
        <f>SUM(AD9,AD11:AD15,AD17:AD22,AD24:AD30,AD32:AD36)</f>
        <v>2272949637</v>
      </c>
      <c r="AE38" s="82">
        <f>SUM(AE9,AE11:AE15,AE17:AE22,AE24:AE30,AE32:AE36)</f>
        <v>370238575</v>
      </c>
      <c r="AF38" s="82">
        <f t="shared" si="12"/>
        <v>2643188212</v>
      </c>
      <c r="AG38" s="45">
        <f t="shared" si="13"/>
        <v>0.19116700083762606</v>
      </c>
      <c r="AH38" s="45">
        <f t="shared" si="14"/>
        <v>0.1739357303096205</v>
      </c>
      <c r="AI38" s="64">
        <f>SUM(AI9,AI11:AI15,AI17:AI22,AI24:AI30,AI32:AI36)</f>
        <v>13826592458</v>
      </c>
      <c r="AJ38" s="64">
        <f>SUM(AJ9,AJ11:AJ15,AJ17:AJ22,AJ24:AJ30,AJ32:AJ36)</f>
        <v>15413975491</v>
      </c>
      <c r="AK38" s="64">
        <f>SUM(AK9,AK11:AK15,AK17:AK22,AK24:AK30,AK32:AK36)</f>
        <v>2643188212</v>
      </c>
      <c r="AL38" s="64"/>
    </row>
    <row r="39" spans="1:38" s="14" customFormat="1" ht="12.75">
      <c r="A39" s="65"/>
      <c r="B39" s="66"/>
      <c r="C39" s="67"/>
      <c r="D39" s="93"/>
      <c r="E39" s="93"/>
      <c r="F39" s="94"/>
      <c r="G39" s="95"/>
      <c r="H39" s="93"/>
      <c r="I39" s="96"/>
      <c r="J39" s="95"/>
      <c r="K39" s="97"/>
      <c r="L39" s="93"/>
      <c r="M39" s="71"/>
      <c r="N39" s="95"/>
      <c r="O39" s="97"/>
      <c r="P39" s="93"/>
      <c r="Q39" s="71"/>
      <c r="R39" s="95"/>
      <c r="S39" s="97"/>
      <c r="T39" s="93"/>
      <c r="U39" s="71"/>
      <c r="V39" s="95"/>
      <c r="W39" s="97"/>
      <c r="X39" s="93"/>
      <c r="Y39" s="71"/>
      <c r="Z39" s="95"/>
      <c r="AA39" s="97"/>
      <c r="AB39" s="93"/>
      <c r="AC39" s="71"/>
      <c r="AD39" s="95"/>
      <c r="AE39" s="93"/>
      <c r="AF39" s="93"/>
      <c r="AG39" s="71"/>
      <c r="AH39" s="71"/>
      <c r="AI39" s="13"/>
      <c r="AJ39" s="13"/>
      <c r="AK39" s="13"/>
      <c r="AL39" s="13"/>
    </row>
    <row r="40" spans="1:38" s="14" customFormat="1" ht="12.75">
      <c r="A40" s="13"/>
      <c r="B40" s="130" t="s">
        <v>656</v>
      </c>
      <c r="C40" s="13"/>
      <c r="D40" s="88"/>
      <c r="E40" s="88"/>
      <c r="F40" s="88"/>
      <c r="G40" s="88"/>
      <c r="H40" s="88"/>
      <c r="I40" s="88"/>
      <c r="J40" s="88"/>
      <c r="K40" s="88"/>
      <c r="L40" s="88"/>
      <c r="M40" s="13"/>
      <c r="N40" s="88"/>
      <c r="O40" s="88"/>
      <c r="P40" s="88"/>
      <c r="Q40" s="13"/>
      <c r="R40" s="88"/>
      <c r="S40" s="88"/>
      <c r="T40" s="88"/>
      <c r="U40" s="13"/>
      <c r="V40" s="88"/>
      <c r="W40" s="88"/>
      <c r="X40" s="88"/>
      <c r="Y40" s="13"/>
      <c r="Z40" s="88"/>
      <c r="AA40" s="88"/>
      <c r="AB40" s="88"/>
      <c r="AC40" s="13"/>
      <c r="AD40" s="88"/>
      <c r="AE40" s="88"/>
      <c r="AF40" s="88"/>
      <c r="AG40" s="13"/>
      <c r="AH40" s="13"/>
      <c r="AI40" s="13"/>
      <c r="AJ40" s="13"/>
      <c r="AK40" s="13"/>
      <c r="AL40" s="13"/>
    </row>
    <row r="41" spans="1:38" ht="12.75">
      <c r="A41" s="2"/>
      <c r="B41" s="2"/>
      <c r="C41" s="2"/>
      <c r="D41" s="89"/>
      <c r="E41" s="89"/>
      <c r="F41" s="89"/>
      <c r="G41" s="89"/>
      <c r="H41" s="89"/>
      <c r="I41" s="89"/>
      <c r="J41" s="89"/>
      <c r="K41" s="89"/>
      <c r="L41" s="89"/>
      <c r="M41" s="2"/>
      <c r="N41" s="89"/>
      <c r="O41" s="89"/>
      <c r="P41" s="89"/>
      <c r="Q41" s="2"/>
      <c r="R41" s="89"/>
      <c r="S41" s="89"/>
      <c r="T41" s="89"/>
      <c r="U41" s="2"/>
      <c r="V41" s="89"/>
      <c r="W41" s="89"/>
      <c r="X41" s="89"/>
      <c r="Y41" s="2"/>
      <c r="Z41" s="89"/>
      <c r="AA41" s="89"/>
      <c r="AB41" s="89"/>
      <c r="AC41" s="2"/>
      <c r="AD41" s="89"/>
      <c r="AE41" s="89"/>
      <c r="AF41" s="89"/>
      <c r="AG41" s="2"/>
      <c r="AH41" s="2"/>
      <c r="AI41" s="2"/>
      <c r="AJ41" s="2"/>
      <c r="AK41" s="2"/>
      <c r="AL41" s="2"/>
    </row>
    <row r="42" spans="1:38" ht="12.75">
      <c r="A42" s="2"/>
      <c r="B42" s="2"/>
      <c r="C42" s="2"/>
      <c r="D42" s="89"/>
      <c r="E42" s="89"/>
      <c r="F42" s="89"/>
      <c r="G42" s="89"/>
      <c r="H42" s="89"/>
      <c r="I42" s="89"/>
      <c r="J42" s="89"/>
      <c r="K42" s="89"/>
      <c r="L42" s="89"/>
      <c r="M42" s="2"/>
      <c r="N42" s="89"/>
      <c r="O42" s="89"/>
      <c r="P42" s="89"/>
      <c r="Q42" s="2"/>
      <c r="R42" s="89"/>
      <c r="S42" s="89"/>
      <c r="T42" s="89"/>
      <c r="U42" s="2"/>
      <c r="V42" s="89"/>
      <c r="W42" s="89"/>
      <c r="X42" s="89"/>
      <c r="Y42" s="2"/>
      <c r="Z42" s="89"/>
      <c r="AA42" s="89"/>
      <c r="AB42" s="89"/>
      <c r="AC42" s="2"/>
      <c r="AD42" s="89"/>
      <c r="AE42" s="89"/>
      <c r="AF42" s="89"/>
      <c r="AG42" s="2"/>
      <c r="AH42" s="2"/>
      <c r="AI42" s="2"/>
      <c r="AJ42" s="2"/>
      <c r="AK42" s="2"/>
      <c r="AL42" s="2"/>
    </row>
    <row r="43" spans="1:38" ht="12.75">
      <c r="A43" s="2"/>
      <c r="B43" s="2"/>
      <c r="C43" s="2"/>
      <c r="D43" s="89"/>
      <c r="E43" s="89"/>
      <c r="F43" s="89"/>
      <c r="G43" s="89"/>
      <c r="H43" s="89"/>
      <c r="I43" s="89"/>
      <c r="J43" s="89"/>
      <c r="K43" s="89"/>
      <c r="L43" s="89"/>
      <c r="M43" s="2"/>
      <c r="N43" s="89"/>
      <c r="O43" s="89"/>
      <c r="P43" s="89"/>
      <c r="Q43" s="2"/>
      <c r="R43" s="89"/>
      <c r="S43" s="89"/>
      <c r="T43" s="89"/>
      <c r="U43" s="2"/>
      <c r="V43" s="89"/>
      <c r="W43" s="89"/>
      <c r="X43" s="89"/>
      <c r="Y43" s="2"/>
      <c r="Z43" s="89"/>
      <c r="AA43" s="89"/>
      <c r="AB43" s="89"/>
      <c r="AC43" s="2"/>
      <c r="AD43" s="89"/>
      <c r="AE43" s="89"/>
      <c r="AF43" s="89"/>
      <c r="AG43" s="2"/>
      <c r="AH43" s="2"/>
      <c r="AI43" s="2"/>
      <c r="AJ43" s="2"/>
      <c r="AK43" s="2"/>
      <c r="AL43" s="2"/>
    </row>
    <row r="44" spans="1:38" ht="12.75">
      <c r="A44" s="2"/>
      <c r="B44" s="2"/>
      <c r="C44" s="2"/>
      <c r="D44" s="89"/>
      <c r="E44" s="89"/>
      <c r="F44" s="89"/>
      <c r="G44" s="89"/>
      <c r="H44" s="89"/>
      <c r="I44" s="89"/>
      <c r="J44" s="89"/>
      <c r="K44" s="89"/>
      <c r="L44" s="89"/>
      <c r="M44" s="2"/>
      <c r="N44" s="89"/>
      <c r="O44" s="89"/>
      <c r="P44" s="89"/>
      <c r="Q44" s="2"/>
      <c r="R44" s="89"/>
      <c r="S44" s="89"/>
      <c r="T44" s="89"/>
      <c r="U44" s="2"/>
      <c r="V44" s="89"/>
      <c r="W44" s="89"/>
      <c r="X44" s="89"/>
      <c r="Y44" s="2"/>
      <c r="Z44" s="89"/>
      <c r="AA44" s="89"/>
      <c r="AB44" s="89"/>
      <c r="AC44" s="2"/>
      <c r="AD44" s="89"/>
      <c r="AE44" s="89"/>
      <c r="AF44" s="89"/>
      <c r="AG44" s="2"/>
      <c r="AH44" s="2"/>
      <c r="AI44" s="2"/>
      <c r="AJ44" s="2"/>
      <c r="AK44" s="2"/>
      <c r="AL44" s="2"/>
    </row>
    <row r="45" spans="1:38" ht="12.75">
      <c r="A45" s="2"/>
      <c r="B45" s="2"/>
      <c r="C45" s="2"/>
      <c r="D45" s="89"/>
      <c r="E45" s="89"/>
      <c r="F45" s="89"/>
      <c r="G45" s="89"/>
      <c r="H45" s="89"/>
      <c r="I45" s="89"/>
      <c r="J45" s="89"/>
      <c r="K45" s="89"/>
      <c r="L45" s="89"/>
      <c r="M45" s="2"/>
      <c r="N45" s="89"/>
      <c r="O45" s="89"/>
      <c r="P45" s="89"/>
      <c r="Q45" s="2"/>
      <c r="R45" s="89"/>
      <c r="S45" s="89"/>
      <c r="T45" s="89"/>
      <c r="U45" s="2"/>
      <c r="V45" s="89"/>
      <c r="W45" s="89"/>
      <c r="X45" s="89"/>
      <c r="Y45" s="2"/>
      <c r="Z45" s="89"/>
      <c r="AA45" s="89"/>
      <c r="AB45" s="89"/>
      <c r="AC45" s="2"/>
      <c r="AD45" s="89"/>
      <c r="AE45" s="89"/>
      <c r="AF45" s="89"/>
      <c r="AG45" s="2"/>
      <c r="AH45" s="2"/>
      <c r="AI45" s="2"/>
      <c r="AJ45" s="2"/>
      <c r="AK45" s="2"/>
      <c r="AL45" s="2"/>
    </row>
    <row r="46" spans="1:38" ht="12.75">
      <c r="A46" s="2"/>
      <c r="B46" s="2"/>
      <c r="C46" s="2"/>
      <c r="D46" s="89"/>
      <c r="E46" s="89"/>
      <c r="F46" s="89"/>
      <c r="G46" s="89"/>
      <c r="H46" s="89"/>
      <c r="I46" s="89"/>
      <c r="J46" s="89"/>
      <c r="K46" s="89"/>
      <c r="L46" s="89"/>
      <c r="M46" s="2"/>
      <c r="N46" s="89"/>
      <c r="O46" s="89"/>
      <c r="P46" s="89"/>
      <c r="Q46" s="2"/>
      <c r="R46" s="89"/>
      <c r="S46" s="89"/>
      <c r="T46" s="89"/>
      <c r="U46" s="2"/>
      <c r="V46" s="89"/>
      <c r="W46" s="89"/>
      <c r="X46" s="89"/>
      <c r="Y46" s="2"/>
      <c r="Z46" s="89"/>
      <c r="AA46" s="89"/>
      <c r="AB46" s="89"/>
      <c r="AC46" s="2"/>
      <c r="AD46" s="89"/>
      <c r="AE46" s="89"/>
      <c r="AF46" s="89"/>
      <c r="AG46" s="2"/>
      <c r="AH46" s="2"/>
      <c r="AI46" s="2"/>
      <c r="AJ46" s="2"/>
      <c r="AK46" s="2"/>
      <c r="AL46" s="2"/>
    </row>
    <row r="47" spans="1:38" ht="12.75">
      <c r="A47" s="2"/>
      <c r="B47" s="2"/>
      <c r="C47" s="2"/>
      <c r="D47" s="89"/>
      <c r="E47" s="89"/>
      <c r="F47" s="89"/>
      <c r="G47" s="89"/>
      <c r="H47" s="89"/>
      <c r="I47" s="89"/>
      <c r="J47" s="89"/>
      <c r="K47" s="89"/>
      <c r="L47" s="89"/>
      <c r="M47" s="2"/>
      <c r="N47" s="89"/>
      <c r="O47" s="89"/>
      <c r="P47" s="89"/>
      <c r="Q47" s="2"/>
      <c r="R47" s="89"/>
      <c r="S47" s="89"/>
      <c r="T47" s="89"/>
      <c r="U47" s="2"/>
      <c r="V47" s="89"/>
      <c r="W47" s="89"/>
      <c r="X47" s="89"/>
      <c r="Y47" s="2"/>
      <c r="Z47" s="89"/>
      <c r="AA47" s="89"/>
      <c r="AB47" s="89"/>
      <c r="AC47" s="2"/>
      <c r="AD47" s="89"/>
      <c r="AE47" s="89"/>
      <c r="AF47" s="89"/>
      <c r="AG47" s="2"/>
      <c r="AH47" s="2"/>
      <c r="AI47" s="2"/>
      <c r="AJ47" s="2"/>
      <c r="AK47" s="2"/>
      <c r="AL47" s="2"/>
    </row>
    <row r="48" spans="1:38" ht="12.75">
      <c r="A48" s="2"/>
      <c r="B48" s="2"/>
      <c r="C48" s="2"/>
      <c r="D48" s="89"/>
      <c r="E48" s="89"/>
      <c r="F48" s="89"/>
      <c r="G48" s="89"/>
      <c r="H48" s="89"/>
      <c r="I48" s="89"/>
      <c r="J48" s="89"/>
      <c r="K48" s="89"/>
      <c r="L48" s="89"/>
      <c r="M48" s="2"/>
      <c r="N48" s="89"/>
      <c r="O48" s="89"/>
      <c r="P48" s="89"/>
      <c r="Q48" s="2"/>
      <c r="R48" s="89"/>
      <c r="S48" s="89"/>
      <c r="T48" s="89"/>
      <c r="U48" s="2"/>
      <c r="V48" s="89"/>
      <c r="W48" s="89"/>
      <c r="X48" s="89"/>
      <c r="Y48" s="2"/>
      <c r="Z48" s="89"/>
      <c r="AA48" s="89"/>
      <c r="AB48" s="89"/>
      <c r="AC48" s="2"/>
      <c r="AD48" s="89"/>
      <c r="AE48" s="89"/>
      <c r="AF48" s="89"/>
      <c r="AG48" s="2"/>
      <c r="AH48" s="2"/>
      <c r="AI48" s="2"/>
      <c r="AJ48" s="2"/>
      <c r="AK48" s="2"/>
      <c r="AL48" s="2"/>
    </row>
    <row r="49" spans="1:38" ht="12.75">
      <c r="A49" s="2"/>
      <c r="B49" s="2"/>
      <c r="C49" s="2"/>
      <c r="D49" s="89"/>
      <c r="E49" s="89"/>
      <c r="F49" s="89"/>
      <c r="G49" s="89"/>
      <c r="H49" s="89"/>
      <c r="I49" s="89"/>
      <c r="J49" s="89"/>
      <c r="K49" s="89"/>
      <c r="L49" s="89"/>
      <c r="M49" s="2"/>
      <c r="N49" s="89"/>
      <c r="O49" s="89"/>
      <c r="P49" s="89"/>
      <c r="Q49" s="2"/>
      <c r="R49" s="89"/>
      <c r="S49" s="89"/>
      <c r="T49" s="89"/>
      <c r="U49" s="2"/>
      <c r="V49" s="89"/>
      <c r="W49" s="89"/>
      <c r="X49" s="89"/>
      <c r="Y49" s="2"/>
      <c r="Z49" s="89"/>
      <c r="AA49" s="89"/>
      <c r="AB49" s="89"/>
      <c r="AC49" s="2"/>
      <c r="AD49" s="89"/>
      <c r="AE49" s="89"/>
      <c r="AF49" s="89"/>
      <c r="AG49" s="2"/>
      <c r="AH49" s="2"/>
      <c r="AI49" s="2"/>
      <c r="AJ49" s="2"/>
      <c r="AK49" s="2"/>
      <c r="AL49" s="2"/>
    </row>
    <row r="50" spans="1:38" ht="12.75">
      <c r="A50" s="2"/>
      <c r="B50" s="2"/>
      <c r="C50" s="2"/>
      <c r="D50" s="89"/>
      <c r="E50" s="89"/>
      <c r="F50" s="89"/>
      <c r="G50" s="89"/>
      <c r="H50" s="89"/>
      <c r="I50" s="89"/>
      <c r="J50" s="89"/>
      <c r="K50" s="89"/>
      <c r="L50" s="89"/>
      <c r="M50" s="2"/>
      <c r="N50" s="89"/>
      <c r="O50" s="89"/>
      <c r="P50" s="89"/>
      <c r="Q50" s="2"/>
      <c r="R50" s="89"/>
      <c r="S50" s="89"/>
      <c r="T50" s="89"/>
      <c r="U50" s="2"/>
      <c r="V50" s="89"/>
      <c r="W50" s="89"/>
      <c r="X50" s="89"/>
      <c r="Y50" s="2"/>
      <c r="Z50" s="89"/>
      <c r="AA50" s="89"/>
      <c r="AB50" s="89"/>
      <c r="AC50" s="2"/>
      <c r="AD50" s="89"/>
      <c r="AE50" s="89"/>
      <c r="AF50" s="89"/>
      <c r="AG50" s="2"/>
      <c r="AH50" s="2"/>
      <c r="AI50" s="2"/>
      <c r="AJ50" s="2"/>
      <c r="AK50" s="2"/>
      <c r="AL50" s="2"/>
    </row>
    <row r="51" spans="1:38" ht="12.75">
      <c r="A51" s="2"/>
      <c r="B51" s="2"/>
      <c r="C51" s="2"/>
      <c r="D51" s="89"/>
      <c r="E51" s="89"/>
      <c r="F51" s="89"/>
      <c r="G51" s="89"/>
      <c r="H51" s="89"/>
      <c r="I51" s="89"/>
      <c r="J51" s="89"/>
      <c r="K51" s="89"/>
      <c r="L51" s="89"/>
      <c r="M51" s="2"/>
      <c r="N51" s="89"/>
      <c r="O51" s="89"/>
      <c r="P51" s="89"/>
      <c r="Q51" s="2"/>
      <c r="R51" s="89"/>
      <c r="S51" s="89"/>
      <c r="T51" s="89"/>
      <c r="U51" s="2"/>
      <c r="V51" s="89"/>
      <c r="W51" s="89"/>
      <c r="X51" s="89"/>
      <c r="Y51" s="2"/>
      <c r="Z51" s="89"/>
      <c r="AA51" s="89"/>
      <c r="AB51" s="89"/>
      <c r="AC51" s="2"/>
      <c r="AD51" s="89"/>
      <c r="AE51" s="89"/>
      <c r="AF51" s="89"/>
      <c r="AG51" s="2"/>
      <c r="AH51" s="2"/>
      <c r="AI51" s="2"/>
      <c r="AJ51" s="2"/>
      <c r="AK51" s="2"/>
      <c r="AL51" s="2"/>
    </row>
    <row r="52" spans="1:38" ht="12.75">
      <c r="A52" s="2"/>
      <c r="B52" s="2"/>
      <c r="C52" s="2"/>
      <c r="D52" s="89"/>
      <c r="E52" s="89"/>
      <c r="F52" s="89"/>
      <c r="G52" s="89"/>
      <c r="H52" s="89"/>
      <c r="I52" s="89"/>
      <c r="J52" s="89"/>
      <c r="K52" s="89"/>
      <c r="L52" s="89"/>
      <c r="M52" s="2"/>
      <c r="N52" s="89"/>
      <c r="O52" s="89"/>
      <c r="P52" s="89"/>
      <c r="Q52" s="2"/>
      <c r="R52" s="89"/>
      <c r="S52" s="89"/>
      <c r="T52" s="89"/>
      <c r="U52" s="2"/>
      <c r="V52" s="89"/>
      <c r="W52" s="89"/>
      <c r="X52" s="89"/>
      <c r="Y52" s="2"/>
      <c r="Z52" s="89"/>
      <c r="AA52" s="89"/>
      <c r="AB52" s="89"/>
      <c r="AC52" s="2"/>
      <c r="AD52" s="89"/>
      <c r="AE52" s="89"/>
      <c r="AF52" s="89"/>
      <c r="AG52" s="2"/>
      <c r="AH52" s="2"/>
      <c r="AI52" s="2"/>
      <c r="AJ52" s="2"/>
      <c r="AK52" s="2"/>
      <c r="AL52" s="2"/>
    </row>
    <row r="53" spans="1:38" ht="12.75">
      <c r="A53" s="2"/>
      <c r="B53" s="2"/>
      <c r="C53" s="2"/>
      <c r="D53" s="89"/>
      <c r="E53" s="89"/>
      <c r="F53" s="89"/>
      <c r="G53" s="89"/>
      <c r="H53" s="89"/>
      <c r="I53" s="89"/>
      <c r="J53" s="89"/>
      <c r="K53" s="89"/>
      <c r="L53" s="89"/>
      <c r="M53" s="2"/>
      <c r="N53" s="89"/>
      <c r="O53" s="89"/>
      <c r="P53" s="89"/>
      <c r="Q53" s="2"/>
      <c r="R53" s="89"/>
      <c r="S53" s="89"/>
      <c r="T53" s="89"/>
      <c r="U53" s="2"/>
      <c r="V53" s="89"/>
      <c r="W53" s="89"/>
      <c r="X53" s="89"/>
      <c r="Y53" s="2"/>
      <c r="Z53" s="89"/>
      <c r="AA53" s="89"/>
      <c r="AB53" s="89"/>
      <c r="AC53" s="2"/>
      <c r="AD53" s="89"/>
      <c r="AE53" s="89"/>
      <c r="AF53" s="89"/>
      <c r="AG53" s="2"/>
      <c r="AH53" s="2"/>
      <c r="AI53" s="2"/>
      <c r="AJ53" s="2"/>
      <c r="AK53" s="2"/>
      <c r="AL53" s="2"/>
    </row>
    <row r="54" spans="1:38" ht="12.75">
      <c r="A54" s="2"/>
      <c r="B54" s="2"/>
      <c r="C54" s="2"/>
      <c r="D54" s="89"/>
      <c r="E54" s="89"/>
      <c r="F54" s="89"/>
      <c r="G54" s="89"/>
      <c r="H54" s="89"/>
      <c r="I54" s="89"/>
      <c r="J54" s="89"/>
      <c r="K54" s="89"/>
      <c r="L54" s="89"/>
      <c r="M54" s="2"/>
      <c r="N54" s="89"/>
      <c r="O54" s="89"/>
      <c r="P54" s="89"/>
      <c r="Q54" s="2"/>
      <c r="R54" s="89"/>
      <c r="S54" s="89"/>
      <c r="T54" s="89"/>
      <c r="U54" s="2"/>
      <c r="V54" s="89"/>
      <c r="W54" s="89"/>
      <c r="X54" s="89"/>
      <c r="Y54" s="2"/>
      <c r="Z54" s="89"/>
      <c r="AA54" s="89"/>
      <c r="AB54" s="89"/>
      <c r="AC54" s="2"/>
      <c r="AD54" s="89"/>
      <c r="AE54" s="89"/>
      <c r="AF54" s="89"/>
      <c r="AG54" s="2"/>
      <c r="AH54" s="2"/>
      <c r="AI54" s="2"/>
      <c r="AJ54" s="2"/>
      <c r="AK54" s="2"/>
      <c r="AL54" s="2"/>
    </row>
    <row r="55" spans="1:38" ht="12.75">
      <c r="A55" s="2"/>
      <c r="B55" s="2"/>
      <c r="C55" s="2"/>
      <c r="D55" s="89"/>
      <c r="E55" s="89"/>
      <c r="F55" s="89"/>
      <c r="G55" s="89"/>
      <c r="H55" s="89"/>
      <c r="I55" s="89"/>
      <c r="J55" s="89"/>
      <c r="K55" s="89"/>
      <c r="L55" s="89"/>
      <c r="M55" s="2"/>
      <c r="N55" s="89"/>
      <c r="O55" s="89"/>
      <c r="P55" s="89"/>
      <c r="Q55" s="2"/>
      <c r="R55" s="89"/>
      <c r="S55" s="89"/>
      <c r="T55" s="89"/>
      <c r="U55" s="2"/>
      <c r="V55" s="89"/>
      <c r="W55" s="89"/>
      <c r="X55" s="89"/>
      <c r="Y55" s="2"/>
      <c r="Z55" s="89"/>
      <c r="AA55" s="89"/>
      <c r="AB55" s="89"/>
      <c r="AC55" s="2"/>
      <c r="AD55" s="89"/>
      <c r="AE55" s="89"/>
      <c r="AF55" s="89"/>
      <c r="AG55" s="2"/>
      <c r="AH55" s="2"/>
      <c r="AI55" s="2"/>
      <c r="AJ55" s="2"/>
      <c r="AK55" s="2"/>
      <c r="AL55" s="2"/>
    </row>
    <row r="56" spans="1:38" ht="12.75">
      <c r="A56" s="2"/>
      <c r="B56" s="2"/>
      <c r="C56" s="2"/>
      <c r="D56" s="89"/>
      <c r="E56" s="89"/>
      <c r="F56" s="89"/>
      <c r="G56" s="89"/>
      <c r="H56" s="89"/>
      <c r="I56" s="89"/>
      <c r="J56" s="89"/>
      <c r="K56" s="89"/>
      <c r="L56" s="89"/>
      <c r="M56" s="2"/>
      <c r="N56" s="89"/>
      <c r="O56" s="89"/>
      <c r="P56" s="89"/>
      <c r="Q56" s="2"/>
      <c r="R56" s="89"/>
      <c r="S56" s="89"/>
      <c r="T56" s="89"/>
      <c r="U56" s="2"/>
      <c r="V56" s="89"/>
      <c r="W56" s="89"/>
      <c r="X56" s="89"/>
      <c r="Y56" s="2"/>
      <c r="Z56" s="89"/>
      <c r="AA56" s="89"/>
      <c r="AB56" s="89"/>
      <c r="AC56" s="2"/>
      <c r="AD56" s="89"/>
      <c r="AE56" s="89"/>
      <c r="AF56" s="89"/>
      <c r="AG56" s="2"/>
      <c r="AH56" s="2"/>
      <c r="AI56" s="2"/>
      <c r="AJ56" s="2"/>
      <c r="AK56" s="2"/>
      <c r="AL56" s="2"/>
    </row>
    <row r="57" spans="1:38" ht="12.75">
      <c r="A57" s="2"/>
      <c r="B57" s="2"/>
      <c r="C57" s="2"/>
      <c r="D57" s="89"/>
      <c r="E57" s="89"/>
      <c r="F57" s="89"/>
      <c r="G57" s="89"/>
      <c r="H57" s="89"/>
      <c r="I57" s="89"/>
      <c r="J57" s="89"/>
      <c r="K57" s="89"/>
      <c r="L57" s="89"/>
      <c r="M57" s="2"/>
      <c r="N57" s="89"/>
      <c r="O57" s="89"/>
      <c r="P57" s="89"/>
      <c r="Q57" s="2"/>
      <c r="R57" s="89"/>
      <c r="S57" s="89"/>
      <c r="T57" s="89"/>
      <c r="U57" s="2"/>
      <c r="V57" s="89"/>
      <c r="W57" s="89"/>
      <c r="X57" s="89"/>
      <c r="Y57" s="2"/>
      <c r="Z57" s="89"/>
      <c r="AA57" s="89"/>
      <c r="AB57" s="89"/>
      <c r="AC57" s="2"/>
      <c r="AD57" s="89"/>
      <c r="AE57" s="89"/>
      <c r="AF57" s="89"/>
      <c r="AG57" s="2"/>
      <c r="AH57" s="2"/>
      <c r="AI57" s="2"/>
      <c r="AJ57" s="2"/>
      <c r="AK57" s="2"/>
      <c r="AL57" s="2"/>
    </row>
    <row r="58" spans="1:38" ht="12.75">
      <c r="A58" s="2"/>
      <c r="B58" s="2"/>
      <c r="C58" s="2"/>
      <c r="D58" s="89"/>
      <c r="E58" s="89"/>
      <c r="F58" s="89"/>
      <c r="G58" s="89"/>
      <c r="H58" s="89"/>
      <c r="I58" s="89"/>
      <c r="J58" s="89"/>
      <c r="K58" s="89"/>
      <c r="L58" s="89"/>
      <c r="M58" s="2"/>
      <c r="N58" s="89"/>
      <c r="O58" s="89"/>
      <c r="P58" s="89"/>
      <c r="Q58" s="2"/>
      <c r="R58" s="89"/>
      <c r="S58" s="89"/>
      <c r="T58" s="89"/>
      <c r="U58" s="2"/>
      <c r="V58" s="89"/>
      <c r="W58" s="89"/>
      <c r="X58" s="89"/>
      <c r="Y58" s="2"/>
      <c r="Z58" s="89"/>
      <c r="AA58" s="89"/>
      <c r="AB58" s="89"/>
      <c r="AC58" s="2"/>
      <c r="AD58" s="89"/>
      <c r="AE58" s="89"/>
      <c r="AF58" s="89"/>
      <c r="AG58" s="2"/>
      <c r="AH58" s="2"/>
      <c r="AI58" s="2"/>
      <c r="AJ58" s="2"/>
      <c r="AK58" s="2"/>
      <c r="AL58" s="2"/>
    </row>
    <row r="59" spans="1:38" ht="12.75">
      <c r="A59" s="2"/>
      <c r="B59" s="2"/>
      <c r="C59" s="2"/>
      <c r="D59" s="89"/>
      <c r="E59" s="89"/>
      <c r="F59" s="89"/>
      <c r="G59" s="89"/>
      <c r="H59" s="89"/>
      <c r="I59" s="89"/>
      <c r="J59" s="89"/>
      <c r="K59" s="89"/>
      <c r="L59" s="89"/>
      <c r="M59" s="2"/>
      <c r="N59" s="89"/>
      <c r="O59" s="89"/>
      <c r="P59" s="89"/>
      <c r="Q59" s="2"/>
      <c r="R59" s="89"/>
      <c r="S59" s="89"/>
      <c r="T59" s="89"/>
      <c r="U59" s="2"/>
      <c r="V59" s="89"/>
      <c r="W59" s="89"/>
      <c r="X59" s="89"/>
      <c r="Y59" s="2"/>
      <c r="Z59" s="89"/>
      <c r="AA59" s="89"/>
      <c r="AB59" s="89"/>
      <c r="AC59" s="2"/>
      <c r="AD59" s="89"/>
      <c r="AE59" s="89"/>
      <c r="AF59" s="89"/>
      <c r="AG59" s="2"/>
      <c r="AH59" s="2"/>
      <c r="AI59" s="2"/>
      <c r="AJ59" s="2"/>
      <c r="AK59" s="2"/>
      <c r="AL59" s="2"/>
    </row>
    <row r="60" spans="1:38" ht="12.75">
      <c r="A60" s="2"/>
      <c r="B60" s="2"/>
      <c r="C60" s="2"/>
      <c r="D60" s="89"/>
      <c r="E60" s="89"/>
      <c r="F60" s="89"/>
      <c r="G60" s="89"/>
      <c r="H60" s="89"/>
      <c r="I60" s="89"/>
      <c r="J60" s="89"/>
      <c r="K60" s="89"/>
      <c r="L60" s="89"/>
      <c r="M60" s="2"/>
      <c r="N60" s="89"/>
      <c r="O60" s="89"/>
      <c r="P60" s="89"/>
      <c r="Q60" s="2"/>
      <c r="R60" s="89"/>
      <c r="S60" s="89"/>
      <c r="T60" s="89"/>
      <c r="U60" s="2"/>
      <c r="V60" s="89"/>
      <c r="W60" s="89"/>
      <c r="X60" s="89"/>
      <c r="Y60" s="2"/>
      <c r="Z60" s="89"/>
      <c r="AA60" s="89"/>
      <c r="AB60" s="89"/>
      <c r="AC60" s="2"/>
      <c r="AD60" s="89"/>
      <c r="AE60" s="89"/>
      <c r="AF60" s="89"/>
      <c r="AG60" s="2"/>
      <c r="AH60" s="2"/>
      <c r="AI60" s="2"/>
      <c r="AJ60" s="2"/>
      <c r="AK60" s="2"/>
      <c r="AL60" s="2"/>
    </row>
    <row r="61" spans="1:38" ht="12.75">
      <c r="A61" s="2"/>
      <c r="B61" s="2"/>
      <c r="C61" s="2"/>
      <c r="D61" s="89"/>
      <c r="E61" s="89"/>
      <c r="F61" s="89"/>
      <c r="G61" s="89"/>
      <c r="H61" s="89"/>
      <c r="I61" s="89"/>
      <c r="J61" s="89"/>
      <c r="K61" s="89"/>
      <c r="L61" s="89"/>
      <c r="M61" s="2"/>
      <c r="N61" s="89"/>
      <c r="O61" s="89"/>
      <c r="P61" s="89"/>
      <c r="Q61" s="2"/>
      <c r="R61" s="89"/>
      <c r="S61" s="89"/>
      <c r="T61" s="89"/>
      <c r="U61" s="2"/>
      <c r="V61" s="89"/>
      <c r="W61" s="89"/>
      <c r="X61" s="89"/>
      <c r="Y61" s="2"/>
      <c r="Z61" s="89"/>
      <c r="AA61" s="89"/>
      <c r="AB61" s="89"/>
      <c r="AC61" s="2"/>
      <c r="AD61" s="89"/>
      <c r="AE61" s="89"/>
      <c r="AF61" s="89"/>
      <c r="AG61" s="2"/>
      <c r="AH61" s="2"/>
      <c r="AI61" s="2"/>
      <c r="AJ61" s="2"/>
      <c r="AK61" s="2"/>
      <c r="AL61" s="2"/>
    </row>
    <row r="62" spans="1:38" ht="12.75">
      <c r="A62" s="2"/>
      <c r="B62" s="2"/>
      <c r="C62" s="2"/>
      <c r="D62" s="89"/>
      <c r="E62" s="89"/>
      <c r="F62" s="89"/>
      <c r="G62" s="89"/>
      <c r="H62" s="89"/>
      <c r="I62" s="89"/>
      <c r="J62" s="89"/>
      <c r="K62" s="89"/>
      <c r="L62" s="89"/>
      <c r="M62" s="2"/>
      <c r="N62" s="89"/>
      <c r="O62" s="89"/>
      <c r="P62" s="89"/>
      <c r="Q62" s="2"/>
      <c r="R62" s="89"/>
      <c r="S62" s="89"/>
      <c r="T62" s="89"/>
      <c r="U62" s="2"/>
      <c r="V62" s="89"/>
      <c r="W62" s="89"/>
      <c r="X62" s="89"/>
      <c r="Y62" s="2"/>
      <c r="Z62" s="89"/>
      <c r="AA62" s="89"/>
      <c r="AB62" s="89"/>
      <c r="AC62" s="2"/>
      <c r="AD62" s="89"/>
      <c r="AE62" s="89"/>
      <c r="AF62" s="89"/>
      <c r="AG62" s="2"/>
      <c r="AH62" s="2"/>
      <c r="AI62" s="2"/>
      <c r="AJ62" s="2"/>
      <c r="AK62" s="2"/>
      <c r="AL62" s="2"/>
    </row>
    <row r="63" spans="1:38" ht="12.75">
      <c r="A63" s="2"/>
      <c r="B63" s="2"/>
      <c r="C63" s="2"/>
      <c r="D63" s="89"/>
      <c r="E63" s="89"/>
      <c r="F63" s="89"/>
      <c r="G63" s="89"/>
      <c r="H63" s="89"/>
      <c r="I63" s="89"/>
      <c r="J63" s="89"/>
      <c r="K63" s="89"/>
      <c r="L63" s="89"/>
      <c r="M63" s="2"/>
      <c r="N63" s="89"/>
      <c r="O63" s="89"/>
      <c r="P63" s="89"/>
      <c r="Q63" s="2"/>
      <c r="R63" s="89"/>
      <c r="S63" s="89"/>
      <c r="T63" s="89"/>
      <c r="U63" s="2"/>
      <c r="V63" s="89"/>
      <c r="W63" s="89"/>
      <c r="X63" s="89"/>
      <c r="Y63" s="2"/>
      <c r="Z63" s="89"/>
      <c r="AA63" s="89"/>
      <c r="AB63" s="89"/>
      <c r="AC63" s="2"/>
      <c r="AD63" s="89"/>
      <c r="AE63" s="89"/>
      <c r="AF63" s="89"/>
      <c r="AG63" s="2"/>
      <c r="AH63" s="2"/>
      <c r="AI63" s="2"/>
      <c r="AJ63" s="2"/>
      <c r="AK63" s="2"/>
      <c r="AL63" s="2"/>
    </row>
    <row r="64" spans="1:38" ht="12.75">
      <c r="A64" s="2"/>
      <c r="B64" s="2"/>
      <c r="C64" s="2"/>
      <c r="D64" s="89"/>
      <c r="E64" s="89"/>
      <c r="F64" s="89"/>
      <c r="G64" s="89"/>
      <c r="H64" s="89"/>
      <c r="I64" s="89"/>
      <c r="J64" s="89"/>
      <c r="K64" s="89"/>
      <c r="L64" s="89"/>
      <c r="M64" s="2"/>
      <c r="N64" s="89"/>
      <c r="O64" s="89"/>
      <c r="P64" s="89"/>
      <c r="Q64" s="2"/>
      <c r="R64" s="89"/>
      <c r="S64" s="89"/>
      <c r="T64" s="89"/>
      <c r="U64" s="2"/>
      <c r="V64" s="89"/>
      <c r="W64" s="89"/>
      <c r="X64" s="89"/>
      <c r="Y64" s="2"/>
      <c r="Z64" s="89"/>
      <c r="AA64" s="89"/>
      <c r="AB64" s="89"/>
      <c r="AC64" s="2"/>
      <c r="AD64" s="89"/>
      <c r="AE64" s="89"/>
      <c r="AF64" s="89"/>
      <c r="AG64" s="2"/>
      <c r="AH64" s="2"/>
      <c r="AI64" s="2"/>
      <c r="AJ64" s="2"/>
      <c r="AK64" s="2"/>
      <c r="AL64" s="2"/>
    </row>
    <row r="65" spans="1:38" ht="12.75">
      <c r="A65" s="2"/>
      <c r="B65" s="2"/>
      <c r="C65" s="2"/>
      <c r="D65" s="89"/>
      <c r="E65" s="89"/>
      <c r="F65" s="89"/>
      <c r="G65" s="89"/>
      <c r="H65" s="89"/>
      <c r="I65" s="89"/>
      <c r="J65" s="89"/>
      <c r="K65" s="89"/>
      <c r="L65" s="89"/>
      <c r="M65" s="2"/>
      <c r="N65" s="89"/>
      <c r="O65" s="89"/>
      <c r="P65" s="89"/>
      <c r="Q65" s="2"/>
      <c r="R65" s="89"/>
      <c r="S65" s="89"/>
      <c r="T65" s="89"/>
      <c r="U65" s="2"/>
      <c r="V65" s="89"/>
      <c r="W65" s="89"/>
      <c r="X65" s="89"/>
      <c r="Y65" s="2"/>
      <c r="Z65" s="89"/>
      <c r="AA65" s="89"/>
      <c r="AB65" s="89"/>
      <c r="AC65" s="2"/>
      <c r="AD65" s="89"/>
      <c r="AE65" s="89"/>
      <c r="AF65" s="89"/>
      <c r="AG65" s="2"/>
      <c r="AH65" s="2"/>
      <c r="AI65" s="2"/>
      <c r="AJ65" s="2"/>
      <c r="AK65" s="2"/>
      <c r="AL65" s="2"/>
    </row>
    <row r="66" spans="1:38" ht="12.75">
      <c r="A66" s="2"/>
      <c r="B66" s="2"/>
      <c r="C66" s="2"/>
      <c r="D66" s="89"/>
      <c r="E66" s="89"/>
      <c r="F66" s="89"/>
      <c r="G66" s="89"/>
      <c r="H66" s="89"/>
      <c r="I66" s="89"/>
      <c r="J66" s="89"/>
      <c r="K66" s="89"/>
      <c r="L66" s="89"/>
      <c r="M66" s="2"/>
      <c r="N66" s="89"/>
      <c r="O66" s="89"/>
      <c r="P66" s="89"/>
      <c r="Q66" s="2"/>
      <c r="R66" s="89"/>
      <c r="S66" s="89"/>
      <c r="T66" s="89"/>
      <c r="U66" s="2"/>
      <c r="V66" s="89"/>
      <c r="W66" s="89"/>
      <c r="X66" s="89"/>
      <c r="Y66" s="2"/>
      <c r="Z66" s="89"/>
      <c r="AA66" s="89"/>
      <c r="AB66" s="89"/>
      <c r="AC66" s="2"/>
      <c r="AD66" s="89"/>
      <c r="AE66" s="89"/>
      <c r="AF66" s="89"/>
      <c r="AG66" s="2"/>
      <c r="AH66" s="2"/>
      <c r="AI66" s="2"/>
      <c r="AJ66" s="2"/>
      <c r="AK66" s="2"/>
      <c r="AL66" s="2"/>
    </row>
    <row r="67" spans="1:38" ht="12.75">
      <c r="A67" s="2"/>
      <c r="B67" s="2"/>
      <c r="C67" s="2"/>
      <c r="D67" s="89"/>
      <c r="E67" s="89"/>
      <c r="F67" s="89"/>
      <c r="G67" s="89"/>
      <c r="H67" s="89"/>
      <c r="I67" s="89"/>
      <c r="J67" s="89"/>
      <c r="K67" s="89"/>
      <c r="L67" s="89"/>
      <c r="M67" s="2"/>
      <c r="N67" s="89"/>
      <c r="O67" s="89"/>
      <c r="P67" s="89"/>
      <c r="Q67" s="2"/>
      <c r="R67" s="89"/>
      <c r="S67" s="89"/>
      <c r="T67" s="89"/>
      <c r="U67" s="2"/>
      <c r="V67" s="89"/>
      <c r="W67" s="89"/>
      <c r="X67" s="89"/>
      <c r="Y67" s="2"/>
      <c r="Z67" s="89"/>
      <c r="AA67" s="89"/>
      <c r="AB67" s="89"/>
      <c r="AC67" s="2"/>
      <c r="AD67" s="89"/>
      <c r="AE67" s="89"/>
      <c r="AF67" s="89"/>
      <c r="AG67" s="2"/>
      <c r="AH67" s="2"/>
      <c r="AI67" s="2"/>
      <c r="AJ67" s="2"/>
      <c r="AK67" s="2"/>
      <c r="AL67" s="2"/>
    </row>
    <row r="68" spans="1:38" ht="12.75">
      <c r="A68" s="2"/>
      <c r="B68" s="2"/>
      <c r="C68" s="2"/>
      <c r="D68" s="89"/>
      <c r="E68" s="89"/>
      <c r="F68" s="89"/>
      <c r="G68" s="89"/>
      <c r="H68" s="89"/>
      <c r="I68" s="89"/>
      <c r="J68" s="89"/>
      <c r="K68" s="89"/>
      <c r="L68" s="89"/>
      <c r="M68" s="2"/>
      <c r="N68" s="89"/>
      <c r="O68" s="89"/>
      <c r="P68" s="89"/>
      <c r="Q68" s="2"/>
      <c r="R68" s="89"/>
      <c r="S68" s="89"/>
      <c r="T68" s="89"/>
      <c r="U68" s="2"/>
      <c r="V68" s="89"/>
      <c r="W68" s="89"/>
      <c r="X68" s="89"/>
      <c r="Y68" s="2"/>
      <c r="Z68" s="89"/>
      <c r="AA68" s="89"/>
      <c r="AB68" s="89"/>
      <c r="AC68" s="2"/>
      <c r="AD68" s="89"/>
      <c r="AE68" s="89"/>
      <c r="AF68" s="89"/>
      <c r="AG68" s="2"/>
      <c r="AH68" s="2"/>
      <c r="AI68" s="2"/>
      <c r="AJ68" s="2"/>
      <c r="AK68" s="2"/>
      <c r="AL68" s="2"/>
    </row>
    <row r="69" spans="1:38" ht="12.75">
      <c r="A69" s="2"/>
      <c r="B69" s="2"/>
      <c r="C69" s="2"/>
      <c r="D69" s="89"/>
      <c r="E69" s="89"/>
      <c r="F69" s="89"/>
      <c r="G69" s="89"/>
      <c r="H69" s="89"/>
      <c r="I69" s="89"/>
      <c r="J69" s="89"/>
      <c r="K69" s="89"/>
      <c r="L69" s="89"/>
      <c r="M69" s="2"/>
      <c r="N69" s="89"/>
      <c r="O69" s="89"/>
      <c r="P69" s="89"/>
      <c r="Q69" s="2"/>
      <c r="R69" s="89"/>
      <c r="S69" s="89"/>
      <c r="T69" s="89"/>
      <c r="U69" s="2"/>
      <c r="V69" s="89"/>
      <c r="W69" s="89"/>
      <c r="X69" s="89"/>
      <c r="Y69" s="2"/>
      <c r="Z69" s="89"/>
      <c r="AA69" s="89"/>
      <c r="AB69" s="89"/>
      <c r="AC69" s="2"/>
      <c r="AD69" s="89"/>
      <c r="AE69" s="89"/>
      <c r="AF69" s="89"/>
      <c r="AG69" s="2"/>
      <c r="AH69" s="2"/>
      <c r="AI69" s="2"/>
      <c r="AJ69" s="2"/>
      <c r="AK69" s="2"/>
      <c r="AL69" s="2"/>
    </row>
    <row r="70" spans="1:38" ht="12.75">
      <c r="A70" s="2"/>
      <c r="B70" s="2"/>
      <c r="C70" s="2"/>
      <c r="D70" s="89"/>
      <c r="E70" s="89"/>
      <c r="F70" s="89"/>
      <c r="G70" s="89"/>
      <c r="H70" s="89"/>
      <c r="I70" s="89"/>
      <c r="J70" s="89"/>
      <c r="K70" s="89"/>
      <c r="L70" s="89"/>
      <c r="M70" s="2"/>
      <c r="N70" s="89"/>
      <c r="O70" s="89"/>
      <c r="P70" s="89"/>
      <c r="Q70" s="2"/>
      <c r="R70" s="89"/>
      <c r="S70" s="89"/>
      <c r="T70" s="89"/>
      <c r="U70" s="2"/>
      <c r="V70" s="89"/>
      <c r="W70" s="89"/>
      <c r="X70" s="89"/>
      <c r="Y70" s="2"/>
      <c r="Z70" s="89"/>
      <c r="AA70" s="89"/>
      <c r="AB70" s="89"/>
      <c r="AC70" s="2"/>
      <c r="AD70" s="89"/>
      <c r="AE70" s="89"/>
      <c r="AF70" s="89"/>
      <c r="AG70" s="2"/>
      <c r="AH70" s="2"/>
      <c r="AI70" s="2"/>
      <c r="AJ70" s="2"/>
      <c r="AK70" s="2"/>
      <c r="AL70" s="2"/>
    </row>
    <row r="71" spans="1:38" ht="12.75">
      <c r="A71" s="2"/>
      <c r="B71" s="2"/>
      <c r="C71" s="2"/>
      <c r="D71" s="89"/>
      <c r="E71" s="89"/>
      <c r="F71" s="89"/>
      <c r="G71" s="89"/>
      <c r="H71" s="89"/>
      <c r="I71" s="89"/>
      <c r="J71" s="89"/>
      <c r="K71" s="89"/>
      <c r="L71" s="89"/>
      <c r="M71" s="2"/>
      <c r="N71" s="89"/>
      <c r="O71" s="89"/>
      <c r="P71" s="89"/>
      <c r="Q71" s="2"/>
      <c r="R71" s="89"/>
      <c r="S71" s="89"/>
      <c r="T71" s="89"/>
      <c r="U71" s="2"/>
      <c r="V71" s="89"/>
      <c r="W71" s="89"/>
      <c r="X71" s="89"/>
      <c r="Y71" s="2"/>
      <c r="Z71" s="89"/>
      <c r="AA71" s="89"/>
      <c r="AB71" s="89"/>
      <c r="AC71" s="2"/>
      <c r="AD71" s="89"/>
      <c r="AE71" s="89"/>
      <c r="AF71" s="89"/>
      <c r="AG71" s="2"/>
      <c r="AH71" s="2"/>
      <c r="AI71" s="2"/>
      <c r="AJ71" s="2"/>
      <c r="AK71" s="2"/>
      <c r="AL71" s="2"/>
    </row>
    <row r="72" spans="1:38" ht="12.75">
      <c r="A72" s="2"/>
      <c r="B72" s="2"/>
      <c r="C72" s="2"/>
      <c r="D72" s="89"/>
      <c r="E72" s="89"/>
      <c r="F72" s="89"/>
      <c r="G72" s="89"/>
      <c r="H72" s="89"/>
      <c r="I72" s="89"/>
      <c r="J72" s="89"/>
      <c r="K72" s="89"/>
      <c r="L72" s="89"/>
      <c r="M72" s="2"/>
      <c r="N72" s="89"/>
      <c r="O72" s="89"/>
      <c r="P72" s="89"/>
      <c r="Q72" s="2"/>
      <c r="R72" s="89"/>
      <c r="S72" s="89"/>
      <c r="T72" s="89"/>
      <c r="U72" s="2"/>
      <c r="V72" s="89"/>
      <c r="W72" s="89"/>
      <c r="X72" s="89"/>
      <c r="Y72" s="2"/>
      <c r="Z72" s="89"/>
      <c r="AA72" s="89"/>
      <c r="AB72" s="89"/>
      <c r="AC72" s="2"/>
      <c r="AD72" s="89"/>
      <c r="AE72" s="89"/>
      <c r="AF72" s="89"/>
      <c r="AG72" s="2"/>
      <c r="AH72" s="2"/>
      <c r="AI72" s="2"/>
      <c r="AJ72" s="2"/>
      <c r="AK72" s="2"/>
      <c r="AL72" s="2"/>
    </row>
    <row r="73" spans="1:38" ht="12.75">
      <c r="A73" s="2"/>
      <c r="B73" s="2"/>
      <c r="C73" s="2"/>
      <c r="D73" s="89"/>
      <c r="E73" s="89"/>
      <c r="F73" s="89"/>
      <c r="G73" s="89"/>
      <c r="H73" s="89"/>
      <c r="I73" s="89"/>
      <c r="J73" s="89"/>
      <c r="K73" s="89"/>
      <c r="L73" s="89"/>
      <c r="M73" s="2"/>
      <c r="N73" s="89"/>
      <c r="O73" s="89"/>
      <c r="P73" s="89"/>
      <c r="Q73" s="2"/>
      <c r="R73" s="89"/>
      <c r="S73" s="89"/>
      <c r="T73" s="89"/>
      <c r="U73" s="2"/>
      <c r="V73" s="89"/>
      <c r="W73" s="89"/>
      <c r="X73" s="89"/>
      <c r="Y73" s="2"/>
      <c r="Z73" s="89"/>
      <c r="AA73" s="89"/>
      <c r="AB73" s="89"/>
      <c r="AC73" s="2"/>
      <c r="AD73" s="89"/>
      <c r="AE73" s="89"/>
      <c r="AF73" s="89"/>
      <c r="AG73" s="2"/>
      <c r="AH73" s="2"/>
      <c r="AI73" s="2"/>
      <c r="AJ73" s="2"/>
      <c r="AK73" s="2"/>
      <c r="AL73" s="2"/>
    </row>
    <row r="74" spans="1:38" ht="12.75">
      <c r="A74" s="2"/>
      <c r="B74" s="2"/>
      <c r="C74" s="2"/>
      <c r="D74" s="89"/>
      <c r="E74" s="89"/>
      <c r="F74" s="89"/>
      <c r="G74" s="89"/>
      <c r="H74" s="89"/>
      <c r="I74" s="89"/>
      <c r="J74" s="89"/>
      <c r="K74" s="89"/>
      <c r="L74" s="89"/>
      <c r="M74" s="2"/>
      <c r="N74" s="89"/>
      <c r="O74" s="89"/>
      <c r="P74" s="89"/>
      <c r="Q74" s="2"/>
      <c r="R74" s="89"/>
      <c r="S74" s="89"/>
      <c r="T74" s="89"/>
      <c r="U74" s="2"/>
      <c r="V74" s="89"/>
      <c r="W74" s="89"/>
      <c r="X74" s="89"/>
      <c r="Y74" s="2"/>
      <c r="Z74" s="89"/>
      <c r="AA74" s="89"/>
      <c r="AB74" s="89"/>
      <c r="AC74" s="2"/>
      <c r="AD74" s="89"/>
      <c r="AE74" s="89"/>
      <c r="AF74" s="89"/>
      <c r="AG74" s="2"/>
      <c r="AH74" s="2"/>
      <c r="AI74" s="2"/>
      <c r="AJ74" s="2"/>
      <c r="AK74" s="2"/>
      <c r="AL74" s="2"/>
    </row>
    <row r="75" spans="1:38" ht="12.75">
      <c r="A75" s="2"/>
      <c r="B75" s="2"/>
      <c r="C75" s="2"/>
      <c r="D75" s="89"/>
      <c r="E75" s="89"/>
      <c r="F75" s="89"/>
      <c r="G75" s="89"/>
      <c r="H75" s="89"/>
      <c r="I75" s="89"/>
      <c r="J75" s="89"/>
      <c r="K75" s="89"/>
      <c r="L75" s="89"/>
      <c r="M75" s="2"/>
      <c r="N75" s="89"/>
      <c r="O75" s="89"/>
      <c r="P75" s="89"/>
      <c r="Q75" s="2"/>
      <c r="R75" s="89"/>
      <c r="S75" s="89"/>
      <c r="T75" s="89"/>
      <c r="U75" s="2"/>
      <c r="V75" s="89"/>
      <c r="W75" s="89"/>
      <c r="X75" s="89"/>
      <c r="Y75" s="2"/>
      <c r="Z75" s="89"/>
      <c r="AA75" s="89"/>
      <c r="AB75" s="89"/>
      <c r="AC75" s="2"/>
      <c r="AD75" s="89"/>
      <c r="AE75" s="89"/>
      <c r="AF75" s="89"/>
      <c r="AG75" s="2"/>
      <c r="AH75" s="2"/>
      <c r="AI75" s="2"/>
      <c r="AJ75" s="2"/>
      <c r="AK75" s="2"/>
      <c r="AL75" s="2"/>
    </row>
    <row r="76" spans="1:38" ht="12.75">
      <c r="A76" s="2"/>
      <c r="B76" s="2"/>
      <c r="C76" s="2"/>
      <c r="D76" s="89"/>
      <c r="E76" s="89"/>
      <c r="F76" s="89"/>
      <c r="G76" s="89"/>
      <c r="H76" s="89"/>
      <c r="I76" s="89"/>
      <c r="J76" s="89"/>
      <c r="K76" s="89"/>
      <c r="L76" s="89"/>
      <c r="M76" s="2"/>
      <c r="N76" s="89"/>
      <c r="O76" s="89"/>
      <c r="P76" s="89"/>
      <c r="Q76" s="2"/>
      <c r="R76" s="89"/>
      <c r="S76" s="89"/>
      <c r="T76" s="89"/>
      <c r="U76" s="2"/>
      <c r="V76" s="89"/>
      <c r="W76" s="89"/>
      <c r="X76" s="89"/>
      <c r="Y76" s="2"/>
      <c r="Z76" s="89"/>
      <c r="AA76" s="89"/>
      <c r="AB76" s="89"/>
      <c r="AC76" s="2"/>
      <c r="AD76" s="89"/>
      <c r="AE76" s="89"/>
      <c r="AF76" s="89"/>
      <c r="AG76" s="2"/>
      <c r="AH76" s="2"/>
      <c r="AI76" s="2"/>
      <c r="AJ76" s="2"/>
      <c r="AK76" s="2"/>
      <c r="AL76" s="2"/>
    </row>
    <row r="77" spans="1:38" ht="12.75">
      <c r="A77" s="2"/>
      <c r="B77" s="2"/>
      <c r="C77" s="2"/>
      <c r="D77" s="89"/>
      <c r="E77" s="89"/>
      <c r="F77" s="89"/>
      <c r="G77" s="89"/>
      <c r="H77" s="89"/>
      <c r="I77" s="89"/>
      <c r="J77" s="89"/>
      <c r="K77" s="89"/>
      <c r="L77" s="89"/>
      <c r="M77" s="2"/>
      <c r="N77" s="89"/>
      <c r="O77" s="89"/>
      <c r="P77" s="89"/>
      <c r="Q77" s="2"/>
      <c r="R77" s="89"/>
      <c r="S77" s="89"/>
      <c r="T77" s="89"/>
      <c r="U77" s="2"/>
      <c r="V77" s="89"/>
      <c r="W77" s="89"/>
      <c r="X77" s="89"/>
      <c r="Y77" s="2"/>
      <c r="Z77" s="89"/>
      <c r="AA77" s="89"/>
      <c r="AB77" s="89"/>
      <c r="AC77" s="2"/>
      <c r="AD77" s="89"/>
      <c r="AE77" s="89"/>
      <c r="AF77" s="89"/>
      <c r="AG77" s="2"/>
      <c r="AH77" s="2"/>
      <c r="AI77" s="2"/>
      <c r="AJ77" s="2"/>
      <c r="AK77" s="2"/>
      <c r="AL77" s="2"/>
    </row>
    <row r="78" spans="1:38" ht="12.75">
      <c r="A78" s="2"/>
      <c r="B78" s="2"/>
      <c r="C78" s="2"/>
      <c r="D78" s="89"/>
      <c r="E78" s="89"/>
      <c r="F78" s="89"/>
      <c r="G78" s="89"/>
      <c r="H78" s="89"/>
      <c r="I78" s="89"/>
      <c r="J78" s="89"/>
      <c r="K78" s="89"/>
      <c r="L78" s="89"/>
      <c r="M78" s="2"/>
      <c r="N78" s="89"/>
      <c r="O78" s="89"/>
      <c r="P78" s="89"/>
      <c r="Q78" s="2"/>
      <c r="R78" s="89"/>
      <c r="S78" s="89"/>
      <c r="T78" s="89"/>
      <c r="U78" s="2"/>
      <c r="V78" s="89"/>
      <c r="W78" s="89"/>
      <c r="X78" s="89"/>
      <c r="Y78" s="2"/>
      <c r="Z78" s="89"/>
      <c r="AA78" s="89"/>
      <c r="AB78" s="89"/>
      <c r="AC78" s="2"/>
      <c r="AD78" s="89"/>
      <c r="AE78" s="89"/>
      <c r="AF78" s="89"/>
      <c r="AG78" s="2"/>
      <c r="AH78" s="2"/>
      <c r="AI78" s="2"/>
      <c r="AJ78" s="2"/>
      <c r="AK78" s="2"/>
      <c r="AL78" s="2"/>
    </row>
    <row r="79" spans="1:38" ht="12.75">
      <c r="A79" s="2"/>
      <c r="B79" s="2"/>
      <c r="C79" s="2"/>
      <c r="D79" s="89"/>
      <c r="E79" s="89"/>
      <c r="F79" s="89"/>
      <c r="G79" s="89"/>
      <c r="H79" s="89"/>
      <c r="I79" s="89"/>
      <c r="J79" s="89"/>
      <c r="K79" s="89"/>
      <c r="L79" s="89"/>
      <c r="M79" s="2"/>
      <c r="N79" s="89"/>
      <c r="O79" s="89"/>
      <c r="P79" s="89"/>
      <c r="Q79" s="2"/>
      <c r="R79" s="89"/>
      <c r="S79" s="89"/>
      <c r="T79" s="89"/>
      <c r="U79" s="2"/>
      <c r="V79" s="89"/>
      <c r="W79" s="89"/>
      <c r="X79" s="89"/>
      <c r="Y79" s="2"/>
      <c r="Z79" s="89"/>
      <c r="AA79" s="89"/>
      <c r="AB79" s="89"/>
      <c r="AC79" s="2"/>
      <c r="AD79" s="89"/>
      <c r="AE79" s="89"/>
      <c r="AF79" s="89"/>
      <c r="AG79" s="2"/>
      <c r="AH79" s="2"/>
      <c r="AI79" s="2"/>
      <c r="AJ79" s="2"/>
      <c r="AK79" s="2"/>
      <c r="AL79" s="2"/>
    </row>
    <row r="80" spans="1:38" ht="12.75">
      <c r="A80" s="2"/>
      <c r="B80" s="2"/>
      <c r="C80" s="2"/>
      <c r="D80" s="89"/>
      <c r="E80" s="89"/>
      <c r="F80" s="89"/>
      <c r="G80" s="89"/>
      <c r="H80" s="89"/>
      <c r="I80" s="89"/>
      <c r="J80" s="89"/>
      <c r="K80" s="89"/>
      <c r="L80" s="89"/>
      <c r="M80" s="2"/>
      <c r="N80" s="89"/>
      <c r="O80" s="89"/>
      <c r="P80" s="89"/>
      <c r="Q80" s="2"/>
      <c r="R80" s="89"/>
      <c r="S80" s="89"/>
      <c r="T80" s="89"/>
      <c r="U80" s="2"/>
      <c r="V80" s="89"/>
      <c r="W80" s="89"/>
      <c r="X80" s="89"/>
      <c r="Y80" s="2"/>
      <c r="Z80" s="89"/>
      <c r="AA80" s="89"/>
      <c r="AB80" s="89"/>
      <c r="AC80" s="2"/>
      <c r="AD80" s="89"/>
      <c r="AE80" s="89"/>
      <c r="AF80" s="89"/>
      <c r="AG80" s="2"/>
      <c r="AH80" s="2"/>
      <c r="AI80" s="2"/>
      <c r="AJ80" s="2"/>
      <c r="AK80" s="2"/>
      <c r="AL80" s="2"/>
    </row>
    <row r="81" spans="1:38" ht="12.75">
      <c r="A81" s="2"/>
      <c r="B81" s="2"/>
      <c r="C81" s="2"/>
      <c r="D81" s="89"/>
      <c r="E81" s="89"/>
      <c r="F81" s="89"/>
      <c r="G81" s="89"/>
      <c r="H81" s="89"/>
      <c r="I81" s="89"/>
      <c r="J81" s="89"/>
      <c r="K81" s="89"/>
      <c r="L81" s="89"/>
      <c r="M81" s="2"/>
      <c r="N81" s="89"/>
      <c r="O81" s="89"/>
      <c r="P81" s="89"/>
      <c r="Q81" s="2"/>
      <c r="R81" s="89"/>
      <c r="S81" s="89"/>
      <c r="T81" s="89"/>
      <c r="U81" s="2"/>
      <c r="V81" s="89"/>
      <c r="W81" s="89"/>
      <c r="X81" s="89"/>
      <c r="Y81" s="2"/>
      <c r="Z81" s="89"/>
      <c r="AA81" s="89"/>
      <c r="AB81" s="89"/>
      <c r="AC81" s="2"/>
      <c r="AD81" s="89"/>
      <c r="AE81" s="89"/>
      <c r="AF81" s="89"/>
      <c r="AG81" s="2"/>
      <c r="AH81" s="2"/>
      <c r="AI81" s="2"/>
      <c r="AJ81" s="2"/>
      <c r="AK81" s="2"/>
      <c r="AL81" s="2"/>
    </row>
    <row r="82" spans="1:38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</row>
    <row r="83" spans="1:38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</row>
    <row r="84" spans="1:38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</row>
  </sheetData>
  <sheetProtection password="F954" sheet="1" objects="1" scenarios="1"/>
  <mergeCells count="10">
    <mergeCell ref="B2:AH2"/>
    <mergeCell ref="D4:F4"/>
    <mergeCell ref="G4:I4"/>
    <mergeCell ref="J4:M4"/>
    <mergeCell ref="N4:Q4"/>
    <mergeCell ref="R4:U4"/>
    <mergeCell ref="V4:Y4"/>
    <mergeCell ref="Z4:AC4"/>
    <mergeCell ref="AD4:AG4"/>
    <mergeCell ref="B3:AH3"/>
  </mergeCells>
  <printOptions horizontalCentered="1"/>
  <pageMargins left="0.05" right="0.05" top="0.590551181102362" bottom="0.590551181102362" header="0.31496062992126" footer="0.31496062992126"/>
  <pageSetup horizontalDpi="600" verticalDpi="600" orientation="landscape" paperSize="9" scale="4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L84"/>
  <sheetViews>
    <sheetView showGridLines="0" zoomScalePageLayoutView="0" workbookViewId="0" topLeftCell="A1">
      <selection activeCell="B26" sqref="B26"/>
    </sheetView>
  </sheetViews>
  <sheetFormatPr defaultColWidth="9.140625" defaultRowHeight="12.75"/>
  <cols>
    <col min="1" max="1" width="4.00390625" style="3" customWidth="1"/>
    <col min="2" max="2" width="20.7109375" style="3" customWidth="1"/>
    <col min="3" max="3" width="6.7109375" style="3" customWidth="1"/>
    <col min="4" max="6" width="10.7109375" style="3" customWidth="1"/>
    <col min="7" max="9" width="10.7109375" style="3" hidden="1" customWidth="1"/>
    <col min="10" max="12" width="10.7109375" style="3" customWidth="1"/>
    <col min="13" max="13" width="11.7109375" style="3" customWidth="1"/>
    <col min="14" max="16" width="10.7109375" style="3" hidden="1" customWidth="1"/>
    <col min="17" max="17" width="11.7109375" style="3" hidden="1" customWidth="1"/>
    <col min="18" max="25" width="10.7109375" style="3" hidden="1" customWidth="1"/>
    <col min="26" max="28" width="10.7109375" style="3" customWidth="1"/>
    <col min="29" max="29" width="11.7109375" style="3" customWidth="1"/>
    <col min="30" max="32" width="10.7109375" style="3" customWidth="1"/>
    <col min="33" max="33" width="11.7109375" style="3" customWidth="1"/>
    <col min="34" max="34" width="10.7109375" style="3" customWidth="1"/>
    <col min="35" max="37" width="0" style="3" hidden="1" customWidth="1"/>
    <col min="38" max="16384" width="9.140625" style="3" customWidth="1"/>
  </cols>
  <sheetData>
    <row r="1" spans="1:38" ht="16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1:38" ht="15.75" customHeight="1">
      <c r="A2" s="4"/>
      <c r="B2" s="118" t="s">
        <v>655</v>
      </c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19"/>
      <c r="AB2" s="119"/>
      <c r="AC2" s="119"/>
      <c r="AD2" s="119"/>
      <c r="AE2" s="119"/>
      <c r="AF2" s="119"/>
      <c r="AG2" s="119"/>
      <c r="AH2" s="119"/>
      <c r="AI2" s="2"/>
      <c r="AJ2" s="2"/>
      <c r="AK2" s="2"/>
      <c r="AL2" s="2"/>
    </row>
    <row r="3" spans="1:38" ht="16.5">
      <c r="A3" s="6"/>
      <c r="B3" s="128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/>
      <c r="AE3" s="129"/>
      <c r="AF3" s="129"/>
      <c r="AG3" s="129"/>
      <c r="AH3" s="129"/>
      <c r="AI3" s="2"/>
      <c r="AJ3" s="2"/>
      <c r="AK3" s="2"/>
      <c r="AL3" s="2"/>
    </row>
    <row r="4" spans="1:38" s="14" customFormat="1" ht="16.5" customHeight="1">
      <c r="A4" s="9"/>
      <c r="B4" s="10"/>
      <c r="C4" s="11"/>
      <c r="D4" s="120" t="s">
        <v>0</v>
      </c>
      <c r="E4" s="120"/>
      <c r="F4" s="120"/>
      <c r="G4" s="120" t="s">
        <v>1</v>
      </c>
      <c r="H4" s="120"/>
      <c r="I4" s="120"/>
      <c r="J4" s="121" t="s">
        <v>2</v>
      </c>
      <c r="K4" s="122"/>
      <c r="L4" s="122"/>
      <c r="M4" s="123"/>
      <c r="N4" s="121" t="s">
        <v>3</v>
      </c>
      <c r="O4" s="124"/>
      <c r="P4" s="124"/>
      <c r="Q4" s="125"/>
      <c r="R4" s="121" t="s">
        <v>4</v>
      </c>
      <c r="S4" s="124"/>
      <c r="T4" s="124"/>
      <c r="U4" s="125"/>
      <c r="V4" s="121" t="s">
        <v>5</v>
      </c>
      <c r="W4" s="126"/>
      <c r="X4" s="126"/>
      <c r="Y4" s="127"/>
      <c r="Z4" s="121" t="s">
        <v>6</v>
      </c>
      <c r="AA4" s="122"/>
      <c r="AB4" s="122"/>
      <c r="AC4" s="123"/>
      <c r="AD4" s="121" t="s">
        <v>7</v>
      </c>
      <c r="AE4" s="122"/>
      <c r="AF4" s="122"/>
      <c r="AG4" s="123"/>
      <c r="AH4" s="12"/>
      <c r="AI4" s="13"/>
      <c r="AJ4" s="13"/>
      <c r="AK4" s="13"/>
      <c r="AL4" s="13"/>
    </row>
    <row r="5" spans="1:38" s="14" customFormat="1" ht="81.75" customHeight="1">
      <c r="A5" s="15"/>
      <c r="B5" s="16" t="s">
        <v>8</v>
      </c>
      <c r="C5" s="17" t="s">
        <v>9</v>
      </c>
      <c r="D5" s="18" t="s">
        <v>10</v>
      </c>
      <c r="E5" s="19" t="s">
        <v>11</v>
      </c>
      <c r="F5" s="20" t="s">
        <v>12</v>
      </c>
      <c r="G5" s="18" t="s">
        <v>10</v>
      </c>
      <c r="H5" s="19" t="s">
        <v>11</v>
      </c>
      <c r="I5" s="20" t="s">
        <v>12</v>
      </c>
      <c r="J5" s="18" t="s">
        <v>10</v>
      </c>
      <c r="K5" s="19" t="s">
        <v>11</v>
      </c>
      <c r="L5" s="19" t="s">
        <v>12</v>
      </c>
      <c r="M5" s="20" t="s">
        <v>13</v>
      </c>
      <c r="N5" s="18" t="s">
        <v>10</v>
      </c>
      <c r="O5" s="19" t="s">
        <v>11</v>
      </c>
      <c r="P5" s="21" t="s">
        <v>12</v>
      </c>
      <c r="Q5" s="22" t="s">
        <v>14</v>
      </c>
      <c r="R5" s="19" t="s">
        <v>10</v>
      </c>
      <c r="S5" s="19" t="s">
        <v>11</v>
      </c>
      <c r="T5" s="21" t="s">
        <v>12</v>
      </c>
      <c r="U5" s="22" t="s">
        <v>15</v>
      </c>
      <c r="V5" s="19" t="s">
        <v>10</v>
      </c>
      <c r="W5" s="19" t="s">
        <v>11</v>
      </c>
      <c r="X5" s="21" t="s">
        <v>12</v>
      </c>
      <c r="Y5" s="22" t="s">
        <v>16</v>
      </c>
      <c r="Z5" s="18" t="s">
        <v>10</v>
      </c>
      <c r="AA5" s="19" t="s">
        <v>11</v>
      </c>
      <c r="AB5" s="19" t="s">
        <v>12</v>
      </c>
      <c r="AC5" s="20" t="s">
        <v>17</v>
      </c>
      <c r="AD5" s="18" t="s">
        <v>10</v>
      </c>
      <c r="AE5" s="19" t="s">
        <v>11</v>
      </c>
      <c r="AF5" s="19" t="s">
        <v>12</v>
      </c>
      <c r="AG5" s="23" t="s">
        <v>17</v>
      </c>
      <c r="AH5" s="24" t="s">
        <v>18</v>
      </c>
      <c r="AI5" s="13"/>
      <c r="AJ5" s="13"/>
      <c r="AK5" s="13"/>
      <c r="AL5" s="13"/>
    </row>
    <row r="6" spans="1:38" s="14" customFormat="1" ht="12.75">
      <c r="A6" s="9"/>
      <c r="B6" s="12"/>
      <c r="C6" s="26"/>
      <c r="D6" s="27"/>
      <c r="E6" s="28"/>
      <c r="F6" s="29"/>
      <c r="G6" s="30"/>
      <c r="H6" s="28"/>
      <c r="I6" s="31"/>
      <c r="J6" s="30"/>
      <c r="K6" s="28"/>
      <c r="L6" s="28"/>
      <c r="M6" s="29"/>
      <c r="N6" s="27"/>
      <c r="O6" s="32"/>
      <c r="P6" s="28"/>
      <c r="Q6" s="29"/>
      <c r="R6" s="27"/>
      <c r="S6" s="28"/>
      <c r="T6" s="28"/>
      <c r="U6" s="29"/>
      <c r="V6" s="27"/>
      <c r="W6" s="28"/>
      <c r="X6" s="28"/>
      <c r="Y6" s="29"/>
      <c r="Z6" s="30"/>
      <c r="AA6" s="28"/>
      <c r="AB6" s="28"/>
      <c r="AC6" s="29"/>
      <c r="AD6" s="30"/>
      <c r="AE6" s="28"/>
      <c r="AF6" s="28"/>
      <c r="AG6" s="29"/>
      <c r="AH6" s="29"/>
      <c r="AI6" s="13"/>
      <c r="AJ6" s="13"/>
      <c r="AK6" s="13"/>
      <c r="AL6" s="13"/>
    </row>
    <row r="7" spans="1:38" s="14" customFormat="1" ht="12.75">
      <c r="A7" s="33"/>
      <c r="B7" s="60" t="s">
        <v>24</v>
      </c>
      <c r="C7" s="26"/>
      <c r="D7" s="35"/>
      <c r="E7" s="36"/>
      <c r="F7" s="37"/>
      <c r="G7" s="30"/>
      <c r="H7" s="36"/>
      <c r="I7" s="31"/>
      <c r="J7" s="30"/>
      <c r="K7" s="36"/>
      <c r="L7" s="36"/>
      <c r="M7" s="37"/>
      <c r="N7" s="35"/>
      <c r="O7" s="38"/>
      <c r="P7" s="36"/>
      <c r="Q7" s="37"/>
      <c r="R7" s="35"/>
      <c r="S7" s="36"/>
      <c r="T7" s="36"/>
      <c r="U7" s="37"/>
      <c r="V7" s="35"/>
      <c r="W7" s="36"/>
      <c r="X7" s="36"/>
      <c r="Y7" s="37"/>
      <c r="Z7" s="30"/>
      <c r="AA7" s="36"/>
      <c r="AB7" s="36"/>
      <c r="AC7" s="37"/>
      <c r="AD7" s="30"/>
      <c r="AE7" s="36"/>
      <c r="AF7" s="36"/>
      <c r="AG7" s="37"/>
      <c r="AH7" s="37"/>
      <c r="AI7" s="13"/>
      <c r="AJ7" s="13"/>
      <c r="AK7" s="13"/>
      <c r="AL7" s="13"/>
    </row>
    <row r="8" spans="1:38" s="14" customFormat="1" ht="12.75">
      <c r="A8" s="33"/>
      <c r="B8" s="26"/>
      <c r="C8" s="26"/>
      <c r="D8" s="35"/>
      <c r="E8" s="36"/>
      <c r="F8" s="37"/>
      <c r="G8" s="30"/>
      <c r="H8" s="36"/>
      <c r="I8" s="31"/>
      <c r="J8" s="30"/>
      <c r="K8" s="36"/>
      <c r="L8" s="36"/>
      <c r="M8" s="37"/>
      <c r="N8" s="35"/>
      <c r="O8" s="38"/>
      <c r="P8" s="36"/>
      <c r="Q8" s="37"/>
      <c r="R8" s="35"/>
      <c r="S8" s="36"/>
      <c r="T8" s="36"/>
      <c r="U8" s="37"/>
      <c r="V8" s="35"/>
      <c r="W8" s="36"/>
      <c r="X8" s="36"/>
      <c r="Y8" s="37"/>
      <c r="Z8" s="30"/>
      <c r="AA8" s="36"/>
      <c r="AB8" s="36"/>
      <c r="AC8" s="37"/>
      <c r="AD8" s="30"/>
      <c r="AE8" s="36"/>
      <c r="AF8" s="36"/>
      <c r="AG8" s="37"/>
      <c r="AH8" s="37"/>
      <c r="AI8" s="13"/>
      <c r="AJ8" s="13"/>
      <c r="AK8" s="13"/>
      <c r="AL8" s="13"/>
    </row>
    <row r="9" spans="1:38" s="14" customFormat="1" ht="12.75">
      <c r="A9" s="30" t="s">
        <v>94</v>
      </c>
      <c r="B9" s="61" t="s">
        <v>43</v>
      </c>
      <c r="C9" s="40" t="s">
        <v>44</v>
      </c>
      <c r="D9" s="77">
        <v>24633936857</v>
      </c>
      <c r="E9" s="78">
        <v>2980932710</v>
      </c>
      <c r="F9" s="79">
        <f>$D9+$E9</f>
        <v>27614869567</v>
      </c>
      <c r="G9" s="77">
        <v>24633936857</v>
      </c>
      <c r="H9" s="78">
        <v>2980932710</v>
      </c>
      <c r="I9" s="80">
        <f>$G9+$H9</f>
        <v>27614869567</v>
      </c>
      <c r="J9" s="77">
        <v>5830553684</v>
      </c>
      <c r="K9" s="78">
        <v>287522409</v>
      </c>
      <c r="L9" s="78">
        <f>$J9+$K9</f>
        <v>6118076093</v>
      </c>
      <c r="M9" s="41">
        <f>IF($F9=0,0,$L9/$F9)</f>
        <v>0.22155006302514468</v>
      </c>
      <c r="N9" s="105">
        <v>0</v>
      </c>
      <c r="O9" s="106">
        <v>0</v>
      </c>
      <c r="P9" s="107">
        <f>$N9+$O9</f>
        <v>0</v>
      </c>
      <c r="Q9" s="41">
        <f>IF($F9=0,0,$P9/$F9)</f>
        <v>0</v>
      </c>
      <c r="R9" s="105">
        <v>0</v>
      </c>
      <c r="S9" s="107">
        <v>0</v>
      </c>
      <c r="T9" s="107">
        <f>$R9+$S9</f>
        <v>0</v>
      </c>
      <c r="U9" s="41">
        <f>IF($I9=0,0,$T9/$I9)</f>
        <v>0</v>
      </c>
      <c r="V9" s="105">
        <v>0</v>
      </c>
      <c r="W9" s="107">
        <v>0</v>
      </c>
      <c r="X9" s="107">
        <f>$V9+$W9</f>
        <v>0</v>
      </c>
      <c r="Y9" s="41">
        <f>IF($I9=0,0,$X9/$I9)</f>
        <v>0</v>
      </c>
      <c r="Z9" s="77">
        <v>5830553684</v>
      </c>
      <c r="AA9" s="78">
        <v>287522409</v>
      </c>
      <c r="AB9" s="78">
        <f>$Z9+$AA9</f>
        <v>6118076093</v>
      </c>
      <c r="AC9" s="41">
        <f>IF($F9=0,0,$AB9/$F9)</f>
        <v>0.22155006302514468</v>
      </c>
      <c r="AD9" s="77">
        <v>5619571987</v>
      </c>
      <c r="AE9" s="78">
        <v>147480416</v>
      </c>
      <c r="AF9" s="78">
        <f>$AD9+$AE9</f>
        <v>5767052403</v>
      </c>
      <c r="AG9" s="41">
        <f>IF($AI9=0,0,$AK9/$AI9)</f>
        <v>0.23053393316915</v>
      </c>
      <c r="AH9" s="41">
        <f>IF($AF9=0,0,(($L9/$AF9)-1))</f>
        <v>0.06086708867382562</v>
      </c>
      <c r="AI9" s="13">
        <v>25016067369</v>
      </c>
      <c r="AJ9" s="13">
        <v>25139523107</v>
      </c>
      <c r="AK9" s="13">
        <v>5767052403</v>
      </c>
      <c r="AL9" s="13"/>
    </row>
    <row r="10" spans="1:38" s="14" customFormat="1" ht="12.75">
      <c r="A10" s="30" t="s">
        <v>94</v>
      </c>
      <c r="B10" s="61" t="s">
        <v>47</v>
      </c>
      <c r="C10" s="40" t="s">
        <v>48</v>
      </c>
      <c r="D10" s="77">
        <v>34511799822</v>
      </c>
      <c r="E10" s="78">
        <v>7595073000</v>
      </c>
      <c r="F10" s="80">
        <f aca="true" t="shared" si="0" ref="F10:F24">$D10+$E10</f>
        <v>42106872822</v>
      </c>
      <c r="G10" s="77">
        <v>34511799822</v>
      </c>
      <c r="H10" s="78">
        <v>7595073000</v>
      </c>
      <c r="I10" s="80">
        <f aca="true" t="shared" si="1" ref="I10:I24">$G10+$H10</f>
        <v>42106872822</v>
      </c>
      <c r="J10" s="77">
        <v>8433169919</v>
      </c>
      <c r="K10" s="78">
        <v>520895000</v>
      </c>
      <c r="L10" s="78">
        <f aca="true" t="shared" si="2" ref="L10:L24">$J10+$K10</f>
        <v>8954064919</v>
      </c>
      <c r="M10" s="41">
        <f aca="true" t="shared" si="3" ref="M10:M24">IF($F10=0,0,$L10/$F10)</f>
        <v>0.2126509122834142</v>
      </c>
      <c r="N10" s="105">
        <v>0</v>
      </c>
      <c r="O10" s="106">
        <v>0</v>
      </c>
      <c r="P10" s="107">
        <f aca="true" t="shared" si="4" ref="P10:P24">$N10+$O10</f>
        <v>0</v>
      </c>
      <c r="Q10" s="41">
        <f aca="true" t="shared" si="5" ref="Q10:Q24">IF($F10=0,0,$P10/$F10)</f>
        <v>0</v>
      </c>
      <c r="R10" s="105">
        <v>0</v>
      </c>
      <c r="S10" s="107">
        <v>0</v>
      </c>
      <c r="T10" s="107">
        <f aca="true" t="shared" si="6" ref="T10:T24">$R10+$S10</f>
        <v>0</v>
      </c>
      <c r="U10" s="41">
        <f aca="true" t="shared" si="7" ref="U10:U24">IF($I10=0,0,$T10/$I10)</f>
        <v>0</v>
      </c>
      <c r="V10" s="105">
        <v>0</v>
      </c>
      <c r="W10" s="107">
        <v>0</v>
      </c>
      <c r="X10" s="107">
        <f aca="true" t="shared" si="8" ref="X10:X24">$V10+$W10</f>
        <v>0</v>
      </c>
      <c r="Y10" s="41">
        <f aca="true" t="shared" si="9" ref="Y10:Y24">IF($I10=0,0,$X10/$I10)</f>
        <v>0</v>
      </c>
      <c r="Z10" s="77">
        <v>8433169919</v>
      </c>
      <c r="AA10" s="78">
        <v>520895000</v>
      </c>
      <c r="AB10" s="78">
        <f aca="true" t="shared" si="10" ref="AB10:AB24">$Z10+$AA10</f>
        <v>8954064919</v>
      </c>
      <c r="AC10" s="41">
        <f aca="true" t="shared" si="11" ref="AC10:AC24">IF($F10=0,0,$AB10/$F10)</f>
        <v>0.2126509122834142</v>
      </c>
      <c r="AD10" s="77">
        <v>7964319236</v>
      </c>
      <c r="AE10" s="78">
        <v>227416000</v>
      </c>
      <c r="AF10" s="78">
        <f aca="true" t="shared" si="12" ref="AF10:AF24">$AD10+$AE10</f>
        <v>8191735236</v>
      </c>
      <c r="AG10" s="41">
        <f aca="true" t="shared" si="13" ref="AG10:AG24">IF($AI10=0,0,$AK10/$AI10)</f>
        <v>0.22371768398320702</v>
      </c>
      <c r="AH10" s="41">
        <f aca="true" t="shared" si="14" ref="AH10:AH24">IF($AF10=0,0,(($L10/$AF10)-1))</f>
        <v>0.09306083034151413</v>
      </c>
      <c r="AI10" s="13">
        <v>36616395674</v>
      </c>
      <c r="AJ10" s="13">
        <v>37016831000</v>
      </c>
      <c r="AK10" s="13">
        <v>8191735236</v>
      </c>
      <c r="AL10" s="13"/>
    </row>
    <row r="11" spans="1:38" s="14" customFormat="1" ht="12.75">
      <c r="A11" s="30" t="s">
        <v>94</v>
      </c>
      <c r="B11" s="61" t="s">
        <v>53</v>
      </c>
      <c r="C11" s="40" t="s">
        <v>54</v>
      </c>
      <c r="D11" s="77">
        <v>22171995185</v>
      </c>
      <c r="E11" s="78">
        <v>4345256415</v>
      </c>
      <c r="F11" s="79">
        <f t="shared" si="0"/>
        <v>26517251600</v>
      </c>
      <c r="G11" s="77">
        <v>22171995185</v>
      </c>
      <c r="H11" s="78">
        <v>4345256415</v>
      </c>
      <c r="I11" s="80">
        <f t="shared" si="1"/>
        <v>26517251600</v>
      </c>
      <c r="J11" s="77">
        <v>4546570641</v>
      </c>
      <c r="K11" s="78">
        <v>513242272</v>
      </c>
      <c r="L11" s="78">
        <f t="shared" si="2"/>
        <v>5059812913</v>
      </c>
      <c r="M11" s="41">
        <f t="shared" si="3"/>
        <v>0.19081211693145453</v>
      </c>
      <c r="N11" s="105">
        <v>0</v>
      </c>
      <c r="O11" s="106">
        <v>0</v>
      </c>
      <c r="P11" s="107">
        <f t="shared" si="4"/>
        <v>0</v>
      </c>
      <c r="Q11" s="41">
        <f t="shared" si="5"/>
        <v>0</v>
      </c>
      <c r="R11" s="105">
        <v>0</v>
      </c>
      <c r="S11" s="107">
        <v>0</v>
      </c>
      <c r="T11" s="107">
        <f t="shared" si="6"/>
        <v>0</v>
      </c>
      <c r="U11" s="41">
        <f t="shared" si="7"/>
        <v>0</v>
      </c>
      <c r="V11" s="105">
        <v>0</v>
      </c>
      <c r="W11" s="107">
        <v>0</v>
      </c>
      <c r="X11" s="107">
        <f t="shared" si="8"/>
        <v>0</v>
      </c>
      <c r="Y11" s="41">
        <f t="shared" si="9"/>
        <v>0</v>
      </c>
      <c r="Z11" s="77">
        <v>4546570641</v>
      </c>
      <c r="AA11" s="78">
        <v>513242272</v>
      </c>
      <c r="AB11" s="78">
        <f t="shared" si="10"/>
        <v>5059812913</v>
      </c>
      <c r="AC11" s="41">
        <f t="shared" si="11"/>
        <v>0.19081211693145453</v>
      </c>
      <c r="AD11" s="77">
        <v>4389245415</v>
      </c>
      <c r="AE11" s="78">
        <v>500621520</v>
      </c>
      <c r="AF11" s="78">
        <f t="shared" si="12"/>
        <v>4889866935</v>
      </c>
      <c r="AG11" s="41">
        <f t="shared" si="13"/>
        <v>0.19223212817752772</v>
      </c>
      <c r="AH11" s="41">
        <f t="shared" si="14"/>
        <v>0.03475472446572825</v>
      </c>
      <c r="AI11" s="13">
        <v>25437303230</v>
      </c>
      <c r="AJ11" s="13">
        <v>25685516937</v>
      </c>
      <c r="AK11" s="13">
        <v>4889866935</v>
      </c>
      <c r="AL11" s="13"/>
    </row>
    <row r="12" spans="1:38" s="58" customFormat="1" ht="12.75">
      <c r="A12" s="62"/>
      <c r="B12" s="63" t="s">
        <v>95</v>
      </c>
      <c r="C12" s="33"/>
      <c r="D12" s="81">
        <f>SUM(D9:D11)</f>
        <v>81317731864</v>
      </c>
      <c r="E12" s="82">
        <f>SUM(E9:E11)</f>
        <v>14921262125</v>
      </c>
      <c r="F12" s="90">
        <f t="shared" si="0"/>
        <v>96238993989</v>
      </c>
      <c r="G12" s="81">
        <f>SUM(G9:G11)</f>
        <v>81317731864</v>
      </c>
      <c r="H12" s="82">
        <f>SUM(H9:H11)</f>
        <v>14921262125</v>
      </c>
      <c r="I12" s="83">
        <f t="shared" si="1"/>
        <v>96238993989</v>
      </c>
      <c r="J12" s="81">
        <f>SUM(J9:J11)</f>
        <v>18810294244</v>
      </c>
      <c r="K12" s="82">
        <f>SUM(K9:K11)</f>
        <v>1321659681</v>
      </c>
      <c r="L12" s="82">
        <f t="shared" si="2"/>
        <v>20131953925</v>
      </c>
      <c r="M12" s="45">
        <f t="shared" si="3"/>
        <v>0.2091870778210863</v>
      </c>
      <c r="N12" s="111">
        <f>SUM(N9:N11)</f>
        <v>0</v>
      </c>
      <c r="O12" s="112">
        <f>SUM(O9:O11)</f>
        <v>0</v>
      </c>
      <c r="P12" s="113">
        <f t="shared" si="4"/>
        <v>0</v>
      </c>
      <c r="Q12" s="45">
        <f t="shared" si="5"/>
        <v>0</v>
      </c>
      <c r="R12" s="111">
        <f>SUM(R9:R11)</f>
        <v>0</v>
      </c>
      <c r="S12" s="113">
        <f>SUM(S9:S11)</f>
        <v>0</v>
      </c>
      <c r="T12" s="113">
        <f t="shared" si="6"/>
        <v>0</v>
      </c>
      <c r="U12" s="45">
        <f t="shared" si="7"/>
        <v>0</v>
      </c>
      <c r="V12" s="111">
        <f>SUM(V9:V11)</f>
        <v>0</v>
      </c>
      <c r="W12" s="113">
        <f>SUM(W9:W11)</f>
        <v>0</v>
      </c>
      <c r="X12" s="113">
        <f t="shared" si="8"/>
        <v>0</v>
      </c>
      <c r="Y12" s="45">
        <f t="shared" si="9"/>
        <v>0</v>
      </c>
      <c r="Z12" s="81">
        <v>18810294244</v>
      </c>
      <c r="AA12" s="82">
        <v>1321659681</v>
      </c>
      <c r="AB12" s="82">
        <f t="shared" si="10"/>
        <v>20131953925</v>
      </c>
      <c r="AC12" s="45">
        <f t="shared" si="11"/>
        <v>0.2091870778210863</v>
      </c>
      <c r="AD12" s="81">
        <f>SUM(AD9:AD11)</f>
        <v>17973136638</v>
      </c>
      <c r="AE12" s="82">
        <f>SUM(AE9:AE11)</f>
        <v>875517936</v>
      </c>
      <c r="AF12" s="82">
        <f t="shared" si="12"/>
        <v>18848654574</v>
      </c>
      <c r="AG12" s="45">
        <f t="shared" si="13"/>
        <v>0.2164776061865334</v>
      </c>
      <c r="AH12" s="45">
        <f t="shared" si="14"/>
        <v>0.06808440071739619</v>
      </c>
      <c r="AI12" s="64">
        <f>SUM(AI9:AI11)</f>
        <v>87069766273</v>
      </c>
      <c r="AJ12" s="64">
        <f>SUM(AJ9:AJ11)</f>
        <v>87841871044</v>
      </c>
      <c r="AK12" s="64">
        <f>SUM(AK9:AK11)</f>
        <v>18848654574</v>
      </c>
      <c r="AL12" s="64"/>
    </row>
    <row r="13" spans="1:38" s="14" customFormat="1" ht="12.75">
      <c r="A13" s="30" t="s">
        <v>96</v>
      </c>
      <c r="B13" s="61" t="s">
        <v>62</v>
      </c>
      <c r="C13" s="40" t="s">
        <v>63</v>
      </c>
      <c r="D13" s="77">
        <v>4196422739</v>
      </c>
      <c r="E13" s="78">
        <v>326103788</v>
      </c>
      <c r="F13" s="79">
        <f t="shared" si="0"/>
        <v>4522526527</v>
      </c>
      <c r="G13" s="77">
        <v>4354026530</v>
      </c>
      <c r="H13" s="78">
        <v>335203789</v>
      </c>
      <c r="I13" s="80">
        <f t="shared" si="1"/>
        <v>4689230319</v>
      </c>
      <c r="J13" s="77">
        <v>860474686</v>
      </c>
      <c r="K13" s="78">
        <v>46945180</v>
      </c>
      <c r="L13" s="78">
        <f t="shared" si="2"/>
        <v>907419866</v>
      </c>
      <c r="M13" s="41">
        <f t="shared" si="3"/>
        <v>0.2006444540640281</v>
      </c>
      <c r="N13" s="105">
        <v>0</v>
      </c>
      <c r="O13" s="106">
        <v>0</v>
      </c>
      <c r="P13" s="107">
        <f t="shared" si="4"/>
        <v>0</v>
      </c>
      <c r="Q13" s="41">
        <f t="shared" si="5"/>
        <v>0</v>
      </c>
      <c r="R13" s="105">
        <v>0</v>
      </c>
      <c r="S13" s="107">
        <v>0</v>
      </c>
      <c r="T13" s="107">
        <f t="shared" si="6"/>
        <v>0</v>
      </c>
      <c r="U13" s="41">
        <f t="shared" si="7"/>
        <v>0</v>
      </c>
      <c r="V13" s="105">
        <v>0</v>
      </c>
      <c r="W13" s="107">
        <v>0</v>
      </c>
      <c r="X13" s="107">
        <f t="shared" si="8"/>
        <v>0</v>
      </c>
      <c r="Y13" s="41">
        <f t="shared" si="9"/>
        <v>0</v>
      </c>
      <c r="Z13" s="77">
        <v>860474686</v>
      </c>
      <c r="AA13" s="78">
        <v>46945180</v>
      </c>
      <c r="AB13" s="78">
        <f t="shared" si="10"/>
        <v>907419866</v>
      </c>
      <c r="AC13" s="41">
        <f t="shared" si="11"/>
        <v>0.2006444540640281</v>
      </c>
      <c r="AD13" s="77">
        <v>651318339</v>
      </c>
      <c r="AE13" s="78">
        <v>5326053</v>
      </c>
      <c r="AF13" s="78">
        <f t="shared" si="12"/>
        <v>656644392</v>
      </c>
      <c r="AG13" s="41">
        <f t="shared" si="13"/>
        <v>0.14526062581112253</v>
      </c>
      <c r="AH13" s="41">
        <f t="shared" si="14"/>
        <v>0.38190453928372237</v>
      </c>
      <c r="AI13" s="13">
        <v>4520456857</v>
      </c>
      <c r="AJ13" s="13">
        <v>4586869795</v>
      </c>
      <c r="AK13" s="13">
        <v>656644392</v>
      </c>
      <c r="AL13" s="13"/>
    </row>
    <row r="14" spans="1:38" s="14" customFormat="1" ht="12.75">
      <c r="A14" s="30" t="s">
        <v>96</v>
      </c>
      <c r="B14" s="61" t="s">
        <v>240</v>
      </c>
      <c r="C14" s="40" t="s">
        <v>241</v>
      </c>
      <c r="D14" s="77">
        <v>743564000</v>
      </c>
      <c r="E14" s="78">
        <v>152467500</v>
      </c>
      <c r="F14" s="79">
        <f t="shared" si="0"/>
        <v>896031500</v>
      </c>
      <c r="G14" s="77">
        <v>743564000</v>
      </c>
      <c r="H14" s="78">
        <v>152467500</v>
      </c>
      <c r="I14" s="80">
        <f t="shared" si="1"/>
        <v>896031500</v>
      </c>
      <c r="J14" s="77">
        <v>174098850</v>
      </c>
      <c r="K14" s="78">
        <v>9178693</v>
      </c>
      <c r="L14" s="78">
        <f t="shared" si="2"/>
        <v>183277543</v>
      </c>
      <c r="M14" s="41">
        <f t="shared" si="3"/>
        <v>0.20454363825378907</v>
      </c>
      <c r="N14" s="105">
        <v>0</v>
      </c>
      <c r="O14" s="106">
        <v>0</v>
      </c>
      <c r="P14" s="107">
        <f t="shared" si="4"/>
        <v>0</v>
      </c>
      <c r="Q14" s="41">
        <f t="shared" si="5"/>
        <v>0</v>
      </c>
      <c r="R14" s="105">
        <v>0</v>
      </c>
      <c r="S14" s="107">
        <v>0</v>
      </c>
      <c r="T14" s="107">
        <f t="shared" si="6"/>
        <v>0</v>
      </c>
      <c r="U14" s="41">
        <f t="shared" si="7"/>
        <v>0</v>
      </c>
      <c r="V14" s="105">
        <v>0</v>
      </c>
      <c r="W14" s="107">
        <v>0</v>
      </c>
      <c r="X14" s="107">
        <f t="shared" si="8"/>
        <v>0</v>
      </c>
      <c r="Y14" s="41">
        <f t="shared" si="9"/>
        <v>0</v>
      </c>
      <c r="Z14" s="77">
        <v>174098850</v>
      </c>
      <c r="AA14" s="78">
        <v>9178693</v>
      </c>
      <c r="AB14" s="78">
        <f t="shared" si="10"/>
        <v>183277543</v>
      </c>
      <c r="AC14" s="41">
        <f t="shared" si="11"/>
        <v>0.20454363825378907</v>
      </c>
      <c r="AD14" s="77">
        <v>96896633</v>
      </c>
      <c r="AE14" s="78">
        <v>1360202</v>
      </c>
      <c r="AF14" s="78">
        <f t="shared" si="12"/>
        <v>98256835</v>
      </c>
      <c r="AG14" s="41">
        <f t="shared" si="13"/>
        <v>0.11238643268825226</v>
      </c>
      <c r="AH14" s="41">
        <f t="shared" si="14"/>
        <v>0.8652905215194444</v>
      </c>
      <c r="AI14" s="13">
        <v>874276660</v>
      </c>
      <c r="AJ14" s="13">
        <v>818639304</v>
      </c>
      <c r="AK14" s="13">
        <v>98256835</v>
      </c>
      <c r="AL14" s="13"/>
    </row>
    <row r="15" spans="1:38" s="14" customFormat="1" ht="12.75">
      <c r="A15" s="30" t="s">
        <v>96</v>
      </c>
      <c r="B15" s="61" t="s">
        <v>242</v>
      </c>
      <c r="C15" s="40" t="s">
        <v>243</v>
      </c>
      <c r="D15" s="77">
        <v>489035098</v>
      </c>
      <c r="E15" s="78">
        <v>62493371</v>
      </c>
      <c r="F15" s="79">
        <f t="shared" si="0"/>
        <v>551528469</v>
      </c>
      <c r="G15" s="77">
        <v>489035098</v>
      </c>
      <c r="H15" s="78">
        <v>62493371</v>
      </c>
      <c r="I15" s="80">
        <f t="shared" si="1"/>
        <v>551528469</v>
      </c>
      <c r="J15" s="77">
        <v>108114013</v>
      </c>
      <c r="K15" s="78">
        <v>875945</v>
      </c>
      <c r="L15" s="78">
        <f t="shared" si="2"/>
        <v>108989958</v>
      </c>
      <c r="M15" s="41">
        <f t="shared" si="3"/>
        <v>0.19761438280351037</v>
      </c>
      <c r="N15" s="105">
        <v>0</v>
      </c>
      <c r="O15" s="106">
        <v>0</v>
      </c>
      <c r="P15" s="107">
        <f t="shared" si="4"/>
        <v>0</v>
      </c>
      <c r="Q15" s="41">
        <f t="shared" si="5"/>
        <v>0</v>
      </c>
      <c r="R15" s="105">
        <v>0</v>
      </c>
      <c r="S15" s="107">
        <v>0</v>
      </c>
      <c r="T15" s="107">
        <f t="shared" si="6"/>
        <v>0</v>
      </c>
      <c r="U15" s="41">
        <f t="shared" si="7"/>
        <v>0</v>
      </c>
      <c r="V15" s="105">
        <v>0</v>
      </c>
      <c r="W15" s="107">
        <v>0</v>
      </c>
      <c r="X15" s="107">
        <f t="shared" si="8"/>
        <v>0</v>
      </c>
      <c r="Y15" s="41">
        <f t="shared" si="9"/>
        <v>0</v>
      </c>
      <c r="Z15" s="77">
        <v>108114013</v>
      </c>
      <c r="AA15" s="78">
        <v>875945</v>
      </c>
      <c r="AB15" s="78">
        <f t="shared" si="10"/>
        <v>108989958</v>
      </c>
      <c r="AC15" s="41">
        <f t="shared" si="11"/>
        <v>0.19761438280351037</v>
      </c>
      <c r="AD15" s="77">
        <v>128983223</v>
      </c>
      <c r="AE15" s="78">
        <v>1524160</v>
      </c>
      <c r="AF15" s="78">
        <f t="shared" si="12"/>
        <v>130507383</v>
      </c>
      <c r="AG15" s="41">
        <f t="shared" si="13"/>
        <v>0.22157329104607196</v>
      </c>
      <c r="AH15" s="41">
        <f t="shared" si="14"/>
        <v>-0.16487515499410477</v>
      </c>
      <c r="AI15" s="13">
        <v>589003225</v>
      </c>
      <c r="AJ15" s="13">
        <v>538742906</v>
      </c>
      <c r="AK15" s="13">
        <v>130507383</v>
      </c>
      <c r="AL15" s="13"/>
    </row>
    <row r="16" spans="1:38" s="14" customFormat="1" ht="12.75">
      <c r="A16" s="30" t="s">
        <v>115</v>
      </c>
      <c r="B16" s="61" t="s">
        <v>244</v>
      </c>
      <c r="C16" s="40" t="s">
        <v>245</v>
      </c>
      <c r="D16" s="77">
        <v>350387554</v>
      </c>
      <c r="E16" s="78">
        <v>17702113</v>
      </c>
      <c r="F16" s="79">
        <f t="shared" si="0"/>
        <v>368089667</v>
      </c>
      <c r="G16" s="77">
        <v>350387554</v>
      </c>
      <c r="H16" s="78">
        <v>17702113</v>
      </c>
      <c r="I16" s="80">
        <f t="shared" si="1"/>
        <v>368089667</v>
      </c>
      <c r="J16" s="77">
        <v>82458561</v>
      </c>
      <c r="K16" s="78">
        <v>7396922</v>
      </c>
      <c r="L16" s="78">
        <f t="shared" si="2"/>
        <v>89855483</v>
      </c>
      <c r="M16" s="41">
        <f t="shared" si="3"/>
        <v>0.24411302749229308</v>
      </c>
      <c r="N16" s="105">
        <v>0</v>
      </c>
      <c r="O16" s="106">
        <v>0</v>
      </c>
      <c r="P16" s="107">
        <f t="shared" si="4"/>
        <v>0</v>
      </c>
      <c r="Q16" s="41">
        <f t="shared" si="5"/>
        <v>0</v>
      </c>
      <c r="R16" s="105">
        <v>0</v>
      </c>
      <c r="S16" s="107">
        <v>0</v>
      </c>
      <c r="T16" s="107">
        <f t="shared" si="6"/>
        <v>0</v>
      </c>
      <c r="U16" s="41">
        <f t="shared" si="7"/>
        <v>0</v>
      </c>
      <c r="V16" s="105">
        <v>0</v>
      </c>
      <c r="W16" s="107">
        <v>0</v>
      </c>
      <c r="X16" s="107">
        <f t="shared" si="8"/>
        <v>0</v>
      </c>
      <c r="Y16" s="41">
        <f t="shared" si="9"/>
        <v>0</v>
      </c>
      <c r="Z16" s="77">
        <v>82458561</v>
      </c>
      <c r="AA16" s="78">
        <v>7396922</v>
      </c>
      <c r="AB16" s="78">
        <f t="shared" si="10"/>
        <v>89855483</v>
      </c>
      <c r="AC16" s="41">
        <f t="shared" si="11"/>
        <v>0.24411302749229308</v>
      </c>
      <c r="AD16" s="77">
        <v>80959900</v>
      </c>
      <c r="AE16" s="78">
        <v>4159646</v>
      </c>
      <c r="AF16" s="78">
        <f t="shared" si="12"/>
        <v>85119546</v>
      </c>
      <c r="AG16" s="41">
        <f t="shared" si="13"/>
        <v>0.22446033528841208</v>
      </c>
      <c r="AH16" s="41">
        <f t="shared" si="14"/>
        <v>0.0556386543697025</v>
      </c>
      <c r="AI16" s="13">
        <v>379218653</v>
      </c>
      <c r="AJ16" s="13">
        <v>362775138</v>
      </c>
      <c r="AK16" s="13">
        <v>85119546</v>
      </c>
      <c r="AL16" s="13"/>
    </row>
    <row r="17" spans="1:38" s="58" customFormat="1" ht="12.75">
      <c r="A17" s="62"/>
      <c r="B17" s="63" t="s">
        <v>246</v>
      </c>
      <c r="C17" s="33"/>
      <c r="D17" s="81">
        <f>SUM(D13:D16)</f>
        <v>5779409391</v>
      </c>
      <c r="E17" s="82">
        <f>SUM(E13:E16)</f>
        <v>558766772</v>
      </c>
      <c r="F17" s="90">
        <f t="shared" si="0"/>
        <v>6338176163</v>
      </c>
      <c r="G17" s="81">
        <f>SUM(G13:G16)</f>
        <v>5937013182</v>
      </c>
      <c r="H17" s="82">
        <f>SUM(H13:H16)</f>
        <v>567866773</v>
      </c>
      <c r="I17" s="83">
        <f t="shared" si="1"/>
        <v>6504879955</v>
      </c>
      <c r="J17" s="81">
        <f>SUM(J13:J16)</f>
        <v>1225146110</v>
      </c>
      <c r="K17" s="82">
        <f>SUM(K13:K16)</f>
        <v>64396740</v>
      </c>
      <c r="L17" s="82">
        <f t="shared" si="2"/>
        <v>1289542850</v>
      </c>
      <c r="M17" s="45">
        <f t="shared" si="3"/>
        <v>0.20345645448100494</v>
      </c>
      <c r="N17" s="111">
        <f>SUM(N13:N16)</f>
        <v>0</v>
      </c>
      <c r="O17" s="112">
        <f>SUM(O13:O16)</f>
        <v>0</v>
      </c>
      <c r="P17" s="113">
        <f t="shared" si="4"/>
        <v>0</v>
      </c>
      <c r="Q17" s="45">
        <f t="shared" si="5"/>
        <v>0</v>
      </c>
      <c r="R17" s="111">
        <f>SUM(R13:R16)</f>
        <v>0</v>
      </c>
      <c r="S17" s="113">
        <f>SUM(S13:S16)</f>
        <v>0</v>
      </c>
      <c r="T17" s="113">
        <f t="shared" si="6"/>
        <v>0</v>
      </c>
      <c r="U17" s="45">
        <f t="shared" si="7"/>
        <v>0</v>
      </c>
      <c r="V17" s="111">
        <f>SUM(V13:V16)</f>
        <v>0</v>
      </c>
      <c r="W17" s="113">
        <f>SUM(W13:W16)</f>
        <v>0</v>
      </c>
      <c r="X17" s="113">
        <f t="shared" si="8"/>
        <v>0</v>
      </c>
      <c r="Y17" s="45">
        <f t="shared" si="9"/>
        <v>0</v>
      </c>
      <c r="Z17" s="81">
        <v>1225146110</v>
      </c>
      <c r="AA17" s="82">
        <v>64396740</v>
      </c>
      <c r="AB17" s="82">
        <f t="shared" si="10"/>
        <v>1289542850</v>
      </c>
      <c r="AC17" s="45">
        <f t="shared" si="11"/>
        <v>0.20345645448100494</v>
      </c>
      <c r="AD17" s="81">
        <f>SUM(AD13:AD16)</f>
        <v>958158095</v>
      </c>
      <c r="AE17" s="82">
        <f>SUM(AE13:AE16)</f>
        <v>12370061</v>
      </c>
      <c r="AF17" s="82">
        <f t="shared" si="12"/>
        <v>970528156</v>
      </c>
      <c r="AG17" s="45">
        <f t="shared" si="13"/>
        <v>0.15252788928280708</v>
      </c>
      <c r="AH17" s="45">
        <f t="shared" si="14"/>
        <v>0.3287021525627949</v>
      </c>
      <c r="AI17" s="64">
        <f>SUM(AI13:AI16)</f>
        <v>6362955395</v>
      </c>
      <c r="AJ17" s="64">
        <f>SUM(AJ13:AJ16)</f>
        <v>6307027143</v>
      </c>
      <c r="AK17" s="64">
        <f>SUM(AK13:AK16)</f>
        <v>970528156</v>
      </c>
      <c r="AL17" s="64"/>
    </row>
    <row r="18" spans="1:38" s="14" customFormat="1" ht="12.75">
      <c r="A18" s="30" t="s">
        <v>96</v>
      </c>
      <c r="B18" s="61" t="s">
        <v>74</v>
      </c>
      <c r="C18" s="40" t="s">
        <v>75</v>
      </c>
      <c r="D18" s="77">
        <v>2101634023</v>
      </c>
      <c r="E18" s="78">
        <v>220581836</v>
      </c>
      <c r="F18" s="79">
        <f t="shared" si="0"/>
        <v>2322215859</v>
      </c>
      <c r="G18" s="77">
        <v>2101634023</v>
      </c>
      <c r="H18" s="78">
        <v>220581836</v>
      </c>
      <c r="I18" s="80">
        <f t="shared" si="1"/>
        <v>2322215859</v>
      </c>
      <c r="J18" s="77">
        <v>552098888</v>
      </c>
      <c r="K18" s="78">
        <v>24306552</v>
      </c>
      <c r="L18" s="78">
        <f t="shared" si="2"/>
        <v>576405440</v>
      </c>
      <c r="M18" s="41">
        <f t="shared" si="3"/>
        <v>0.24821354904027465</v>
      </c>
      <c r="N18" s="105">
        <v>0</v>
      </c>
      <c r="O18" s="106">
        <v>0</v>
      </c>
      <c r="P18" s="107">
        <f t="shared" si="4"/>
        <v>0</v>
      </c>
      <c r="Q18" s="41">
        <f t="shared" si="5"/>
        <v>0</v>
      </c>
      <c r="R18" s="105">
        <v>0</v>
      </c>
      <c r="S18" s="107">
        <v>0</v>
      </c>
      <c r="T18" s="107">
        <f t="shared" si="6"/>
        <v>0</v>
      </c>
      <c r="U18" s="41">
        <f t="shared" si="7"/>
        <v>0</v>
      </c>
      <c r="V18" s="105">
        <v>0</v>
      </c>
      <c r="W18" s="107">
        <v>0</v>
      </c>
      <c r="X18" s="107">
        <f t="shared" si="8"/>
        <v>0</v>
      </c>
      <c r="Y18" s="41">
        <f t="shared" si="9"/>
        <v>0</v>
      </c>
      <c r="Z18" s="77">
        <v>552098888</v>
      </c>
      <c r="AA18" s="78">
        <v>24306552</v>
      </c>
      <c r="AB18" s="78">
        <f t="shared" si="10"/>
        <v>576405440</v>
      </c>
      <c r="AC18" s="41">
        <f t="shared" si="11"/>
        <v>0.24821354904027465</v>
      </c>
      <c r="AD18" s="77">
        <v>411095074</v>
      </c>
      <c r="AE18" s="78">
        <v>19004166</v>
      </c>
      <c r="AF18" s="78">
        <f t="shared" si="12"/>
        <v>430099240</v>
      </c>
      <c r="AG18" s="41">
        <f t="shared" si="13"/>
        <v>0.18944893441463723</v>
      </c>
      <c r="AH18" s="41">
        <f t="shared" si="14"/>
        <v>0.3401684690258928</v>
      </c>
      <c r="AI18" s="13">
        <v>2270264762</v>
      </c>
      <c r="AJ18" s="13">
        <v>2371036593</v>
      </c>
      <c r="AK18" s="13">
        <v>430099240</v>
      </c>
      <c r="AL18" s="13"/>
    </row>
    <row r="19" spans="1:38" s="14" customFormat="1" ht="12.75">
      <c r="A19" s="30" t="s">
        <v>96</v>
      </c>
      <c r="B19" s="61" t="s">
        <v>247</v>
      </c>
      <c r="C19" s="40" t="s">
        <v>248</v>
      </c>
      <c r="D19" s="77">
        <v>911527423</v>
      </c>
      <c r="E19" s="78">
        <v>114851847</v>
      </c>
      <c r="F19" s="79">
        <f t="shared" si="0"/>
        <v>1026379270</v>
      </c>
      <c r="G19" s="77">
        <v>911527423</v>
      </c>
      <c r="H19" s="78">
        <v>114851847</v>
      </c>
      <c r="I19" s="80">
        <f t="shared" si="1"/>
        <v>1026379270</v>
      </c>
      <c r="J19" s="77">
        <v>145980469</v>
      </c>
      <c r="K19" s="78">
        <v>9820268</v>
      </c>
      <c r="L19" s="78">
        <f t="shared" si="2"/>
        <v>155800737</v>
      </c>
      <c r="M19" s="41">
        <f t="shared" si="3"/>
        <v>0.1517964572686664</v>
      </c>
      <c r="N19" s="105">
        <v>0</v>
      </c>
      <c r="O19" s="106">
        <v>0</v>
      </c>
      <c r="P19" s="107">
        <f t="shared" si="4"/>
        <v>0</v>
      </c>
      <c r="Q19" s="41">
        <f t="shared" si="5"/>
        <v>0</v>
      </c>
      <c r="R19" s="105">
        <v>0</v>
      </c>
      <c r="S19" s="107">
        <v>0</v>
      </c>
      <c r="T19" s="107">
        <f t="shared" si="6"/>
        <v>0</v>
      </c>
      <c r="U19" s="41">
        <f t="shared" si="7"/>
        <v>0</v>
      </c>
      <c r="V19" s="105">
        <v>0</v>
      </c>
      <c r="W19" s="107">
        <v>0</v>
      </c>
      <c r="X19" s="107">
        <f t="shared" si="8"/>
        <v>0</v>
      </c>
      <c r="Y19" s="41">
        <f t="shared" si="9"/>
        <v>0</v>
      </c>
      <c r="Z19" s="77">
        <v>145980469</v>
      </c>
      <c r="AA19" s="78">
        <v>9820268</v>
      </c>
      <c r="AB19" s="78">
        <f t="shared" si="10"/>
        <v>155800737</v>
      </c>
      <c r="AC19" s="41">
        <f t="shared" si="11"/>
        <v>0.1517964572686664</v>
      </c>
      <c r="AD19" s="77">
        <v>156028418</v>
      </c>
      <c r="AE19" s="78">
        <v>2658165</v>
      </c>
      <c r="AF19" s="78">
        <f t="shared" si="12"/>
        <v>158686583</v>
      </c>
      <c r="AG19" s="41">
        <f t="shared" si="13"/>
        <v>0.16471463494150546</v>
      </c>
      <c r="AH19" s="41">
        <f t="shared" si="14"/>
        <v>-0.018185822301057475</v>
      </c>
      <c r="AI19" s="13">
        <v>963403058</v>
      </c>
      <c r="AJ19" s="13">
        <v>952029188</v>
      </c>
      <c r="AK19" s="13">
        <v>158686583</v>
      </c>
      <c r="AL19" s="13"/>
    </row>
    <row r="20" spans="1:38" s="14" customFormat="1" ht="12.75">
      <c r="A20" s="30" t="s">
        <v>96</v>
      </c>
      <c r="B20" s="61" t="s">
        <v>249</v>
      </c>
      <c r="C20" s="40" t="s">
        <v>250</v>
      </c>
      <c r="D20" s="77">
        <v>447934073</v>
      </c>
      <c r="E20" s="78">
        <v>84901000</v>
      </c>
      <c r="F20" s="79">
        <f t="shared" si="0"/>
        <v>532835073</v>
      </c>
      <c r="G20" s="77">
        <v>470508974</v>
      </c>
      <c r="H20" s="78">
        <v>84901000</v>
      </c>
      <c r="I20" s="80">
        <f t="shared" si="1"/>
        <v>555409974</v>
      </c>
      <c r="J20" s="77">
        <v>97977600</v>
      </c>
      <c r="K20" s="78">
        <v>13339359</v>
      </c>
      <c r="L20" s="78">
        <f t="shared" si="2"/>
        <v>111316959</v>
      </c>
      <c r="M20" s="41">
        <f t="shared" si="3"/>
        <v>0.20891447399146715</v>
      </c>
      <c r="N20" s="105">
        <v>0</v>
      </c>
      <c r="O20" s="106">
        <v>0</v>
      </c>
      <c r="P20" s="107">
        <f t="shared" si="4"/>
        <v>0</v>
      </c>
      <c r="Q20" s="41">
        <f t="shared" si="5"/>
        <v>0</v>
      </c>
      <c r="R20" s="105">
        <v>0</v>
      </c>
      <c r="S20" s="107">
        <v>0</v>
      </c>
      <c r="T20" s="107">
        <f t="shared" si="6"/>
        <v>0</v>
      </c>
      <c r="U20" s="41">
        <f t="shared" si="7"/>
        <v>0</v>
      </c>
      <c r="V20" s="105">
        <v>0</v>
      </c>
      <c r="W20" s="107">
        <v>0</v>
      </c>
      <c r="X20" s="107">
        <f t="shared" si="8"/>
        <v>0</v>
      </c>
      <c r="Y20" s="41">
        <f t="shared" si="9"/>
        <v>0</v>
      </c>
      <c r="Z20" s="77">
        <v>97977600</v>
      </c>
      <c r="AA20" s="78">
        <v>13339359</v>
      </c>
      <c r="AB20" s="78">
        <f t="shared" si="10"/>
        <v>111316959</v>
      </c>
      <c r="AC20" s="41">
        <f t="shared" si="11"/>
        <v>0.20891447399146715</v>
      </c>
      <c r="AD20" s="77">
        <v>87464590</v>
      </c>
      <c r="AE20" s="78">
        <v>6752052</v>
      </c>
      <c r="AF20" s="78">
        <f t="shared" si="12"/>
        <v>94216642</v>
      </c>
      <c r="AG20" s="41">
        <f t="shared" si="13"/>
        <v>0.19065325044821907</v>
      </c>
      <c r="AH20" s="41">
        <f t="shared" si="14"/>
        <v>0.18149996260745538</v>
      </c>
      <c r="AI20" s="13">
        <v>494178000</v>
      </c>
      <c r="AJ20" s="13">
        <v>549728974</v>
      </c>
      <c r="AK20" s="13">
        <v>94216642</v>
      </c>
      <c r="AL20" s="13"/>
    </row>
    <row r="21" spans="1:38" s="14" customFormat="1" ht="12.75">
      <c r="A21" s="30" t="s">
        <v>96</v>
      </c>
      <c r="B21" s="61" t="s">
        <v>251</v>
      </c>
      <c r="C21" s="40" t="s">
        <v>252</v>
      </c>
      <c r="D21" s="77">
        <v>1489629304</v>
      </c>
      <c r="E21" s="78">
        <v>354952994</v>
      </c>
      <c r="F21" s="79">
        <f t="shared" si="0"/>
        <v>1844582298</v>
      </c>
      <c r="G21" s="77">
        <v>1489629304</v>
      </c>
      <c r="H21" s="78">
        <v>354952994</v>
      </c>
      <c r="I21" s="80">
        <f t="shared" si="1"/>
        <v>1844582298</v>
      </c>
      <c r="J21" s="77">
        <v>237830311</v>
      </c>
      <c r="K21" s="78">
        <v>26011109</v>
      </c>
      <c r="L21" s="78">
        <f t="shared" si="2"/>
        <v>263841420</v>
      </c>
      <c r="M21" s="41">
        <f t="shared" si="3"/>
        <v>0.143035862528916</v>
      </c>
      <c r="N21" s="105">
        <v>0</v>
      </c>
      <c r="O21" s="106">
        <v>0</v>
      </c>
      <c r="P21" s="107">
        <f t="shared" si="4"/>
        <v>0</v>
      </c>
      <c r="Q21" s="41">
        <f t="shared" si="5"/>
        <v>0</v>
      </c>
      <c r="R21" s="105">
        <v>0</v>
      </c>
      <c r="S21" s="107">
        <v>0</v>
      </c>
      <c r="T21" s="107">
        <f t="shared" si="6"/>
        <v>0</v>
      </c>
      <c r="U21" s="41">
        <f t="shared" si="7"/>
        <v>0</v>
      </c>
      <c r="V21" s="105">
        <v>0</v>
      </c>
      <c r="W21" s="107">
        <v>0</v>
      </c>
      <c r="X21" s="107">
        <f t="shared" si="8"/>
        <v>0</v>
      </c>
      <c r="Y21" s="41">
        <f t="shared" si="9"/>
        <v>0</v>
      </c>
      <c r="Z21" s="77">
        <v>237830311</v>
      </c>
      <c r="AA21" s="78">
        <v>26011109</v>
      </c>
      <c r="AB21" s="78">
        <f t="shared" si="10"/>
        <v>263841420</v>
      </c>
      <c r="AC21" s="41">
        <f t="shared" si="11"/>
        <v>0.143035862528916</v>
      </c>
      <c r="AD21" s="77">
        <v>211817219</v>
      </c>
      <c r="AE21" s="78">
        <v>20046986</v>
      </c>
      <c r="AF21" s="78">
        <f t="shared" si="12"/>
        <v>231864205</v>
      </c>
      <c r="AG21" s="41">
        <f t="shared" si="13"/>
        <v>0.15462097221305993</v>
      </c>
      <c r="AH21" s="41">
        <f t="shared" si="14"/>
        <v>0.1379135472851447</v>
      </c>
      <c r="AI21" s="13">
        <v>1499565044</v>
      </c>
      <c r="AJ21" s="13">
        <v>1499565044</v>
      </c>
      <c r="AK21" s="13">
        <v>231864205</v>
      </c>
      <c r="AL21" s="13"/>
    </row>
    <row r="22" spans="1:38" s="14" customFormat="1" ht="12.75">
      <c r="A22" s="30" t="s">
        <v>115</v>
      </c>
      <c r="B22" s="61" t="s">
        <v>253</v>
      </c>
      <c r="C22" s="40" t="s">
        <v>254</v>
      </c>
      <c r="D22" s="77">
        <v>253628573</v>
      </c>
      <c r="E22" s="78">
        <v>5360000</v>
      </c>
      <c r="F22" s="79">
        <f t="shared" si="0"/>
        <v>258988573</v>
      </c>
      <c r="G22" s="77">
        <v>253628573</v>
      </c>
      <c r="H22" s="78">
        <v>5360000</v>
      </c>
      <c r="I22" s="80">
        <f t="shared" si="1"/>
        <v>258988573</v>
      </c>
      <c r="J22" s="77">
        <v>66625763</v>
      </c>
      <c r="K22" s="78">
        <v>3279481</v>
      </c>
      <c r="L22" s="78">
        <f t="shared" si="2"/>
        <v>69905244</v>
      </c>
      <c r="M22" s="41">
        <f t="shared" si="3"/>
        <v>0.26991632561333123</v>
      </c>
      <c r="N22" s="105">
        <v>0</v>
      </c>
      <c r="O22" s="106">
        <v>0</v>
      </c>
      <c r="P22" s="107">
        <f t="shared" si="4"/>
        <v>0</v>
      </c>
      <c r="Q22" s="41">
        <f t="shared" si="5"/>
        <v>0</v>
      </c>
      <c r="R22" s="105">
        <v>0</v>
      </c>
      <c r="S22" s="107">
        <v>0</v>
      </c>
      <c r="T22" s="107">
        <f t="shared" si="6"/>
        <v>0</v>
      </c>
      <c r="U22" s="41">
        <f t="shared" si="7"/>
        <v>0</v>
      </c>
      <c r="V22" s="105">
        <v>0</v>
      </c>
      <c r="W22" s="107">
        <v>0</v>
      </c>
      <c r="X22" s="107">
        <f t="shared" si="8"/>
        <v>0</v>
      </c>
      <c r="Y22" s="41">
        <f t="shared" si="9"/>
        <v>0</v>
      </c>
      <c r="Z22" s="77">
        <v>66625763</v>
      </c>
      <c r="AA22" s="78">
        <v>3279481</v>
      </c>
      <c r="AB22" s="78">
        <f t="shared" si="10"/>
        <v>69905244</v>
      </c>
      <c r="AC22" s="41">
        <f t="shared" si="11"/>
        <v>0.26991632561333123</v>
      </c>
      <c r="AD22" s="77">
        <v>57108371</v>
      </c>
      <c r="AE22" s="78">
        <v>278853</v>
      </c>
      <c r="AF22" s="78">
        <f t="shared" si="12"/>
        <v>57387224</v>
      </c>
      <c r="AG22" s="41">
        <f t="shared" si="13"/>
        <v>0.21911934124324073</v>
      </c>
      <c r="AH22" s="41">
        <f t="shared" si="14"/>
        <v>0.21813252371294345</v>
      </c>
      <c r="AI22" s="13">
        <v>261899400</v>
      </c>
      <c r="AJ22" s="13">
        <v>274593400</v>
      </c>
      <c r="AK22" s="13">
        <v>57387224</v>
      </c>
      <c r="AL22" s="13"/>
    </row>
    <row r="23" spans="1:38" s="58" customFormat="1" ht="12.75">
      <c r="A23" s="62"/>
      <c r="B23" s="63" t="s">
        <v>255</v>
      </c>
      <c r="C23" s="33"/>
      <c r="D23" s="81">
        <f>SUM(D18:D22)</f>
        <v>5204353396</v>
      </c>
      <c r="E23" s="82">
        <f>SUM(E18:E22)</f>
        <v>780647677</v>
      </c>
      <c r="F23" s="90">
        <f t="shared" si="0"/>
        <v>5985001073</v>
      </c>
      <c r="G23" s="81">
        <f>SUM(G18:G22)</f>
        <v>5226928297</v>
      </c>
      <c r="H23" s="82">
        <f>SUM(H18:H22)</f>
        <v>780647677</v>
      </c>
      <c r="I23" s="83">
        <f t="shared" si="1"/>
        <v>6007575974</v>
      </c>
      <c r="J23" s="81">
        <f>SUM(J18:J22)</f>
        <v>1100513031</v>
      </c>
      <c r="K23" s="82">
        <f>SUM(K18:K22)</f>
        <v>76756769</v>
      </c>
      <c r="L23" s="82">
        <f t="shared" si="2"/>
        <v>1177269800</v>
      </c>
      <c r="M23" s="45">
        <f t="shared" si="3"/>
        <v>0.19670335654758536</v>
      </c>
      <c r="N23" s="111">
        <f>SUM(N18:N22)</f>
        <v>0</v>
      </c>
      <c r="O23" s="112">
        <f>SUM(O18:O22)</f>
        <v>0</v>
      </c>
      <c r="P23" s="113">
        <f t="shared" si="4"/>
        <v>0</v>
      </c>
      <c r="Q23" s="45">
        <f t="shared" si="5"/>
        <v>0</v>
      </c>
      <c r="R23" s="111">
        <f>SUM(R18:R22)</f>
        <v>0</v>
      </c>
      <c r="S23" s="113">
        <f>SUM(S18:S22)</f>
        <v>0</v>
      </c>
      <c r="T23" s="113">
        <f t="shared" si="6"/>
        <v>0</v>
      </c>
      <c r="U23" s="45">
        <f t="shared" si="7"/>
        <v>0</v>
      </c>
      <c r="V23" s="111">
        <f>SUM(V18:V22)</f>
        <v>0</v>
      </c>
      <c r="W23" s="113">
        <f>SUM(W18:W22)</f>
        <v>0</v>
      </c>
      <c r="X23" s="113">
        <f t="shared" si="8"/>
        <v>0</v>
      </c>
      <c r="Y23" s="45">
        <f t="shared" si="9"/>
        <v>0</v>
      </c>
      <c r="Z23" s="81">
        <v>1100513031</v>
      </c>
      <c r="AA23" s="82">
        <v>76756769</v>
      </c>
      <c r="AB23" s="82">
        <f t="shared" si="10"/>
        <v>1177269800</v>
      </c>
      <c r="AC23" s="45">
        <f t="shared" si="11"/>
        <v>0.19670335654758536</v>
      </c>
      <c r="AD23" s="81">
        <f>SUM(AD18:AD22)</f>
        <v>923513672</v>
      </c>
      <c r="AE23" s="82">
        <f>SUM(AE18:AE22)</f>
        <v>48740222</v>
      </c>
      <c r="AF23" s="82">
        <f t="shared" si="12"/>
        <v>972253894</v>
      </c>
      <c r="AG23" s="45">
        <f t="shared" si="13"/>
        <v>0.17711767913288423</v>
      </c>
      <c r="AH23" s="45">
        <f t="shared" si="14"/>
        <v>0.21086663397822303</v>
      </c>
      <c r="AI23" s="64">
        <f>SUM(AI18:AI22)</f>
        <v>5489310264</v>
      </c>
      <c r="AJ23" s="64">
        <f>SUM(AJ18:AJ22)</f>
        <v>5646953199</v>
      </c>
      <c r="AK23" s="64">
        <f>SUM(AK18:AK22)</f>
        <v>972253894</v>
      </c>
      <c r="AL23" s="64"/>
    </row>
    <row r="24" spans="1:38" s="58" customFormat="1" ht="12.75">
      <c r="A24" s="62"/>
      <c r="B24" s="63" t="s">
        <v>256</v>
      </c>
      <c r="C24" s="33"/>
      <c r="D24" s="81">
        <f>SUM(D9:D11,D13:D16,D18:D22)</f>
        <v>92301494651</v>
      </c>
      <c r="E24" s="82">
        <f>SUM(E9:E11,E13:E16,E18:E22)</f>
        <v>16260676574</v>
      </c>
      <c r="F24" s="90">
        <f t="shared" si="0"/>
        <v>108562171225</v>
      </c>
      <c r="G24" s="81">
        <f>SUM(G9:G11,G13:G16,G18:G22)</f>
        <v>92481673343</v>
      </c>
      <c r="H24" s="82">
        <f>SUM(H9:H11,H13:H16,H18:H22)</f>
        <v>16269776575</v>
      </c>
      <c r="I24" s="83">
        <f t="shared" si="1"/>
        <v>108751449918</v>
      </c>
      <c r="J24" s="81">
        <f>SUM(J9:J11,J13:J16,J18:J22)</f>
        <v>21135953385</v>
      </c>
      <c r="K24" s="82">
        <f>SUM(K9:K11,K13:K16,K18:K22)</f>
        <v>1462813190</v>
      </c>
      <c r="L24" s="82">
        <f t="shared" si="2"/>
        <v>22598766575</v>
      </c>
      <c r="M24" s="45">
        <f t="shared" si="3"/>
        <v>0.20816428337789078</v>
      </c>
      <c r="N24" s="111">
        <f>SUM(N9:N11,N13:N16,N18:N22)</f>
        <v>0</v>
      </c>
      <c r="O24" s="112">
        <f>SUM(O9:O11,O13:O16,O18:O22)</f>
        <v>0</v>
      </c>
      <c r="P24" s="113">
        <f t="shared" si="4"/>
        <v>0</v>
      </c>
      <c r="Q24" s="45">
        <f t="shared" si="5"/>
        <v>0</v>
      </c>
      <c r="R24" s="111">
        <f>SUM(R9:R11,R13:R16,R18:R22)</f>
        <v>0</v>
      </c>
      <c r="S24" s="113">
        <f>SUM(S9:S11,S13:S16,S18:S22)</f>
        <v>0</v>
      </c>
      <c r="T24" s="113">
        <f t="shared" si="6"/>
        <v>0</v>
      </c>
      <c r="U24" s="45">
        <f t="shared" si="7"/>
        <v>0</v>
      </c>
      <c r="V24" s="111">
        <f>SUM(V9:V11,V13:V16,V18:V22)</f>
        <v>0</v>
      </c>
      <c r="W24" s="113">
        <f>SUM(W9:W11,W13:W16,W18:W22)</f>
        <v>0</v>
      </c>
      <c r="X24" s="113">
        <f t="shared" si="8"/>
        <v>0</v>
      </c>
      <c r="Y24" s="45">
        <f t="shared" si="9"/>
        <v>0</v>
      </c>
      <c r="Z24" s="81">
        <v>21135953385</v>
      </c>
      <c r="AA24" s="82">
        <v>1462813190</v>
      </c>
      <c r="AB24" s="82">
        <f t="shared" si="10"/>
        <v>22598766575</v>
      </c>
      <c r="AC24" s="45">
        <f t="shared" si="11"/>
        <v>0.20816428337789078</v>
      </c>
      <c r="AD24" s="81">
        <f>SUM(AD9:AD11,AD13:AD16,AD18:AD22)</f>
        <v>19854808405</v>
      </c>
      <c r="AE24" s="82">
        <f>SUM(AE9:AE11,AE13:AE16,AE18:AE22)</f>
        <v>936628219</v>
      </c>
      <c r="AF24" s="82">
        <f t="shared" si="12"/>
        <v>20791436624</v>
      </c>
      <c r="AG24" s="45">
        <f t="shared" si="13"/>
        <v>0.2101800399560357</v>
      </c>
      <c r="AH24" s="45">
        <f t="shared" si="14"/>
        <v>0.08692665079784634</v>
      </c>
      <c r="AI24" s="64">
        <f>SUM(AI9:AI11,AI13:AI16,AI18:AI22)</f>
        <v>98922031932</v>
      </c>
      <c r="AJ24" s="64">
        <f>SUM(AJ9:AJ11,AJ13:AJ16,AJ18:AJ22)</f>
        <v>99795851386</v>
      </c>
      <c r="AK24" s="64">
        <f>SUM(AK9:AK11,AK13:AK16,AK18:AK22)</f>
        <v>20791436624</v>
      </c>
      <c r="AL24" s="64"/>
    </row>
    <row r="25" spans="1:38" s="14" customFormat="1" ht="12.75">
      <c r="A25" s="65"/>
      <c r="B25" s="66"/>
      <c r="C25" s="67"/>
      <c r="D25" s="93"/>
      <c r="E25" s="93"/>
      <c r="F25" s="94"/>
      <c r="G25" s="95"/>
      <c r="H25" s="93"/>
      <c r="I25" s="96"/>
      <c r="J25" s="95"/>
      <c r="K25" s="97"/>
      <c r="L25" s="93"/>
      <c r="M25" s="71"/>
      <c r="N25" s="95"/>
      <c r="O25" s="97"/>
      <c r="P25" s="93"/>
      <c r="Q25" s="71"/>
      <c r="R25" s="95"/>
      <c r="S25" s="97"/>
      <c r="T25" s="93"/>
      <c r="U25" s="71"/>
      <c r="V25" s="95"/>
      <c r="W25" s="97"/>
      <c r="X25" s="93"/>
      <c r="Y25" s="71"/>
      <c r="Z25" s="95"/>
      <c r="AA25" s="97"/>
      <c r="AB25" s="93"/>
      <c r="AC25" s="71"/>
      <c r="AD25" s="95"/>
      <c r="AE25" s="93"/>
      <c r="AF25" s="93"/>
      <c r="AG25" s="71"/>
      <c r="AH25" s="71"/>
      <c r="AI25" s="13"/>
      <c r="AJ25" s="13"/>
      <c r="AK25" s="13"/>
      <c r="AL25" s="13"/>
    </row>
    <row r="26" spans="1:38" s="14" customFormat="1" ht="12.75">
      <c r="A26" s="13"/>
      <c r="B26" s="130" t="s">
        <v>656</v>
      </c>
      <c r="C26" s="13"/>
      <c r="D26" s="88"/>
      <c r="E26" s="88"/>
      <c r="F26" s="88"/>
      <c r="G26" s="88"/>
      <c r="H26" s="88"/>
      <c r="I26" s="88"/>
      <c r="J26" s="88"/>
      <c r="K26" s="88"/>
      <c r="L26" s="88"/>
      <c r="M26" s="13"/>
      <c r="N26" s="88"/>
      <c r="O26" s="88"/>
      <c r="P26" s="88"/>
      <c r="Q26" s="13"/>
      <c r="R26" s="88"/>
      <c r="S26" s="88"/>
      <c r="T26" s="88"/>
      <c r="U26" s="13"/>
      <c r="V26" s="88"/>
      <c r="W26" s="88"/>
      <c r="X26" s="88"/>
      <c r="Y26" s="13"/>
      <c r="Z26" s="88"/>
      <c r="AA26" s="88"/>
      <c r="AB26" s="88"/>
      <c r="AC26" s="13"/>
      <c r="AD26" s="88"/>
      <c r="AE26" s="88"/>
      <c r="AF26" s="88"/>
      <c r="AG26" s="13"/>
      <c r="AH26" s="13"/>
      <c r="AI26" s="13"/>
      <c r="AJ26" s="13"/>
      <c r="AK26" s="13"/>
      <c r="AL26" s="13"/>
    </row>
    <row r="27" spans="1:38" ht="12.75">
      <c r="A27" s="2"/>
      <c r="B27" s="2"/>
      <c r="C27" s="2"/>
      <c r="D27" s="89"/>
      <c r="E27" s="89"/>
      <c r="F27" s="89"/>
      <c r="G27" s="89"/>
      <c r="H27" s="89"/>
      <c r="I27" s="89"/>
      <c r="J27" s="89"/>
      <c r="K27" s="89"/>
      <c r="L27" s="89"/>
      <c r="M27" s="2"/>
      <c r="N27" s="89"/>
      <c r="O27" s="89"/>
      <c r="P27" s="89"/>
      <c r="Q27" s="2"/>
      <c r="R27" s="89"/>
      <c r="S27" s="89"/>
      <c r="T27" s="89"/>
      <c r="U27" s="2"/>
      <c r="V27" s="89"/>
      <c r="W27" s="89"/>
      <c r="X27" s="89"/>
      <c r="Y27" s="2"/>
      <c r="Z27" s="89"/>
      <c r="AA27" s="89"/>
      <c r="AB27" s="89"/>
      <c r="AC27" s="2"/>
      <c r="AD27" s="89"/>
      <c r="AE27" s="89"/>
      <c r="AF27" s="89"/>
      <c r="AG27" s="2"/>
      <c r="AH27" s="2"/>
      <c r="AI27" s="2"/>
      <c r="AJ27" s="2"/>
      <c r="AK27" s="2"/>
      <c r="AL27" s="2"/>
    </row>
    <row r="28" spans="1:38" ht="12.75">
      <c r="A28" s="2"/>
      <c r="B28" s="2"/>
      <c r="C28" s="2"/>
      <c r="D28" s="89"/>
      <c r="E28" s="89"/>
      <c r="F28" s="89"/>
      <c r="G28" s="89"/>
      <c r="H28" s="89"/>
      <c r="I28" s="89"/>
      <c r="J28" s="89"/>
      <c r="K28" s="89"/>
      <c r="L28" s="89"/>
      <c r="M28" s="2"/>
      <c r="N28" s="89"/>
      <c r="O28" s="89"/>
      <c r="P28" s="89"/>
      <c r="Q28" s="2"/>
      <c r="R28" s="89"/>
      <c r="S28" s="89"/>
      <c r="T28" s="89"/>
      <c r="U28" s="2"/>
      <c r="V28" s="89"/>
      <c r="W28" s="89"/>
      <c r="X28" s="89"/>
      <c r="Y28" s="2"/>
      <c r="Z28" s="89"/>
      <c r="AA28" s="89"/>
      <c r="AB28" s="89"/>
      <c r="AC28" s="2"/>
      <c r="AD28" s="89"/>
      <c r="AE28" s="89"/>
      <c r="AF28" s="89"/>
      <c r="AG28" s="2"/>
      <c r="AH28" s="2"/>
      <c r="AI28" s="2"/>
      <c r="AJ28" s="2"/>
      <c r="AK28" s="2"/>
      <c r="AL28" s="2"/>
    </row>
    <row r="29" spans="1:38" ht="12.75">
      <c r="A29" s="2"/>
      <c r="B29" s="2"/>
      <c r="C29" s="2"/>
      <c r="D29" s="89"/>
      <c r="E29" s="89"/>
      <c r="F29" s="89"/>
      <c r="G29" s="89"/>
      <c r="H29" s="89"/>
      <c r="I29" s="89"/>
      <c r="J29" s="89"/>
      <c r="K29" s="89"/>
      <c r="L29" s="89"/>
      <c r="M29" s="2"/>
      <c r="N29" s="89"/>
      <c r="O29" s="89"/>
      <c r="P29" s="89"/>
      <c r="Q29" s="2"/>
      <c r="R29" s="89"/>
      <c r="S29" s="89"/>
      <c r="T29" s="89"/>
      <c r="U29" s="2"/>
      <c r="V29" s="89"/>
      <c r="W29" s="89"/>
      <c r="X29" s="89"/>
      <c r="Y29" s="2"/>
      <c r="Z29" s="89"/>
      <c r="AA29" s="89"/>
      <c r="AB29" s="89"/>
      <c r="AC29" s="2"/>
      <c r="AD29" s="89"/>
      <c r="AE29" s="89"/>
      <c r="AF29" s="89"/>
      <c r="AG29" s="2"/>
      <c r="AH29" s="2"/>
      <c r="AI29" s="2"/>
      <c r="AJ29" s="2"/>
      <c r="AK29" s="2"/>
      <c r="AL29" s="2"/>
    </row>
    <row r="30" spans="1:38" ht="12.75">
      <c r="A30" s="2"/>
      <c r="B30" s="2"/>
      <c r="C30" s="2"/>
      <c r="D30" s="89"/>
      <c r="E30" s="89"/>
      <c r="F30" s="89"/>
      <c r="G30" s="89"/>
      <c r="H30" s="89"/>
      <c r="I30" s="89"/>
      <c r="J30" s="89"/>
      <c r="K30" s="89"/>
      <c r="L30" s="89"/>
      <c r="M30" s="2"/>
      <c r="N30" s="89"/>
      <c r="O30" s="89"/>
      <c r="P30" s="89"/>
      <c r="Q30" s="2"/>
      <c r="R30" s="89"/>
      <c r="S30" s="89"/>
      <c r="T30" s="89"/>
      <c r="U30" s="2"/>
      <c r="V30" s="89"/>
      <c r="W30" s="89"/>
      <c r="X30" s="89"/>
      <c r="Y30" s="2"/>
      <c r="Z30" s="89"/>
      <c r="AA30" s="89"/>
      <c r="AB30" s="89"/>
      <c r="AC30" s="2"/>
      <c r="AD30" s="89"/>
      <c r="AE30" s="89"/>
      <c r="AF30" s="89"/>
      <c r="AG30" s="2"/>
      <c r="AH30" s="2"/>
      <c r="AI30" s="2"/>
      <c r="AJ30" s="2"/>
      <c r="AK30" s="2"/>
      <c r="AL30" s="2"/>
    </row>
    <row r="31" spans="1:38" ht="12.75">
      <c r="A31" s="2"/>
      <c r="B31" s="2"/>
      <c r="C31" s="2"/>
      <c r="D31" s="89"/>
      <c r="E31" s="89"/>
      <c r="F31" s="89"/>
      <c r="G31" s="89"/>
      <c r="H31" s="89"/>
      <c r="I31" s="89"/>
      <c r="J31" s="89"/>
      <c r="K31" s="89"/>
      <c r="L31" s="89"/>
      <c r="M31" s="2"/>
      <c r="N31" s="89"/>
      <c r="O31" s="89"/>
      <c r="P31" s="89"/>
      <c r="Q31" s="2"/>
      <c r="R31" s="89"/>
      <c r="S31" s="89"/>
      <c r="T31" s="89"/>
      <c r="U31" s="2"/>
      <c r="V31" s="89"/>
      <c r="W31" s="89"/>
      <c r="X31" s="89"/>
      <c r="Y31" s="2"/>
      <c r="Z31" s="89"/>
      <c r="AA31" s="89"/>
      <c r="AB31" s="89"/>
      <c r="AC31" s="2"/>
      <c r="AD31" s="89"/>
      <c r="AE31" s="89"/>
      <c r="AF31" s="89"/>
      <c r="AG31" s="2"/>
      <c r="AH31" s="2"/>
      <c r="AI31" s="2"/>
      <c r="AJ31" s="2"/>
      <c r="AK31" s="2"/>
      <c r="AL31" s="2"/>
    </row>
    <row r="32" spans="1:38" ht="12.75">
      <c r="A32" s="2"/>
      <c r="B32" s="2"/>
      <c r="C32" s="2"/>
      <c r="D32" s="89"/>
      <c r="E32" s="89"/>
      <c r="F32" s="89"/>
      <c r="G32" s="89"/>
      <c r="H32" s="89"/>
      <c r="I32" s="89"/>
      <c r="J32" s="89"/>
      <c r="K32" s="89"/>
      <c r="L32" s="89"/>
      <c r="M32" s="2"/>
      <c r="N32" s="89"/>
      <c r="O32" s="89"/>
      <c r="P32" s="89"/>
      <c r="Q32" s="2"/>
      <c r="R32" s="89"/>
      <c r="S32" s="89"/>
      <c r="T32" s="89"/>
      <c r="U32" s="2"/>
      <c r="V32" s="89"/>
      <c r="W32" s="89"/>
      <c r="X32" s="89"/>
      <c r="Y32" s="2"/>
      <c r="Z32" s="89"/>
      <c r="AA32" s="89"/>
      <c r="AB32" s="89"/>
      <c r="AC32" s="2"/>
      <c r="AD32" s="89"/>
      <c r="AE32" s="89"/>
      <c r="AF32" s="89"/>
      <c r="AG32" s="2"/>
      <c r="AH32" s="2"/>
      <c r="AI32" s="2"/>
      <c r="AJ32" s="2"/>
      <c r="AK32" s="2"/>
      <c r="AL32" s="2"/>
    </row>
    <row r="33" spans="1:38" ht="12.75">
      <c r="A33" s="2"/>
      <c r="B33" s="2"/>
      <c r="C33" s="2"/>
      <c r="D33" s="89"/>
      <c r="E33" s="89"/>
      <c r="F33" s="89"/>
      <c r="G33" s="89"/>
      <c r="H33" s="89"/>
      <c r="I33" s="89"/>
      <c r="J33" s="89"/>
      <c r="K33" s="89"/>
      <c r="L33" s="89"/>
      <c r="M33" s="2"/>
      <c r="N33" s="89"/>
      <c r="O33" s="89"/>
      <c r="P33" s="89"/>
      <c r="Q33" s="2"/>
      <c r="R33" s="89"/>
      <c r="S33" s="89"/>
      <c r="T33" s="89"/>
      <c r="U33" s="2"/>
      <c r="V33" s="89"/>
      <c r="W33" s="89"/>
      <c r="X33" s="89"/>
      <c r="Y33" s="2"/>
      <c r="Z33" s="89"/>
      <c r="AA33" s="89"/>
      <c r="AB33" s="89"/>
      <c r="AC33" s="2"/>
      <c r="AD33" s="89"/>
      <c r="AE33" s="89"/>
      <c r="AF33" s="89"/>
      <c r="AG33" s="2"/>
      <c r="AH33" s="2"/>
      <c r="AI33" s="2"/>
      <c r="AJ33" s="2"/>
      <c r="AK33" s="2"/>
      <c r="AL33" s="2"/>
    </row>
    <row r="34" spans="1:38" ht="12.75">
      <c r="A34" s="2"/>
      <c r="B34" s="2"/>
      <c r="C34" s="2"/>
      <c r="D34" s="89"/>
      <c r="E34" s="89"/>
      <c r="F34" s="89"/>
      <c r="G34" s="89"/>
      <c r="H34" s="89"/>
      <c r="I34" s="89"/>
      <c r="J34" s="89"/>
      <c r="K34" s="89"/>
      <c r="L34" s="89"/>
      <c r="M34" s="2"/>
      <c r="N34" s="89"/>
      <c r="O34" s="89"/>
      <c r="P34" s="89"/>
      <c r="Q34" s="2"/>
      <c r="R34" s="89"/>
      <c r="S34" s="89"/>
      <c r="T34" s="89"/>
      <c r="U34" s="2"/>
      <c r="V34" s="89"/>
      <c r="W34" s="89"/>
      <c r="X34" s="89"/>
      <c r="Y34" s="2"/>
      <c r="Z34" s="89"/>
      <c r="AA34" s="89"/>
      <c r="AB34" s="89"/>
      <c r="AC34" s="2"/>
      <c r="AD34" s="89"/>
      <c r="AE34" s="89"/>
      <c r="AF34" s="89"/>
      <c r="AG34" s="2"/>
      <c r="AH34" s="2"/>
      <c r="AI34" s="2"/>
      <c r="AJ34" s="2"/>
      <c r="AK34" s="2"/>
      <c r="AL34" s="2"/>
    </row>
    <row r="35" spans="1:38" ht="12.75">
      <c r="A35" s="2"/>
      <c r="B35" s="2"/>
      <c r="C35" s="2"/>
      <c r="D35" s="89"/>
      <c r="E35" s="89"/>
      <c r="F35" s="89"/>
      <c r="G35" s="89"/>
      <c r="H35" s="89"/>
      <c r="I35" s="89"/>
      <c r="J35" s="89"/>
      <c r="K35" s="89"/>
      <c r="L35" s="89"/>
      <c r="M35" s="2"/>
      <c r="N35" s="89"/>
      <c r="O35" s="89"/>
      <c r="P35" s="89"/>
      <c r="Q35" s="2"/>
      <c r="R35" s="89"/>
      <c r="S35" s="89"/>
      <c r="T35" s="89"/>
      <c r="U35" s="2"/>
      <c r="V35" s="89"/>
      <c r="W35" s="89"/>
      <c r="X35" s="89"/>
      <c r="Y35" s="2"/>
      <c r="Z35" s="89"/>
      <c r="AA35" s="89"/>
      <c r="AB35" s="89"/>
      <c r="AC35" s="2"/>
      <c r="AD35" s="89"/>
      <c r="AE35" s="89"/>
      <c r="AF35" s="89"/>
      <c r="AG35" s="2"/>
      <c r="AH35" s="2"/>
      <c r="AI35" s="2"/>
      <c r="AJ35" s="2"/>
      <c r="AK35" s="2"/>
      <c r="AL35" s="2"/>
    </row>
    <row r="36" spans="1:38" ht="12.75">
      <c r="A36" s="2"/>
      <c r="B36" s="2"/>
      <c r="C36" s="2"/>
      <c r="D36" s="89"/>
      <c r="E36" s="89"/>
      <c r="F36" s="89"/>
      <c r="G36" s="89"/>
      <c r="H36" s="89"/>
      <c r="I36" s="89"/>
      <c r="J36" s="89"/>
      <c r="K36" s="89"/>
      <c r="L36" s="89"/>
      <c r="M36" s="2"/>
      <c r="N36" s="89"/>
      <c r="O36" s="89"/>
      <c r="P36" s="89"/>
      <c r="Q36" s="2"/>
      <c r="R36" s="89"/>
      <c r="S36" s="89"/>
      <c r="T36" s="89"/>
      <c r="U36" s="2"/>
      <c r="V36" s="89"/>
      <c r="W36" s="89"/>
      <c r="X36" s="89"/>
      <c r="Y36" s="2"/>
      <c r="Z36" s="89"/>
      <c r="AA36" s="89"/>
      <c r="AB36" s="89"/>
      <c r="AC36" s="2"/>
      <c r="AD36" s="89"/>
      <c r="AE36" s="89"/>
      <c r="AF36" s="89"/>
      <c r="AG36" s="2"/>
      <c r="AH36" s="2"/>
      <c r="AI36" s="2"/>
      <c r="AJ36" s="2"/>
      <c r="AK36" s="2"/>
      <c r="AL36" s="2"/>
    </row>
    <row r="37" spans="1:38" ht="12.75">
      <c r="A37" s="2"/>
      <c r="B37" s="2"/>
      <c r="C37" s="2"/>
      <c r="D37" s="89"/>
      <c r="E37" s="89"/>
      <c r="F37" s="89"/>
      <c r="G37" s="89"/>
      <c r="H37" s="89"/>
      <c r="I37" s="89"/>
      <c r="J37" s="89"/>
      <c r="K37" s="89"/>
      <c r="L37" s="89"/>
      <c r="M37" s="2"/>
      <c r="N37" s="89"/>
      <c r="O37" s="89"/>
      <c r="P37" s="89"/>
      <c r="Q37" s="2"/>
      <c r="R37" s="89"/>
      <c r="S37" s="89"/>
      <c r="T37" s="89"/>
      <c r="U37" s="2"/>
      <c r="V37" s="89"/>
      <c r="W37" s="89"/>
      <c r="X37" s="89"/>
      <c r="Y37" s="2"/>
      <c r="Z37" s="89"/>
      <c r="AA37" s="89"/>
      <c r="AB37" s="89"/>
      <c r="AC37" s="2"/>
      <c r="AD37" s="89"/>
      <c r="AE37" s="89"/>
      <c r="AF37" s="89"/>
      <c r="AG37" s="2"/>
      <c r="AH37" s="2"/>
      <c r="AI37" s="2"/>
      <c r="AJ37" s="2"/>
      <c r="AK37" s="2"/>
      <c r="AL37" s="2"/>
    </row>
    <row r="38" spans="1:38" ht="12.75">
      <c r="A38" s="2"/>
      <c r="B38" s="2"/>
      <c r="C38" s="2"/>
      <c r="D38" s="89"/>
      <c r="E38" s="89"/>
      <c r="F38" s="89"/>
      <c r="G38" s="89"/>
      <c r="H38" s="89"/>
      <c r="I38" s="89"/>
      <c r="J38" s="89"/>
      <c r="K38" s="89"/>
      <c r="L38" s="89"/>
      <c r="M38" s="2"/>
      <c r="N38" s="89"/>
      <c r="O38" s="89"/>
      <c r="P38" s="89"/>
      <c r="Q38" s="2"/>
      <c r="R38" s="89"/>
      <c r="S38" s="89"/>
      <c r="T38" s="89"/>
      <c r="U38" s="2"/>
      <c r="V38" s="89"/>
      <c r="W38" s="89"/>
      <c r="X38" s="89"/>
      <c r="Y38" s="2"/>
      <c r="Z38" s="89"/>
      <c r="AA38" s="89"/>
      <c r="AB38" s="89"/>
      <c r="AC38" s="2"/>
      <c r="AD38" s="89"/>
      <c r="AE38" s="89"/>
      <c r="AF38" s="89"/>
      <c r="AG38" s="2"/>
      <c r="AH38" s="2"/>
      <c r="AI38" s="2"/>
      <c r="AJ38" s="2"/>
      <c r="AK38" s="2"/>
      <c r="AL38" s="2"/>
    </row>
    <row r="39" spans="1:38" ht="12.75">
      <c r="A39" s="2"/>
      <c r="B39" s="2"/>
      <c r="C39" s="2"/>
      <c r="D39" s="89"/>
      <c r="E39" s="89"/>
      <c r="F39" s="89"/>
      <c r="G39" s="89"/>
      <c r="H39" s="89"/>
      <c r="I39" s="89"/>
      <c r="J39" s="89"/>
      <c r="K39" s="89"/>
      <c r="L39" s="89"/>
      <c r="M39" s="2"/>
      <c r="N39" s="89"/>
      <c r="O39" s="89"/>
      <c r="P39" s="89"/>
      <c r="Q39" s="2"/>
      <c r="R39" s="89"/>
      <c r="S39" s="89"/>
      <c r="T39" s="89"/>
      <c r="U39" s="2"/>
      <c r="V39" s="89"/>
      <c r="W39" s="89"/>
      <c r="X39" s="89"/>
      <c r="Y39" s="2"/>
      <c r="Z39" s="89"/>
      <c r="AA39" s="89"/>
      <c r="AB39" s="89"/>
      <c r="AC39" s="2"/>
      <c r="AD39" s="89"/>
      <c r="AE39" s="89"/>
      <c r="AF39" s="89"/>
      <c r="AG39" s="2"/>
      <c r="AH39" s="2"/>
      <c r="AI39" s="2"/>
      <c r="AJ39" s="2"/>
      <c r="AK39" s="2"/>
      <c r="AL39" s="2"/>
    </row>
    <row r="40" spans="1:38" ht="12.75">
      <c r="A40" s="2"/>
      <c r="B40" s="2"/>
      <c r="C40" s="2"/>
      <c r="D40" s="89"/>
      <c r="E40" s="89"/>
      <c r="F40" s="89"/>
      <c r="G40" s="89"/>
      <c r="H40" s="89"/>
      <c r="I40" s="89"/>
      <c r="J40" s="89"/>
      <c r="K40" s="89"/>
      <c r="L40" s="89"/>
      <c r="M40" s="2"/>
      <c r="N40" s="89"/>
      <c r="O40" s="89"/>
      <c r="P40" s="89"/>
      <c r="Q40" s="2"/>
      <c r="R40" s="89"/>
      <c r="S40" s="89"/>
      <c r="T40" s="89"/>
      <c r="U40" s="2"/>
      <c r="V40" s="89"/>
      <c r="W40" s="89"/>
      <c r="X40" s="89"/>
      <c r="Y40" s="2"/>
      <c r="Z40" s="89"/>
      <c r="AA40" s="89"/>
      <c r="AB40" s="89"/>
      <c r="AC40" s="2"/>
      <c r="AD40" s="89"/>
      <c r="AE40" s="89"/>
      <c r="AF40" s="89"/>
      <c r="AG40" s="2"/>
      <c r="AH40" s="2"/>
      <c r="AI40" s="2"/>
      <c r="AJ40" s="2"/>
      <c r="AK40" s="2"/>
      <c r="AL40" s="2"/>
    </row>
    <row r="41" spans="1:38" ht="12.75">
      <c r="A41" s="2"/>
      <c r="B41" s="2"/>
      <c r="C41" s="2"/>
      <c r="D41" s="89"/>
      <c r="E41" s="89"/>
      <c r="F41" s="89"/>
      <c r="G41" s="89"/>
      <c r="H41" s="89"/>
      <c r="I41" s="89"/>
      <c r="J41" s="89"/>
      <c r="K41" s="89"/>
      <c r="L41" s="89"/>
      <c r="M41" s="2"/>
      <c r="N41" s="89"/>
      <c r="O41" s="89"/>
      <c r="P41" s="89"/>
      <c r="Q41" s="2"/>
      <c r="R41" s="89"/>
      <c r="S41" s="89"/>
      <c r="T41" s="89"/>
      <c r="U41" s="2"/>
      <c r="V41" s="89"/>
      <c r="W41" s="89"/>
      <c r="X41" s="89"/>
      <c r="Y41" s="2"/>
      <c r="Z41" s="89"/>
      <c r="AA41" s="89"/>
      <c r="AB41" s="89"/>
      <c r="AC41" s="2"/>
      <c r="AD41" s="89"/>
      <c r="AE41" s="89"/>
      <c r="AF41" s="89"/>
      <c r="AG41" s="2"/>
      <c r="AH41" s="2"/>
      <c r="AI41" s="2"/>
      <c r="AJ41" s="2"/>
      <c r="AK41" s="2"/>
      <c r="AL41" s="2"/>
    </row>
    <row r="42" spans="1:38" ht="12.75">
      <c r="A42" s="2"/>
      <c r="B42" s="2"/>
      <c r="C42" s="2"/>
      <c r="D42" s="89"/>
      <c r="E42" s="89"/>
      <c r="F42" s="89"/>
      <c r="G42" s="89"/>
      <c r="H42" s="89"/>
      <c r="I42" s="89"/>
      <c r="J42" s="89"/>
      <c r="K42" s="89"/>
      <c r="L42" s="89"/>
      <c r="M42" s="2"/>
      <c r="N42" s="89"/>
      <c r="O42" s="89"/>
      <c r="P42" s="89"/>
      <c r="Q42" s="2"/>
      <c r="R42" s="89"/>
      <c r="S42" s="89"/>
      <c r="T42" s="89"/>
      <c r="U42" s="2"/>
      <c r="V42" s="89"/>
      <c r="W42" s="89"/>
      <c r="X42" s="89"/>
      <c r="Y42" s="2"/>
      <c r="Z42" s="89"/>
      <c r="AA42" s="89"/>
      <c r="AB42" s="89"/>
      <c r="AC42" s="2"/>
      <c r="AD42" s="89"/>
      <c r="AE42" s="89"/>
      <c r="AF42" s="89"/>
      <c r="AG42" s="2"/>
      <c r="AH42" s="2"/>
      <c r="AI42" s="2"/>
      <c r="AJ42" s="2"/>
      <c r="AK42" s="2"/>
      <c r="AL42" s="2"/>
    </row>
    <row r="43" spans="1:38" ht="12.75">
      <c r="A43" s="2"/>
      <c r="B43" s="2"/>
      <c r="C43" s="2"/>
      <c r="D43" s="89"/>
      <c r="E43" s="89"/>
      <c r="F43" s="89"/>
      <c r="G43" s="89"/>
      <c r="H43" s="89"/>
      <c r="I43" s="89"/>
      <c r="J43" s="89"/>
      <c r="K43" s="89"/>
      <c r="L43" s="89"/>
      <c r="M43" s="2"/>
      <c r="N43" s="89"/>
      <c r="O43" s="89"/>
      <c r="P43" s="89"/>
      <c r="Q43" s="2"/>
      <c r="R43" s="89"/>
      <c r="S43" s="89"/>
      <c r="T43" s="89"/>
      <c r="U43" s="2"/>
      <c r="V43" s="89"/>
      <c r="W43" s="89"/>
      <c r="X43" s="89"/>
      <c r="Y43" s="2"/>
      <c r="Z43" s="89"/>
      <c r="AA43" s="89"/>
      <c r="AB43" s="89"/>
      <c r="AC43" s="2"/>
      <c r="AD43" s="89"/>
      <c r="AE43" s="89"/>
      <c r="AF43" s="89"/>
      <c r="AG43" s="2"/>
      <c r="AH43" s="2"/>
      <c r="AI43" s="2"/>
      <c r="AJ43" s="2"/>
      <c r="AK43" s="2"/>
      <c r="AL43" s="2"/>
    </row>
    <row r="44" spans="1:38" ht="12.75">
      <c r="A44" s="2"/>
      <c r="B44" s="2"/>
      <c r="C44" s="2"/>
      <c r="D44" s="89"/>
      <c r="E44" s="89"/>
      <c r="F44" s="89"/>
      <c r="G44" s="89"/>
      <c r="H44" s="89"/>
      <c r="I44" s="89"/>
      <c r="J44" s="89"/>
      <c r="K44" s="89"/>
      <c r="L44" s="89"/>
      <c r="M44" s="2"/>
      <c r="N44" s="89"/>
      <c r="O44" s="89"/>
      <c r="P44" s="89"/>
      <c r="Q44" s="2"/>
      <c r="R44" s="89"/>
      <c r="S44" s="89"/>
      <c r="T44" s="89"/>
      <c r="U44" s="2"/>
      <c r="V44" s="89"/>
      <c r="W44" s="89"/>
      <c r="X44" s="89"/>
      <c r="Y44" s="2"/>
      <c r="Z44" s="89"/>
      <c r="AA44" s="89"/>
      <c r="AB44" s="89"/>
      <c r="AC44" s="2"/>
      <c r="AD44" s="89"/>
      <c r="AE44" s="89"/>
      <c r="AF44" s="89"/>
      <c r="AG44" s="2"/>
      <c r="AH44" s="2"/>
      <c r="AI44" s="2"/>
      <c r="AJ44" s="2"/>
      <c r="AK44" s="2"/>
      <c r="AL44" s="2"/>
    </row>
    <row r="45" spans="1:38" ht="12.75">
      <c r="A45" s="2"/>
      <c r="B45" s="2"/>
      <c r="C45" s="2"/>
      <c r="D45" s="89"/>
      <c r="E45" s="89"/>
      <c r="F45" s="89"/>
      <c r="G45" s="89"/>
      <c r="H45" s="89"/>
      <c r="I45" s="89"/>
      <c r="J45" s="89"/>
      <c r="K45" s="89"/>
      <c r="L45" s="89"/>
      <c r="M45" s="2"/>
      <c r="N45" s="89"/>
      <c r="O45" s="89"/>
      <c r="P45" s="89"/>
      <c r="Q45" s="2"/>
      <c r="R45" s="89"/>
      <c r="S45" s="89"/>
      <c r="T45" s="89"/>
      <c r="U45" s="2"/>
      <c r="V45" s="89"/>
      <c r="W45" s="89"/>
      <c r="X45" s="89"/>
      <c r="Y45" s="2"/>
      <c r="Z45" s="89"/>
      <c r="AA45" s="89"/>
      <c r="AB45" s="89"/>
      <c r="AC45" s="2"/>
      <c r="AD45" s="89"/>
      <c r="AE45" s="89"/>
      <c r="AF45" s="89"/>
      <c r="AG45" s="2"/>
      <c r="AH45" s="2"/>
      <c r="AI45" s="2"/>
      <c r="AJ45" s="2"/>
      <c r="AK45" s="2"/>
      <c r="AL45" s="2"/>
    </row>
    <row r="46" spans="1:38" ht="12.75">
      <c r="A46" s="2"/>
      <c r="B46" s="2"/>
      <c r="C46" s="2"/>
      <c r="D46" s="89"/>
      <c r="E46" s="89"/>
      <c r="F46" s="89"/>
      <c r="G46" s="89"/>
      <c r="H46" s="89"/>
      <c r="I46" s="89"/>
      <c r="J46" s="89"/>
      <c r="K46" s="89"/>
      <c r="L46" s="89"/>
      <c r="M46" s="2"/>
      <c r="N46" s="89"/>
      <c r="O46" s="89"/>
      <c r="P46" s="89"/>
      <c r="Q46" s="2"/>
      <c r="R46" s="89"/>
      <c r="S46" s="89"/>
      <c r="T46" s="89"/>
      <c r="U46" s="2"/>
      <c r="V46" s="89"/>
      <c r="W46" s="89"/>
      <c r="X46" s="89"/>
      <c r="Y46" s="2"/>
      <c r="Z46" s="89"/>
      <c r="AA46" s="89"/>
      <c r="AB46" s="89"/>
      <c r="AC46" s="2"/>
      <c r="AD46" s="89"/>
      <c r="AE46" s="89"/>
      <c r="AF46" s="89"/>
      <c r="AG46" s="2"/>
      <c r="AH46" s="2"/>
      <c r="AI46" s="2"/>
      <c r="AJ46" s="2"/>
      <c r="AK46" s="2"/>
      <c r="AL46" s="2"/>
    </row>
    <row r="47" spans="1:38" ht="12.75">
      <c r="A47" s="2"/>
      <c r="B47" s="2"/>
      <c r="C47" s="2"/>
      <c r="D47" s="89"/>
      <c r="E47" s="89"/>
      <c r="F47" s="89"/>
      <c r="G47" s="89"/>
      <c r="H47" s="89"/>
      <c r="I47" s="89"/>
      <c r="J47" s="89"/>
      <c r="K47" s="89"/>
      <c r="L47" s="89"/>
      <c r="M47" s="2"/>
      <c r="N47" s="89"/>
      <c r="O47" s="89"/>
      <c r="P47" s="89"/>
      <c r="Q47" s="2"/>
      <c r="R47" s="89"/>
      <c r="S47" s="89"/>
      <c r="T47" s="89"/>
      <c r="U47" s="2"/>
      <c r="V47" s="89"/>
      <c r="W47" s="89"/>
      <c r="X47" s="89"/>
      <c r="Y47" s="2"/>
      <c r="Z47" s="89"/>
      <c r="AA47" s="89"/>
      <c r="AB47" s="89"/>
      <c r="AC47" s="2"/>
      <c r="AD47" s="89"/>
      <c r="AE47" s="89"/>
      <c r="AF47" s="89"/>
      <c r="AG47" s="2"/>
      <c r="AH47" s="2"/>
      <c r="AI47" s="2"/>
      <c r="AJ47" s="2"/>
      <c r="AK47" s="2"/>
      <c r="AL47" s="2"/>
    </row>
    <row r="48" spans="1:38" ht="12.75">
      <c r="A48" s="2"/>
      <c r="B48" s="2"/>
      <c r="C48" s="2"/>
      <c r="D48" s="89"/>
      <c r="E48" s="89"/>
      <c r="F48" s="89"/>
      <c r="G48" s="89"/>
      <c r="H48" s="89"/>
      <c r="I48" s="89"/>
      <c r="J48" s="89"/>
      <c r="K48" s="89"/>
      <c r="L48" s="89"/>
      <c r="M48" s="2"/>
      <c r="N48" s="89"/>
      <c r="O48" s="89"/>
      <c r="P48" s="89"/>
      <c r="Q48" s="2"/>
      <c r="R48" s="89"/>
      <c r="S48" s="89"/>
      <c r="T48" s="89"/>
      <c r="U48" s="2"/>
      <c r="V48" s="89"/>
      <c r="W48" s="89"/>
      <c r="X48" s="89"/>
      <c r="Y48" s="2"/>
      <c r="Z48" s="89"/>
      <c r="AA48" s="89"/>
      <c r="AB48" s="89"/>
      <c r="AC48" s="2"/>
      <c r="AD48" s="89"/>
      <c r="AE48" s="89"/>
      <c r="AF48" s="89"/>
      <c r="AG48" s="2"/>
      <c r="AH48" s="2"/>
      <c r="AI48" s="2"/>
      <c r="AJ48" s="2"/>
      <c r="AK48" s="2"/>
      <c r="AL48" s="2"/>
    </row>
    <row r="49" spans="1:38" ht="12.75">
      <c r="A49" s="2"/>
      <c r="B49" s="2"/>
      <c r="C49" s="2"/>
      <c r="D49" s="89"/>
      <c r="E49" s="89"/>
      <c r="F49" s="89"/>
      <c r="G49" s="89"/>
      <c r="H49" s="89"/>
      <c r="I49" s="89"/>
      <c r="J49" s="89"/>
      <c r="K49" s="89"/>
      <c r="L49" s="89"/>
      <c r="M49" s="2"/>
      <c r="N49" s="89"/>
      <c r="O49" s="89"/>
      <c r="P49" s="89"/>
      <c r="Q49" s="2"/>
      <c r="R49" s="89"/>
      <c r="S49" s="89"/>
      <c r="T49" s="89"/>
      <c r="U49" s="2"/>
      <c r="V49" s="89"/>
      <c r="W49" s="89"/>
      <c r="X49" s="89"/>
      <c r="Y49" s="2"/>
      <c r="Z49" s="89"/>
      <c r="AA49" s="89"/>
      <c r="AB49" s="89"/>
      <c r="AC49" s="2"/>
      <c r="AD49" s="89"/>
      <c r="AE49" s="89"/>
      <c r="AF49" s="89"/>
      <c r="AG49" s="2"/>
      <c r="AH49" s="2"/>
      <c r="AI49" s="2"/>
      <c r="AJ49" s="2"/>
      <c r="AK49" s="2"/>
      <c r="AL49" s="2"/>
    </row>
    <row r="50" spans="1:38" ht="12.75">
      <c r="A50" s="2"/>
      <c r="B50" s="2"/>
      <c r="C50" s="2"/>
      <c r="D50" s="89"/>
      <c r="E50" s="89"/>
      <c r="F50" s="89"/>
      <c r="G50" s="89"/>
      <c r="H50" s="89"/>
      <c r="I50" s="89"/>
      <c r="J50" s="89"/>
      <c r="K50" s="89"/>
      <c r="L50" s="89"/>
      <c r="M50" s="2"/>
      <c r="N50" s="89"/>
      <c r="O50" s="89"/>
      <c r="P50" s="89"/>
      <c r="Q50" s="2"/>
      <c r="R50" s="89"/>
      <c r="S50" s="89"/>
      <c r="T50" s="89"/>
      <c r="U50" s="2"/>
      <c r="V50" s="89"/>
      <c r="W50" s="89"/>
      <c r="X50" s="89"/>
      <c r="Y50" s="2"/>
      <c r="Z50" s="89"/>
      <c r="AA50" s="89"/>
      <c r="AB50" s="89"/>
      <c r="AC50" s="2"/>
      <c r="AD50" s="89"/>
      <c r="AE50" s="89"/>
      <c r="AF50" s="89"/>
      <c r="AG50" s="2"/>
      <c r="AH50" s="2"/>
      <c r="AI50" s="2"/>
      <c r="AJ50" s="2"/>
      <c r="AK50" s="2"/>
      <c r="AL50" s="2"/>
    </row>
    <row r="51" spans="1:38" ht="12.75">
      <c r="A51" s="2"/>
      <c r="B51" s="2"/>
      <c r="C51" s="2"/>
      <c r="D51" s="89"/>
      <c r="E51" s="89"/>
      <c r="F51" s="89"/>
      <c r="G51" s="89"/>
      <c r="H51" s="89"/>
      <c r="I51" s="89"/>
      <c r="J51" s="89"/>
      <c r="K51" s="89"/>
      <c r="L51" s="89"/>
      <c r="M51" s="2"/>
      <c r="N51" s="89"/>
      <c r="O51" s="89"/>
      <c r="P51" s="89"/>
      <c r="Q51" s="2"/>
      <c r="R51" s="89"/>
      <c r="S51" s="89"/>
      <c r="T51" s="89"/>
      <c r="U51" s="2"/>
      <c r="V51" s="89"/>
      <c r="W51" s="89"/>
      <c r="X51" s="89"/>
      <c r="Y51" s="2"/>
      <c r="Z51" s="89"/>
      <c r="AA51" s="89"/>
      <c r="AB51" s="89"/>
      <c r="AC51" s="2"/>
      <c r="AD51" s="89"/>
      <c r="AE51" s="89"/>
      <c r="AF51" s="89"/>
      <c r="AG51" s="2"/>
      <c r="AH51" s="2"/>
      <c r="AI51" s="2"/>
      <c r="AJ51" s="2"/>
      <c r="AK51" s="2"/>
      <c r="AL51" s="2"/>
    </row>
    <row r="52" spans="1:38" ht="12.75">
      <c r="A52" s="2"/>
      <c r="B52" s="2"/>
      <c r="C52" s="2"/>
      <c r="D52" s="89"/>
      <c r="E52" s="89"/>
      <c r="F52" s="89"/>
      <c r="G52" s="89"/>
      <c r="H52" s="89"/>
      <c r="I52" s="89"/>
      <c r="J52" s="89"/>
      <c r="K52" s="89"/>
      <c r="L52" s="89"/>
      <c r="M52" s="2"/>
      <c r="N52" s="89"/>
      <c r="O52" s="89"/>
      <c r="P52" s="89"/>
      <c r="Q52" s="2"/>
      <c r="R52" s="89"/>
      <c r="S52" s="89"/>
      <c r="T52" s="89"/>
      <c r="U52" s="2"/>
      <c r="V52" s="89"/>
      <c r="W52" s="89"/>
      <c r="X52" s="89"/>
      <c r="Y52" s="2"/>
      <c r="Z52" s="89"/>
      <c r="AA52" s="89"/>
      <c r="AB52" s="89"/>
      <c r="AC52" s="2"/>
      <c r="AD52" s="89"/>
      <c r="AE52" s="89"/>
      <c r="AF52" s="89"/>
      <c r="AG52" s="2"/>
      <c r="AH52" s="2"/>
      <c r="AI52" s="2"/>
      <c r="AJ52" s="2"/>
      <c r="AK52" s="2"/>
      <c r="AL52" s="2"/>
    </row>
    <row r="53" spans="1:38" ht="12.75">
      <c r="A53" s="2"/>
      <c r="B53" s="2"/>
      <c r="C53" s="2"/>
      <c r="D53" s="89"/>
      <c r="E53" s="89"/>
      <c r="F53" s="89"/>
      <c r="G53" s="89"/>
      <c r="H53" s="89"/>
      <c r="I53" s="89"/>
      <c r="J53" s="89"/>
      <c r="K53" s="89"/>
      <c r="L53" s="89"/>
      <c r="M53" s="2"/>
      <c r="N53" s="89"/>
      <c r="O53" s="89"/>
      <c r="P53" s="89"/>
      <c r="Q53" s="2"/>
      <c r="R53" s="89"/>
      <c r="S53" s="89"/>
      <c r="T53" s="89"/>
      <c r="U53" s="2"/>
      <c r="V53" s="89"/>
      <c r="W53" s="89"/>
      <c r="X53" s="89"/>
      <c r="Y53" s="2"/>
      <c r="Z53" s="89"/>
      <c r="AA53" s="89"/>
      <c r="AB53" s="89"/>
      <c r="AC53" s="2"/>
      <c r="AD53" s="89"/>
      <c r="AE53" s="89"/>
      <c r="AF53" s="89"/>
      <c r="AG53" s="2"/>
      <c r="AH53" s="2"/>
      <c r="AI53" s="2"/>
      <c r="AJ53" s="2"/>
      <c r="AK53" s="2"/>
      <c r="AL53" s="2"/>
    </row>
    <row r="54" spans="1:38" ht="12.75">
      <c r="A54" s="2"/>
      <c r="B54" s="2"/>
      <c r="C54" s="2"/>
      <c r="D54" s="89"/>
      <c r="E54" s="89"/>
      <c r="F54" s="89"/>
      <c r="G54" s="89"/>
      <c r="H54" s="89"/>
      <c r="I54" s="89"/>
      <c r="J54" s="89"/>
      <c r="K54" s="89"/>
      <c r="L54" s="89"/>
      <c r="M54" s="2"/>
      <c r="N54" s="89"/>
      <c r="O54" s="89"/>
      <c r="P54" s="89"/>
      <c r="Q54" s="2"/>
      <c r="R54" s="89"/>
      <c r="S54" s="89"/>
      <c r="T54" s="89"/>
      <c r="U54" s="2"/>
      <c r="V54" s="89"/>
      <c r="W54" s="89"/>
      <c r="X54" s="89"/>
      <c r="Y54" s="2"/>
      <c r="Z54" s="89"/>
      <c r="AA54" s="89"/>
      <c r="AB54" s="89"/>
      <c r="AC54" s="2"/>
      <c r="AD54" s="89"/>
      <c r="AE54" s="89"/>
      <c r="AF54" s="89"/>
      <c r="AG54" s="2"/>
      <c r="AH54" s="2"/>
      <c r="AI54" s="2"/>
      <c r="AJ54" s="2"/>
      <c r="AK54" s="2"/>
      <c r="AL54" s="2"/>
    </row>
    <row r="55" spans="1:38" ht="12.75">
      <c r="A55" s="2"/>
      <c r="B55" s="2"/>
      <c r="C55" s="2"/>
      <c r="D55" s="89"/>
      <c r="E55" s="89"/>
      <c r="F55" s="89"/>
      <c r="G55" s="89"/>
      <c r="H55" s="89"/>
      <c r="I55" s="89"/>
      <c r="J55" s="89"/>
      <c r="K55" s="89"/>
      <c r="L55" s="89"/>
      <c r="M55" s="2"/>
      <c r="N55" s="89"/>
      <c r="O55" s="89"/>
      <c r="P55" s="89"/>
      <c r="Q55" s="2"/>
      <c r="R55" s="89"/>
      <c r="S55" s="89"/>
      <c r="T55" s="89"/>
      <c r="U55" s="2"/>
      <c r="V55" s="89"/>
      <c r="W55" s="89"/>
      <c r="X55" s="89"/>
      <c r="Y55" s="2"/>
      <c r="Z55" s="89"/>
      <c r="AA55" s="89"/>
      <c r="AB55" s="89"/>
      <c r="AC55" s="2"/>
      <c r="AD55" s="89"/>
      <c r="AE55" s="89"/>
      <c r="AF55" s="89"/>
      <c r="AG55" s="2"/>
      <c r="AH55" s="2"/>
      <c r="AI55" s="2"/>
      <c r="AJ55" s="2"/>
      <c r="AK55" s="2"/>
      <c r="AL55" s="2"/>
    </row>
    <row r="56" spans="1:38" ht="12.75">
      <c r="A56" s="2"/>
      <c r="B56" s="2"/>
      <c r="C56" s="2"/>
      <c r="D56" s="89"/>
      <c r="E56" s="89"/>
      <c r="F56" s="89"/>
      <c r="G56" s="89"/>
      <c r="H56" s="89"/>
      <c r="I56" s="89"/>
      <c r="J56" s="89"/>
      <c r="K56" s="89"/>
      <c r="L56" s="89"/>
      <c r="M56" s="2"/>
      <c r="N56" s="89"/>
      <c r="O56" s="89"/>
      <c r="P56" s="89"/>
      <c r="Q56" s="2"/>
      <c r="R56" s="89"/>
      <c r="S56" s="89"/>
      <c r="T56" s="89"/>
      <c r="U56" s="2"/>
      <c r="V56" s="89"/>
      <c r="W56" s="89"/>
      <c r="X56" s="89"/>
      <c r="Y56" s="2"/>
      <c r="Z56" s="89"/>
      <c r="AA56" s="89"/>
      <c r="AB56" s="89"/>
      <c r="AC56" s="2"/>
      <c r="AD56" s="89"/>
      <c r="AE56" s="89"/>
      <c r="AF56" s="89"/>
      <c r="AG56" s="2"/>
      <c r="AH56" s="2"/>
      <c r="AI56" s="2"/>
      <c r="AJ56" s="2"/>
      <c r="AK56" s="2"/>
      <c r="AL56" s="2"/>
    </row>
    <row r="57" spans="1:38" ht="12.75">
      <c r="A57" s="2"/>
      <c r="B57" s="2"/>
      <c r="C57" s="2"/>
      <c r="D57" s="89"/>
      <c r="E57" s="89"/>
      <c r="F57" s="89"/>
      <c r="G57" s="89"/>
      <c r="H57" s="89"/>
      <c r="I57" s="89"/>
      <c r="J57" s="89"/>
      <c r="K57" s="89"/>
      <c r="L57" s="89"/>
      <c r="M57" s="2"/>
      <c r="N57" s="89"/>
      <c r="O57" s="89"/>
      <c r="P57" s="89"/>
      <c r="Q57" s="2"/>
      <c r="R57" s="89"/>
      <c r="S57" s="89"/>
      <c r="T57" s="89"/>
      <c r="U57" s="2"/>
      <c r="V57" s="89"/>
      <c r="W57" s="89"/>
      <c r="X57" s="89"/>
      <c r="Y57" s="2"/>
      <c r="Z57" s="89"/>
      <c r="AA57" s="89"/>
      <c r="AB57" s="89"/>
      <c r="AC57" s="2"/>
      <c r="AD57" s="89"/>
      <c r="AE57" s="89"/>
      <c r="AF57" s="89"/>
      <c r="AG57" s="2"/>
      <c r="AH57" s="2"/>
      <c r="AI57" s="2"/>
      <c r="AJ57" s="2"/>
      <c r="AK57" s="2"/>
      <c r="AL57" s="2"/>
    </row>
    <row r="58" spans="1:38" ht="12.75">
      <c r="A58" s="2"/>
      <c r="B58" s="2"/>
      <c r="C58" s="2"/>
      <c r="D58" s="89"/>
      <c r="E58" s="89"/>
      <c r="F58" s="89"/>
      <c r="G58" s="89"/>
      <c r="H58" s="89"/>
      <c r="I58" s="89"/>
      <c r="J58" s="89"/>
      <c r="K58" s="89"/>
      <c r="L58" s="89"/>
      <c r="M58" s="2"/>
      <c r="N58" s="89"/>
      <c r="O58" s="89"/>
      <c r="P58" s="89"/>
      <c r="Q58" s="2"/>
      <c r="R58" s="89"/>
      <c r="S58" s="89"/>
      <c r="T58" s="89"/>
      <c r="U58" s="2"/>
      <c r="V58" s="89"/>
      <c r="W58" s="89"/>
      <c r="X58" s="89"/>
      <c r="Y58" s="2"/>
      <c r="Z58" s="89"/>
      <c r="AA58" s="89"/>
      <c r="AB58" s="89"/>
      <c r="AC58" s="2"/>
      <c r="AD58" s="89"/>
      <c r="AE58" s="89"/>
      <c r="AF58" s="89"/>
      <c r="AG58" s="2"/>
      <c r="AH58" s="2"/>
      <c r="AI58" s="2"/>
      <c r="AJ58" s="2"/>
      <c r="AK58" s="2"/>
      <c r="AL58" s="2"/>
    </row>
    <row r="59" spans="1:38" ht="12.75">
      <c r="A59" s="2"/>
      <c r="B59" s="2"/>
      <c r="C59" s="2"/>
      <c r="D59" s="89"/>
      <c r="E59" s="89"/>
      <c r="F59" s="89"/>
      <c r="G59" s="89"/>
      <c r="H59" s="89"/>
      <c r="I59" s="89"/>
      <c r="J59" s="89"/>
      <c r="K59" s="89"/>
      <c r="L59" s="89"/>
      <c r="M59" s="2"/>
      <c r="N59" s="89"/>
      <c r="O59" s="89"/>
      <c r="P59" s="89"/>
      <c r="Q59" s="2"/>
      <c r="R59" s="89"/>
      <c r="S59" s="89"/>
      <c r="T59" s="89"/>
      <c r="U59" s="2"/>
      <c r="V59" s="89"/>
      <c r="W59" s="89"/>
      <c r="X59" s="89"/>
      <c r="Y59" s="2"/>
      <c r="Z59" s="89"/>
      <c r="AA59" s="89"/>
      <c r="AB59" s="89"/>
      <c r="AC59" s="2"/>
      <c r="AD59" s="89"/>
      <c r="AE59" s="89"/>
      <c r="AF59" s="89"/>
      <c r="AG59" s="2"/>
      <c r="AH59" s="2"/>
      <c r="AI59" s="2"/>
      <c r="AJ59" s="2"/>
      <c r="AK59" s="2"/>
      <c r="AL59" s="2"/>
    </row>
    <row r="60" spans="1:38" ht="12.75">
      <c r="A60" s="2"/>
      <c r="B60" s="2"/>
      <c r="C60" s="2"/>
      <c r="D60" s="89"/>
      <c r="E60" s="89"/>
      <c r="F60" s="89"/>
      <c r="G60" s="89"/>
      <c r="H60" s="89"/>
      <c r="I60" s="89"/>
      <c r="J60" s="89"/>
      <c r="K60" s="89"/>
      <c r="L60" s="89"/>
      <c r="M60" s="2"/>
      <c r="N60" s="89"/>
      <c r="O60" s="89"/>
      <c r="P60" s="89"/>
      <c r="Q60" s="2"/>
      <c r="R60" s="89"/>
      <c r="S60" s="89"/>
      <c r="T60" s="89"/>
      <c r="U60" s="2"/>
      <c r="V60" s="89"/>
      <c r="W60" s="89"/>
      <c r="X60" s="89"/>
      <c r="Y60" s="2"/>
      <c r="Z60" s="89"/>
      <c r="AA60" s="89"/>
      <c r="AB60" s="89"/>
      <c r="AC60" s="2"/>
      <c r="AD60" s="89"/>
      <c r="AE60" s="89"/>
      <c r="AF60" s="89"/>
      <c r="AG60" s="2"/>
      <c r="AH60" s="2"/>
      <c r="AI60" s="2"/>
      <c r="AJ60" s="2"/>
      <c r="AK60" s="2"/>
      <c r="AL60" s="2"/>
    </row>
    <row r="61" spans="1:38" ht="12.75">
      <c r="A61" s="2"/>
      <c r="B61" s="2"/>
      <c r="C61" s="2"/>
      <c r="D61" s="89"/>
      <c r="E61" s="89"/>
      <c r="F61" s="89"/>
      <c r="G61" s="89"/>
      <c r="H61" s="89"/>
      <c r="I61" s="89"/>
      <c r="J61" s="89"/>
      <c r="K61" s="89"/>
      <c r="L61" s="89"/>
      <c r="M61" s="2"/>
      <c r="N61" s="89"/>
      <c r="O61" s="89"/>
      <c r="P61" s="89"/>
      <c r="Q61" s="2"/>
      <c r="R61" s="89"/>
      <c r="S61" s="89"/>
      <c r="T61" s="89"/>
      <c r="U61" s="2"/>
      <c r="V61" s="89"/>
      <c r="W61" s="89"/>
      <c r="X61" s="89"/>
      <c r="Y61" s="2"/>
      <c r="Z61" s="89"/>
      <c r="AA61" s="89"/>
      <c r="AB61" s="89"/>
      <c r="AC61" s="2"/>
      <c r="AD61" s="89"/>
      <c r="AE61" s="89"/>
      <c r="AF61" s="89"/>
      <c r="AG61" s="2"/>
      <c r="AH61" s="2"/>
      <c r="AI61" s="2"/>
      <c r="AJ61" s="2"/>
      <c r="AK61" s="2"/>
      <c r="AL61" s="2"/>
    </row>
    <row r="62" spans="1:38" ht="12.75">
      <c r="A62" s="2"/>
      <c r="B62" s="2"/>
      <c r="C62" s="2"/>
      <c r="D62" s="89"/>
      <c r="E62" s="89"/>
      <c r="F62" s="89"/>
      <c r="G62" s="89"/>
      <c r="H62" s="89"/>
      <c r="I62" s="89"/>
      <c r="J62" s="89"/>
      <c r="K62" s="89"/>
      <c r="L62" s="89"/>
      <c r="M62" s="2"/>
      <c r="N62" s="89"/>
      <c r="O62" s="89"/>
      <c r="P62" s="89"/>
      <c r="Q62" s="2"/>
      <c r="R62" s="89"/>
      <c r="S62" s="89"/>
      <c r="T62" s="89"/>
      <c r="U62" s="2"/>
      <c r="V62" s="89"/>
      <c r="W62" s="89"/>
      <c r="X62" s="89"/>
      <c r="Y62" s="2"/>
      <c r="Z62" s="89"/>
      <c r="AA62" s="89"/>
      <c r="AB62" s="89"/>
      <c r="AC62" s="2"/>
      <c r="AD62" s="89"/>
      <c r="AE62" s="89"/>
      <c r="AF62" s="89"/>
      <c r="AG62" s="2"/>
      <c r="AH62" s="2"/>
      <c r="AI62" s="2"/>
      <c r="AJ62" s="2"/>
      <c r="AK62" s="2"/>
      <c r="AL62" s="2"/>
    </row>
    <row r="63" spans="1:38" ht="12.75">
      <c r="A63" s="2"/>
      <c r="B63" s="2"/>
      <c r="C63" s="2"/>
      <c r="D63" s="89"/>
      <c r="E63" s="89"/>
      <c r="F63" s="89"/>
      <c r="G63" s="89"/>
      <c r="H63" s="89"/>
      <c r="I63" s="89"/>
      <c r="J63" s="89"/>
      <c r="K63" s="89"/>
      <c r="L63" s="89"/>
      <c r="M63" s="2"/>
      <c r="N63" s="89"/>
      <c r="O63" s="89"/>
      <c r="P63" s="89"/>
      <c r="Q63" s="2"/>
      <c r="R63" s="89"/>
      <c r="S63" s="89"/>
      <c r="T63" s="89"/>
      <c r="U63" s="2"/>
      <c r="V63" s="89"/>
      <c r="W63" s="89"/>
      <c r="X63" s="89"/>
      <c r="Y63" s="2"/>
      <c r="Z63" s="89"/>
      <c r="AA63" s="89"/>
      <c r="AB63" s="89"/>
      <c r="AC63" s="2"/>
      <c r="AD63" s="89"/>
      <c r="AE63" s="89"/>
      <c r="AF63" s="89"/>
      <c r="AG63" s="2"/>
      <c r="AH63" s="2"/>
      <c r="AI63" s="2"/>
      <c r="AJ63" s="2"/>
      <c r="AK63" s="2"/>
      <c r="AL63" s="2"/>
    </row>
    <row r="64" spans="1:38" ht="12.75">
      <c r="A64" s="2"/>
      <c r="B64" s="2"/>
      <c r="C64" s="2"/>
      <c r="D64" s="89"/>
      <c r="E64" s="89"/>
      <c r="F64" s="89"/>
      <c r="G64" s="89"/>
      <c r="H64" s="89"/>
      <c r="I64" s="89"/>
      <c r="J64" s="89"/>
      <c r="K64" s="89"/>
      <c r="L64" s="89"/>
      <c r="M64" s="2"/>
      <c r="N64" s="89"/>
      <c r="O64" s="89"/>
      <c r="P64" s="89"/>
      <c r="Q64" s="2"/>
      <c r="R64" s="89"/>
      <c r="S64" s="89"/>
      <c r="T64" s="89"/>
      <c r="U64" s="2"/>
      <c r="V64" s="89"/>
      <c r="W64" s="89"/>
      <c r="X64" s="89"/>
      <c r="Y64" s="2"/>
      <c r="Z64" s="89"/>
      <c r="AA64" s="89"/>
      <c r="AB64" s="89"/>
      <c r="AC64" s="2"/>
      <c r="AD64" s="89"/>
      <c r="AE64" s="89"/>
      <c r="AF64" s="89"/>
      <c r="AG64" s="2"/>
      <c r="AH64" s="2"/>
      <c r="AI64" s="2"/>
      <c r="AJ64" s="2"/>
      <c r="AK64" s="2"/>
      <c r="AL64" s="2"/>
    </row>
    <row r="65" spans="1:38" ht="12.75">
      <c r="A65" s="2"/>
      <c r="B65" s="2"/>
      <c r="C65" s="2"/>
      <c r="D65" s="89"/>
      <c r="E65" s="89"/>
      <c r="F65" s="89"/>
      <c r="G65" s="89"/>
      <c r="H65" s="89"/>
      <c r="I65" s="89"/>
      <c r="J65" s="89"/>
      <c r="K65" s="89"/>
      <c r="L65" s="89"/>
      <c r="M65" s="2"/>
      <c r="N65" s="89"/>
      <c r="O65" s="89"/>
      <c r="P65" s="89"/>
      <c r="Q65" s="2"/>
      <c r="R65" s="89"/>
      <c r="S65" s="89"/>
      <c r="T65" s="89"/>
      <c r="U65" s="2"/>
      <c r="V65" s="89"/>
      <c r="W65" s="89"/>
      <c r="X65" s="89"/>
      <c r="Y65" s="2"/>
      <c r="Z65" s="89"/>
      <c r="AA65" s="89"/>
      <c r="AB65" s="89"/>
      <c r="AC65" s="2"/>
      <c r="AD65" s="89"/>
      <c r="AE65" s="89"/>
      <c r="AF65" s="89"/>
      <c r="AG65" s="2"/>
      <c r="AH65" s="2"/>
      <c r="AI65" s="2"/>
      <c r="AJ65" s="2"/>
      <c r="AK65" s="2"/>
      <c r="AL65" s="2"/>
    </row>
    <row r="66" spans="1:38" ht="12.75">
      <c r="A66" s="2"/>
      <c r="B66" s="2"/>
      <c r="C66" s="2"/>
      <c r="D66" s="89"/>
      <c r="E66" s="89"/>
      <c r="F66" s="89"/>
      <c r="G66" s="89"/>
      <c r="H66" s="89"/>
      <c r="I66" s="89"/>
      <c r="J66" s="89"/>
      <c r="K66" s="89"/>
      <c r="L66" s="89"/>
      <c r="M66" s="2"/>
      <c r="N66" s="89"/>
      <c r="O66" s="89"/>
      <c r="P66" s="89"/>
      <c r="Q66" s="2"/>
      <c r="R66" s="89"/>
      <c r="S66" s="89"/>
      <c r="T66" s="89"/>
      <c r="U66" s="2"/>
      <c r="V66" s="89"/>
      <c r="W66" s="89"/>
      <c r="X66" s="89"/>
      <c r="Y66" s="2"/>
      <c r="Z66" s="89"/>
      <c r="AA66" s="89"/>
      <c r="AB66" s="89"/>
      <c r="AC66" s="2"/>
      <c r="AD66" s="89"/>
      <c r="AE66" s="89"/>
      <c r="AF66" s="89"/>
      <c r="AG66" s="2"/>
      <c r="AH66" s="2"/>
      <c r="AI66" s="2"/>
      <c r="AJ66" s="2"/>
      <c r="AK66" s="2"/>
      <c r="AL66" s="2"/>
    </row>
    <row r="67" spans="1:38" ht="12.75">
      <c r="A67" s="2"/>
      <c r="B67" s="2"/>
      <c r="C67" s="2"/>
      <c r="D67" s="89"/>
      <c r="E67" s="89"/>
      <c r="F67" s="89"/>
      <c r="G67" s="89"/>
      <c r="H67" s="89"/>
      <c r="I67" s="89"/>
      <c r="J67" s="89"/>
      <c r="K67" s="89"/>
      <c r="L67" s="89"/>
      <c r="M67" s="2"/>
      <c r="N67" s="89"/>
      <c r="O67" s="89"/>
      <c r="P67" s="89"/>
      <c r="Q67" s="2"/>
      <c r="R67" s="89"/>
      <c r="S67" s="89"/>
      <c r="T67" s="89"/>
      <c r="U67" s="2"/>
      <c r="V67" s="89"/>
      <c r="W67" s="89"/>
      <c r="X67" s="89"/>
      <c r="Y67" s="2"/>
      <c r="Z67" s="89"/>
      <c r="AA67" s="89"/>
      <c r="AB67" s="89"/>
      <c r="AC67" s="2"/>
      <c r="AD67" s="89"/>
      <c r="AE67" s="89"/>
      <c r="AF67" s="89"/>
      <c r="AG67" s="2"/>
      <c r="AH67" s="2"/>
      <c r="AI67" s="2"/>
      <c r="AJ67" s="2"/>
      <c r="AK67" s="2"/>
      <c r="AL67" s="2"/>
    </row>
    <row r="68" spans="1:38" ht="12.75">
      <c r="A68" s="2"/>
      <c r="B68" s="2"/>
      <c r="C68" s="2"/>
      <c r="D68" s="89"/>
      <c r="E68" s="89"/>
      <c r="F68" s="89"/>
      <c r="G68" s="89"/>
      <c r="H68" s="89"/>
      <c r="I68" s="89"/>
      <c r="J68" s="89"/>
      <c r="K68" s="89"/>
      <c r="L68" s="89"/>
      <c r="M68" s="2"/>
      <c r="N68" s="89"/>
      <c r="O68" s="89"/>
      <c r="P68" s="89"/>
      <c r="Q68" s="2"/>
      <c r="R68" s="89"/>
      <c r="S68" s="89"/>
      <c r="T68" s="89"/>
      <c r="U68" s="2"/>
      <c r="V68" s="89"/>
      <c r="W68" s="89"/>
      <c r="X68" s="89"/>
      <c r="Y68" s="2"/>
      <c r="Z68" s="89"/>
      <c r="AA68" s="89"/>
      <c r="AB68" s="89"/>
      <c r="AC68" s="2"/>
      <c r="AD68" s="89"/>
      <c r="AE68" s="89"/>
      <c r="AF68" s="89"/>
      <c r="AG68" s="2"/>
      <c r="AH68" s="2"/>
      <c r="AI68" s="2"/>
      <c r="AJ68" s="2"/>
      <c r="AK68" s="2"/>
      <c r="AL68" s="2"/>
    </row>
    <row r="69" spans="1:38" ht="12.75">
      <c r="A69" s="2"/>
      <c r="B69" s="2"/>
      <c r="C69" s="2"/>
      <c r="D69" s="89"/>
      <c r="E69" s="89"/>
      <c r="F69" s="89"/>
      <c r="G69" s="89"/>
      <c r="H69" s="89"/>
      <c r="I69" s="89"/>
      <c r="J69" s="89"/>
      <c r="K69" s="89"/>
      <c r="L69" s="89"/>
      <c r="M69" s="2"/>
      <c r="N69" s="89"/>
      <c r="O69" s="89"/>
      <c r="P69" s="89"/>
      <c r="Q69" s="2"/>
      <c r="R69" s="89"/>
      <c r="S69" s="89"/>
      <c r="T69" s="89"/>
      <c r="U69" s="2"/>
      <c r="V69" s="89"/>
      <c r="W69" s="89"/>
      <c r="X69" s="89"/>
      <c r="Y69" s="2"/>
      <c r="Z69" s="89"/>
      <c r="AA69" s="89"/>
      <c r="AB69" s="89"/>
      <c r="AC69" s="2"/>
      <c r="AD69" s="89"/>
      <c r="AE69" s="89"/>
      <c r="AF69" s="89"/>
      <c r="AG69" s="2"/>
      <c r="AH69" s="2"/>
      <c r="AI69" s="2"/>
      <c r="AJ69" s="2"/>
      <c r="AK69" s="2"/>
      <c r="AL69" s="2"/>
    </row>
    <row r="70" spans="1:38" ht="12.75">
      <c r="A70" s="2"/>
      <c r="B70" s="2"/>
      <c r="C70" s="2"/>
      <c r="D70" s="89"/>
      <c r="E70" s="89"/>
      <c r="F70" s="89"/>
      <c r="G70" s="89"/>
      <c r="H70" s="89"/>
      <c r="I70" s="89"/>
      <c r="J70" s="89"/>
      <c r="K70" s="89"/>
      <c r="L70" s="89"/>
      <c r="M70" s="2"/>
      <c r="N70" s="89"/>
      <c r="O70" s="89"/>
      <c r="P70" s="89"/>
      <c r="Q70" s="2"/>
      <c r="R70" s="89"/>
      <c r="S70" s="89"/>
      <c r="T70" s="89"/>
      <c r="U70" s="2"/>
      <c r="V70" s="89"/>
      <c r="W70" s="89"/>
      <c r="X70" s="89"/>
      <c r="Y70" s="2"/>
      <c r="Z70" s="89"/>
      <c r="AA70" s="89"/>
      <c r="AB70" s="89"/>
      <c r="AC70" s="2"/>
      <c r="AD70" s="89"/>
      <c r="AE70" s="89"/>
      <c r="AF70" s="89"/>
      <c r="AG70" s="2"/>
      <c r="AH70" s="2"/>
      <c r="AI70" s="2"/>
      <c r="AJ70" s="2"/>
      <c r="AK70" s="2"/>
      <c r="AL70" s="2"/>
    </row>
    <row r="71" spans="1:38" ht="12.75">
      <c r="A71" s="2"/>
      <c r="B71" s="2"/>
      <c r="C71" s="2"/>
      <c r="D71" s="89"/>
      <c r="E71" s="89"/>
      <c r="F71" s="89"/>
      <c r="G71" s="89"/>
      <c r="H71" s="89"/>
      <c r="I71" s="89"/>
      <c r="J71" s="89"/>
      <c r="K71" s="89"/>
      <c r="L71" s="89"/>
      <c r="M71" s="2"/>
      <c r="N71" s="89"/>
      <c r="O71" s="89"/>
      <c r="P71" s="89"/>
      <c r="Q71" s="2"/>
      <c r="R71" s="89"/>
      <c r="S71" s="89"/>
      <c r="T71" s="89"/>
      <c r="U71" s="2"/>
      <c r="V71" s="89"/>
      <c r="W71" s="89"/>
      <c r="X71" s="89"/>
      <c r="Y71" s="2"/>
      <c r="Z71" s="89"/>
      <c r="AA71" s="89"/>
      <c r="AB71" s="89"/>
      <c r="AC71" s="2"/>
      <c r="AD71" s="89"/>
      <c r="AE71" s="89"/>
      <c r="AF71" s="89"/>
      <c r="AG71" s="2"/>
      <c r="AH71" s="2"/>
      <c r="AI71" s="2"/>
      <c r="AJ71" s="2"/>
      <c r="AK71" s="2"/>
      <c r="AL71" s="2"/>
    </row>
    <row r="72" spans="1:38" ht="12.75">
      <c r="A72" s="2"/>
      <c r="B72" s="2"/>
      <c r="C72" s="2"/>
      <c r="D72" s="89"/>
      <c r="E72" s="89"/>
      <c r="F72" s="89"/>
      <c r="G72" s="89"/>
      <c r="H72" s="89"/>
      <c r="I72" s="89"/>
      <c r="J72" s="89"/>
      <c r="K72" s="89"/>
      <c r="L72" s="89"/>
      <c r="M72" s="2"/>
      <c r="N72" s="89"/>
      <c r="O72" s="89"/>
      <c r="P72" s="89"/>
      <c r="Q72" s="2"/>
      <c r="R72" s="89"/>
      <c r="S72" s="89"/>
      <c r="T72" s="89"/>
      <c r="U72" s="2"/>
      <c r="V72" s="89"/>
      <c r="W72" s="89"/>
      <c r="X72" s="89"/>
      <c r="Y72" s="2"/>
      <c r="Z72" s="89"/>
      <c r="AA72" s="89"/>
      <c r="AB72" s="89"/>
      <c r="AC72" s="2"/>
      <c r="AD72" s="89"/>
      <c r="AE72" s="89"/>
      <c r="AF72" s="89"/>
      <c r="AG72" s="2"/>
      <c r="AH72" s="2"/>
      <c r="AI72" s="2"/>
      <c r="AJ72" s="2"/>
      <c r="AK72" s="2"/>
      <c r="AL72" s="2"/>
    </row>
    <row r="73" spans="1:38" ht="12.75">
      <c r="A73" s="2"/>
      <c r="B73" s="2"/>
      <c r="C73" s="2"/>
      <c r="D73" s="89"/>
      <c r="E73" s="89"/>
      <c r="F73" s="89"/>
      <c r="G73" s="89"/>
      <c r="H73" s="89"/>
      <c r="I73" s="89"/>
      <c r="J73" s="89"/>
      <c r="K73" s="89"/>
      <c r="L73" s="89"/>
      <c r="M73" s="2"/>
      <c r="N73" s="89"/>
      <c r="O73" s="89"/>
      <c r="P73" s="89"/>
      <c r="Q73" s="2"/>
      <c r="R73" s="89"/>
      <c r="S73" s="89"/>
      <c r="T73" s="89"/>
      <c r="U73" s="2"/>
      <c r="V73" s="89"/>
      <c r="W73" s="89"/>
      <c r="X73" s="89"/>
      <c r="Y73" s="2"/>
      <c r="Z73" s="89"/>
      <c r="AA73" s="89"/>
      <c r="AB73" s="89"/>
      <c r="AC73" s="2"/>
      <c r="AD73" s="89"/>
      <c r="AE73" s="89"/>
      <c r="AF73" s="89"/>
      <c r="AG73" s="2"/>
      <c r="AH73" s="2"/>
      <c r="AI73" s="2"/>
      <c r="AJ73" s="2"/>
      <c r="AK73" s="2"/>
      <c r="AL73" s="2"/>
    </row>
    <row r="74" spans="1:38" ht="12.75">
      <c r="A74" s="2"/>
      <c r="B74" s="2"/>
      <c r="C74" s="2"/>
      <c r="D74" s="89"/>
      <c r="E74" s="89"/>
      <c r="F74" s="89"/>
      <c r="G74" s="89"/>
      <c r="H74" s="89"/>
      <c r="I74" s="89"/>
      <c r="J74" s="89"/>
      <c r="K74" s="89"/>
      <c r="L74" s="89"/>
      <c r="M74" s="2"/>
      <c r="N74" s="89"/>
      <c r="O74" s="89"/>
      <c r="P74" s="89"/>
      <c r="Q74" s="2"/>
      <c r="R74" s="89"/>
      <c r="S74" s="89"/>
      <c r="T74" s="89"/>
      <c r="U74" s="2"/>
      <c r="V74" s="89"/>
      <c r="W74" s="89"/>
      <c r="X74" s="89"/>
      <c r="Y74" s="2"/>
      <c r="Z74" s="89"/>
      <c r="AA74" s="89"/>
      <c r="AB74" s="89"/>
      <c r="AC74" s="2"/>
      <c r="AD74" s="89"/>
      <c r="AE74" s="89"/>
      <c r="AF74" s="89"/>
      <c r="AG74" s="2"/>
      <c r="AH74" s="2"/>
      <c r="AI74" s="2"/>
      <c r="AJ74" s="2"/>
      <c r="AK74" s="2"/>
      <c r="AL74" s="2"/>
    </row>
    <row r="75" spans="1:38" ht="12.75">
      <c r="A75" s="2"/>
      <c r="B75" s="2"/>
      <c r="C75" s="2"/>
      <c r="D75" s="89"/>
      <c r="E75" s="89"/>
      <c r="F75" s="89"/>
      <c r="G75" s="89"/>
      <c r="H75" s="89"/>
      <c r="I75" s="89"/>
      <c r="J75" s="89"/>
      <c r="K75" s="89"/>
      <c r="L75" s="89"/>
      <c r="M75" s="2"/>
      <c r="N75" s="89"/>
      <c r="O75" s="89"/>
      <c r="P75" s="89"/>
      <c r="Q75" s="2"/>
      <c r="R75" s="89"/>
      <c r="S75" s="89"/>
      <c r="T75" s="89"/>
      <c r="U75" s="2"/>
      <c r="V75" s="89"/>
      <c r="W75" s="89"/>
      <c r="X75" s="89"/>
      <c r="Y75" s="2"/>
      <c r="Z75" s="89"/>
      <c r="AA75" s="89"/>
      <c r="AB75" s="89"/>
      <c r="AC75" s="2"/>
      <c r="AD75" s="89"/>
      <c r="AE75" s="89"/>
      <c r="AF75" s="89"/>
      <c r="AG75" s="2"/>
      <c r="AH75" s="2"/>
      <c r="AI75" s="2"/>
      <c r="AJ75" s="2"/>
      <c r="AK75" s="2"/>
      <c r="AL75" s="2"/>
    </row>
    <row r="76" spans="1:38" ht="12.75">
      <c r="A76" s="2"/>
      <c r="B76" s="2"/>
      <c r="C76" s="2"/>
      <c r="D76" s="89"/>
      <c r="E76" s="89"/>
      <c r="F76" s="89"/>
      <c r="G76" s="89"/>
      <c r="H76" s="89"/>
      <c r="I76" s="89"/>
      <c r="J76" s="89"/>
      <c r="K76" s="89"/>
      <c r="L76" s="89"/>
      <c r="M76" s="2"/>
      <c r="N76" s="89"/>
      <c r="O76" s="89"/>
      <c r="P76" s="89"/>
      <c r="Q76" s="2"/>
      <c r="R76" s="89"/>
      <c r="S76" s="89"/>
      <c r="T76" s="89"/>
      <c r="U76" s="2"/>
      <c r="V76" s="89"/>
      <c r="W76" s="89"/>
      <c r="X76" s="89"/>
      <c r="Y76" s="2"/>
      <c r="Z76" s="89"/>
      <c r="AA76" s="89"/>
      <c r="AB76" s="89"/>
      <c r="AC76" s="2"/>
      <c r="AD76" s="89"/>
      <c r="AE76" s="89"/>
      <c r="AF76" s="89"/>
      <c r="AG76" s="2"/>
      <c r="AH76" s="2"/>
      <c r="AI76" s="2"/>
      <c r="AJ76" s="2"/>
      <c r="AK76" s="2"/>
      <c r="AL76" s="2"/>
    </row>
    <row r="77" spans="1:38" ht="12.75">
      <c r="A77" s="2"/>
      <c r="B77" s="2"/>
      <c r="C77" s="2"/>
      <c r="D77" s="89"/>
      <c r="E77" s="89"/>
      <c r="F77" s="89"/>
      <c r="G77" s="89"/>
      <c r="H77" s="89"/>
      <c r="I77" s="89"/>
      <c r="J77" s="89"/>
      <c r="K77" s="89"/>
      <c r="L77" s="89"/>
      <c r="M77" s="2"/>
      <c r="N77" s="89"/>
      <c r="O77" s="89"/>
      <c r="P77" s="89"/>
      <c r="Q77" s="2"/>
      <c r="R77" s="89"/>
      <c r="S77" s="89"/>
      <c r="T77" s="89"/>
      <c r="U77" s="2"/>
      <c r="V77" s="89"/>
      <c r="W77" s="89"/>
      <c r="X77" s="89"/>
      <c r="Y77" s="2"/>
      <c r="Z77" s="89"/>
      <c r="AA77" s="89"/>
      <c r="AB77" s="89"/>
      <c r="AC77" s="2"/>
      <c r="AD77" s="89"/>
      <c r="AE77" s="89"/>
      <c r="AF77" s="89"/>
      <c r="AG77" s="2"/>
      <c r="AH77" s="2"/>
      <c r="AI77" s="2"/>
      <c r="AJ77" s="2"/>
      <c r="AK77" s="2"/>
      <c r="AL77" s="2"/>
    </row>
    <row r="78" spans="1:38" ht="12.75">
      <c r="A78" s="2"/>
      <c r="B78" s="2"/>
      <c r="C78" s="2"/>
      <c r="D78" s="89"/>
      <c r="E78" s="89"/>
      <c r="F78" s="89"/>
      <c r="G78" s="89"/>
      <c r="H78" s="89"/>
      <c r="I78" s="89"/>
      <c r="J78" s="89"/>
      <c r="K78" s="89"/>
      <c r="L78" s="89"/>
      <c r="M78" s="2"/>
      <c r="N78" s="89"/>
      <c r="O78" s="89"/>
      <c r="P78" s="89"/>
      <c r="Q78" s="2"/>
      <c r="R78" s="89"/>
      <c r="S78" s="89"/>
      <c r="T78" s="89"/>
      <c r="U78" s="2"/>
      <c r="V78" s="89"/>
      <c r="W78" s="89"/>
      <c r="X78" s="89"/>
      <c r="Y78" s="2"/>
      <c r="Z78" s="89"/>
      <c r="AA78" s="89"/>
      <c r="AB78" s="89"/>
      <c r="AC78" s="2"/>
      <c r="AD78" s="89"/>
      <c r="AE78" s="89"/>
      <c r="AF78" s="89"/>
      <c r="AG78" s="2"/>
      <c r="AH78" s="2"/>
      <c r="AI78" s="2"/>
      <c r="AJ78" s="2"/>
      <c r="AK78" s="2"/>
      <c r="AL78" s="2"/>
    </row>
    <row r="79" spans="1:38" ht="12.75">
      <c r="A79" s="2"/>
      <c r="B79" s="2"/>
      <c r="C79" s="2"/>
      <c r="D79" s="89"/>
      <c r="E79" s="89"/>
      <c r="F79" s="89"/>
      <c r="G79" s="89"/>
      <c r="H79" s="89"/>
      <c r="I79" s="89"/>
      <c r="J79" s="89"/>
      <c r="K79" s="89"/>
      <c r="L79" s="89"/>
      <c r="M79" s="2"/>
      <c r="N79" s="89"/>
      <c r="O79" s="89"/>
      <c r="P79" s="89"/>
      <c r="Q79" s="2"/>
      <c r="R79" s="89"/>
      <c r="S79" s="89"/>
      <c r="T79" s="89"/>
      <c r="U79" s="2"/>
      <c r="V79" s="89"/>
      <c r="W79" s="89"/>
      <c r="X79" s="89"/>
      <c r="Y79" s="2"/>
      <c r="Z79" s="89"/>
      <c r="AA79" s="89"/>
      <c r="AB79" s="89"/>
      <c r="AC79" s="2"/>
      <c r="AD79" s="89"/>
      <c r="AE79" s="89"/>
      <c r="AF79" s="89"/>
      <c r="AG79" s="2"/>
      <c r="AH79" s="2"/>
      <c r="AI79" s="2"/>
      <c r="AJ79" s="2"/>
      <c r="AK79" s="2"/>
      <c r="AL79" s="2"/>
    </row>
    <row r="80" spans="1:38" ht="12.75">
      <c r="A80" s="2"/>
      <c r="B80" s="2"/>
      <c r="C80" s="2"/>
      <c r="D80" s="89"/>
      <c r="E80" s="89"/>
      <c r="F80" s="89"/>
      <c r="G80" s="89"/>
      <c r="H80" s="89"/>
      <c r="I80" s="89"/>
      <c r="J80" s="89"/>
      <c r="K80" s="89"/>
      <c r="L80" s="89"/>
      <c r="M80" s="2"/>
      <c r="N80" s="89"/>
      <c r="O80" s="89"/>
      <c r="P80" s="89"/>
      <c r="Q80" s="2"/>
      <c r="R80" s="89"/>
      <c r="S80" s="89"/>
      <c r="T80" s="89"/>
      <c r="U80" s="2"/>
      <c r="V80" s="89"/>
      <c r="W80" s="89"/>
      <c r="X80" s="89"/>
      <c r="Y80" s="2"/>
      <c r="Z80" s="89"/>
      <c r="AA80" s="89"/>
      <c r="AB80" s="89"/>
      <c r="AC80" s="2"/>
      <c r="AD80" s="89"/>
      <c r="AE80" s="89"/>
      <c r="AF80" s="89"/>
      <c r="AG80" s="2"/>
      <c r="AH80" s="2"/>
      <c r="AI80" s="2"/>
      <c r="AJ80" s="2"/>
      <c r="AK80" s="2"/>
      <c r="AL80" s="2"/>
    </row>
    <row r="81" spans="1:38" ht="12.75">
      <c r="A81" s="2"/>
      <c r="B81" s="2"/>
      <c r="C81" s="2"/>
      <c r="D81" s="89"/>
      <c r="E81" s="89"/>
      <c r="F81" s="89"/>
      <c r="G81" s="89"/>
      <c r="H81" s="89"/>
      <c r="I81" s="89"/>
      <c r="J81" s="89"/>
      <c r="K81" s="89"/>
      <c r="L81" s="89"/>
      <c r="M81" s="2"/>
      <c r="N81" s="89"/>
      <c r="O81" s="89"/>
      <c r="P81" s="89"/>
      <c r="Q81" s="2"/>
      <c r="R81" s="89"/>
      <c r="S81" s="89"/>
      <c r="T81" s="89"/>
      <c r="U81" s="2"/>
      <c r="V81" s="89"/>
      <c r="W81" s="89"/>
      <c r="X81" s="89"/>
      <c r="Y81" s="2"/>
      <c r="Z81" s="89"/>
      <c r="AA81" s="89"/>
      <c r="AB81" s="89"/>
      <c r="AC81" s="2"/>
      <c r="AD81" s="89"/>
      <c r="AE81" s="89"/>
      <c r="AF81" s="89"/>
      <c r="AG81" s="2"/>
      <c r="AH81" s="2"/>
      <c r="AI81" s="2"/>
      <c r="AJ81" s="2"/>
      <c r="AK81" s="2"/>
      <c r="AL81" s="2"/>
    </row>
    <row r="82" spans="1:38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</row>
    <row r="83" spans="1:38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</row>
    <row r="84" spans="1:38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</row>
  </sheetData>
  <sheetProtection password="F954" sheet="1" objects="1" scenarios="1"/>
  <mergeCells count="10">
    <mergeCell ref="B2:AH2"/>
    <mergeCell ref="D4:F4"/>
    <mergeCell ref="G4:I4"/>
    <mergeCell ref="J4:M4"/>
    <mergeCell ref="N4:Q4"/>
    <mergeCell ref="R4:U4"/>
    <mergeCell ref="V4:Y4"/>
    <mergeCell ref="Z4:AC4"/>
    <mergeCell ref="AD4:AG4"/>
    <mergeCell ref="B3:AH3"/>
  </mergeCells>
  <printOptions horizontalCentered="1"/>
  <pageMargins left="0.05" right="0.05" top="0.590551181102362" bottom="0.590551181102362" header="0.31496062992126" footer="0.31496062992126"/>
  <pageSetup horizontalDpi="600" verticalDpi="600" orientation="landscape" paperSize="9" scale="4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L84"/>
  <sheetViews>
    <sheetView showGridLines="0" zoomScalePageLayoutView="0" workbookViewId="0" topLeftCell="A46">
      <selection activeCell="B83" sqref="B83"/>
    </sheetView>
  </sheetViews>
  <sheetFormatPr defaultColWidth="9.140625" defaultRowHeight="12.75"/>
  <cols>
    <col min="1" max="1" width="4.00390625" style="3" customWidth="1"/>
    <col min="2" max="2" width="20.7109375" style="3" customWidth="1"/>
    <col min="3" max="3" width="6.7109375" style="3" customWidth="1"/>
    <col min="4" max="6" width="10.7109375" style="3" customWidth="1"/>
    <col min="7" max="9" width="10.7109375" style="3" hidden="1" customWidth="1"/>
    <col min="10" max="12" width="10.7109375" style="3" customWidth="1"/>
    <col min="13" max="13" width="11.7109375" style="3" customWidth="1"/>
    <col min="14" max="16" width="10.7109375" style="3" hidden="1" customWidth="1"/>
    <col min="17" max="17" width="11.7109375" style="3" hidden="1" customWidth="1"/>
    <col min="18" max="25" width="10.7109375" style="3" hidden="1" customWidth="1"/>
    <col min="26" max="28" width="10.7109375" style="3" customWidth="1"/>
    <col min="29" max="29" width="11.7109375" style="3" customWidth="1"/>
    <col min="30" max="32" width="10.7109375" style="3" customWidth="1"/>
    <col min="33" max="33" width="11.7109375" style="3" customWidth="1"/>
    <col min="34" max="34" width="10.7109375" style="3" customWidth="1"/>
    <col min="35" max="37" width="0" style="3" hidden="1" customWidth="1"/>
    <col min="38" max="16384" width="9.140625" style="3" customWidth="1"/>
  </cols>
  <sheetData>
    <row r="1" spans="1:38" ht="16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1:38" ht="15.75" customHeight="1">
      <c r="A2" s="4"/>
      <c r="B2" s="118" t="s">
        <v>655</v>
      </c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19"/>
      <c r="AB2" s="119"/>
      <c r="AC2" s="119"/>
      <c r="AD2" s="119"/>
      <c r="AE2" s="119"/>
      <c r="AF2" s="119"/>
      <c r="AG2" s="119"/>
      <c r="AH2" s="119"/>
      <c r="AI2" s="2"/>
      <c r="AJ2" s="2"/>
      <c r="AK2" s="2"/>
      <c r="AL2" s="2"/>
    </row>
    <row r="3" spans="1:38" ht="16.5">
      <c r="A3" s="6"/>
      <c r="B3" s="128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/>
      <c r="AE3" s="129"/>
      <c r="AF3" s="129"/>
      <c r="AG3" s="129"/>
      <c r="AH3" s="129"/>
      <c r="AI3" s="2"/>
      <c r="AJ3" s="2"/>
      <c r="AK3" s="2"/>
      <c r="AL3" s="2"/>
    </row>
    <row r="4" spans="1:38" s="14" customFormat="1" ht="16.5" customHeight="1">
      <c r="A4" s="9"/>
      <c r="B4" s="10"/>
      <c r="C4" s="11"/>
      <c r="D4" s="120" t="s">
        <v>0</v>
      </c>
      <c r="E4" s="120"/>
      <c r="F4" s="120"/>
      <c r="G4" s="120" t="s">
        <v>1</v>
      </c>
      <c r="H4" s="120"/>
      <c r="I4" s="120"/>
      <c r="J4" s="121" t="s">
        <v>2</v>
      </c>
      <c r="K4" s="122"/>
      <c r="L4" s="122"/>
      <c r="M4" s="123"/>
      <c r="N4" s="121" t="s">
        <v>3</v>
      </c>
      <c r="O4" s="124"/>
      <c r="P4" s="124"/>
      <c r="Q4" s="125"/>
      <c r="R4" s="121" t="s">
        <v>4</v>
      </c>
      <c r="S4" s="124"/>
      <c r="T4" s="124"/>
      <c r="U4" s="125"/>
      <c r="V4" s="121" t="s">
        <v>5</v>
      </c>
      <c r="W4" s="126"/>
      <c r="X4" s="126"/>
      <c r="Y4" s="127"/>
      <c r="Z4" s="121" t="s">
        <v>6</v>
      </c>
      <c r="AA4" s="122"/>
      <c r="AB4" s="122"/>
      <c r="AC4" s="123"/>
      <c r="AD4" s="121" t="s">
        <v>7</v>
      </c>
      <c r="AE4" s="122"/>
      <c r="AF4" s="122"/>
      <c r="AG4" s="123"/>
      <c r="AH4" s="12"/>
      <c r="AI4" s="13"/>
      <c r="AJ4" s="13"/>
      <c r="AK4" s="13"/>
      <c r="AL4" s="13"/>
    </row>
    <row r="5" spans="1:38" s="14" customFormat="1" ht="81.75" customHeight="1">
      <c r="A5" s="15"/>
      <c r="B5" s="16" t="s">
        <v>8</v>
      </c>
      <c r="C5" s="17" t="s">
        <v>9</v>
      </c>
      <c r="D5" s="18" t="s">
        <v>10</v>
      </c>
      <c r="E5" s="19" t="s">
        <v>11</v>
      </c>
      <c r="F5" s="20" t="s">
        <v>12</v>
      </c>
      <c r="G5" s="18" t="s">
        <v>10</v>
      </c>
      <c r="H5" s="19" t="s">
        <v>11</v>
      </c>
      <c r="I5" s="20" t="s">
        <v>12</v>
      </c>
      <c r="J5" s="18" t="s">
        <v>10</v>
      </c>
      <c r="K5" s="19" t="s">
        <v>11</v>
      </c>
      <c r="L5" s="19" t="s">
        <v>12</v>
      </c>
      <c r="M5" s="20" t="s">
        <v>13</v>
      </c>
      <c r="N5" s="18" t="s">
        <v>10</v>
      </c>
      <c r="O5" s="19" t="s">
        <v>11</v>
      </c>
      <c r="P5" s="21" t="s">
        <v>12</v>
      </c>
      <c r="Q5" s="22" t="s">
        <v>14</v>
      </c>
      <c r="R5" s="19" t="s">
        <v>10</v>
      </c>
      <c r="S5" s="19" t="s">
        <v>11</v>
      </c>
      <c r="T5" s="21" t="s">
        <v>12</v>
      </c>
      <c r="U5" s="22" t="s">
        <v>15</v>
      </c>
      <c r="V5" s="19" t="s">
        <v>10</v>
      </c>
      <c r="W5" s="19" t="s">
        <v>11</v>
      </c>
      <c r="X5" s="21" t="s">
        <v>12</v>
      </c>
      <c r="Y5" s="22" t="s">
        <v>16</v>
      </c>
      <c r="Z5" s="18" t="s">
        <v>10</v>
      </c>
      <c r="AA5" s="19" t="s">
        <v>11</v>
      </c>
      <c r="AB5" s="19" t="s">
        <v>12</v>
      </c>
      <c r="AC5" s="20" t="s">
        <v>17</v>
      </c>
      <c r="AD5" s="18" t="s">
        <v>10</v>
      </c>
      <c r="AE5" s="19" t="s">
        <v>11</v>
      </c>
      <c r="AF5" s="19" t="s">
        <v>12</v>
      </c>
      <c r="AG5" s="23" t="s">
        <v>17</v>
      </c>
      <c r="AH5" s="24" t="s">
        <v>18</v>
      </c>
      <c r="AI5" s="13"/>
      <c r="AJ5" s="13"/>
      <c r="AK5" s="13"/>
      <c r="AL5" s="13"/>
    </row>
    <row r="6" spans="1:38" s="14" customFormat="1" ht="12.75">
      <c r="A6" s="9"/>
      <c r="B6" s="12"/>
      <c r="C6" s="26"/>
      <c r="D6" s="27"/>
      <c r="E6" s="28"/>
      <c r="F6" s="29"/>
      <c r="G6" s="30"/>
      <c r="H6" s="28"/>
      <c r="I6" s="31"/>
      <c r="J6" s="30"/>
      <c r="K6" s="28"/>
      <c r="L6" s="28"/>
      <c r="M6" s="29"/>
      <c r="N6" s="27"/>
      <c r="O6" s="32"/>
      <c r="P6" s="28"/>
      <c r="Q6" s="29"/>
      <c r="R6" s="27"/>
      <c r="S6" s="28"/>
      <c r="T6" s="28"/>
      <c r="U6" s="29"/>
      <c r="V6" s="27"/>
      <c r="W6" s="28"/>
      <c r="X6" s="28"/>
      <c r="Y6" s="29"/>
      <c r="Z6" s="30"/>
      <c r="AA6" s="28"/>
      <c r="AB6" s="28"/>
      <c r="AC6" s="29"/>
      <c r="AD6" s="30"/>
      <c r="AE6" s="28"/>
      <c r="AF6" s="28"/>
      <c r="AG6" s="29"/>
      <c r="AH6" s="29"/>
      <c r="AI6" s="13"/>
      <c r="AJ6" s="13"/>
      <c r="AK6" s="13"/>
      <c r="AL6" s="13"/>
    </row>
    <row r="7" spans="1:38" s="14" customFormat="1" ht="12.75">
      <c r="A7" s="33"/>
      <c r="B7" s="60" t="s">
        <v>26</v>
      </c>
      <c r="C7" s="26"/>
      <c r="D7" s="35"/>
      <c r="E7" s="36"/>
      <c r="F7" s="37"/>
      <c r="G7" s="30"/>
      <c r="H7" s="36"/>
      <c r="I7" s="31"/>
      <c r="J7" s="30"/>
      <c r="K7" s="36"/>
      <c r="L7" s="36"/>
      <c r="M7" s="37"/>
      <c r="N7" s="35"/>
      <c r="O7" s="38"/>
      <c r="P7" s="36"/>
      <c r="Q7" s="37"/>
      <c r="R7" s="35"/>
      <c r="S7" s="36"/>
      <c r="T7" s="36"/>
      <c r="U7" s="37"/>
      <c r="V7" s="35"/>
      <c r="W7" s="36"/>
      <c r="X7" s="36"/>
      <c r="Y7" s="37"/>
      <c r="Z7" s="30"/>
      <c r="AA7" s="36"/>
      <c r="AB7" s="36"/>
      <c r="AC7" s="37"/>
      <c r="AD7" s="30"/>
      <c r="AE7" s="36"/>
      <c r="AF7" s="36"/>
      <c r="AG7" s="37"/>
      <c r="AH7" s="37"/>
      <c r="AI7" s="13"/>
      <c r="AJ7" s="13"/>
      <c r="AK7" s="13"/>
      <c r="AL7" s="13"/>
    </row>
    <row r="8" spans="1:38" s="14" customFormat="1" ht="12.75">
      <c r="A8" s="33"/>
      <c r="B8" s="26"/>
      <c r="C8" s="26"/>
      <c r="D8" s="35"/>
      <c r="E8" s="36"/>
      <c r="F8" s="37"/>
      <c r="G8" s="30"/>
      <c r="H8" s="36"/>
      <c r="I8" s="31"/>
      <c r="J8" s="30"/>
      <c r="K8" s="36"/>
      <c r="L8" s="36"/>
      <c r="M8" s="37"/>
      <c r="N8" s="35"/>
      <c r="O8" s="38"/>
      <c r="P8" s="36"/>
      <c r="Q8" s="37"/>
      <c r="R8" s="35"/>
      <c r="S8" s="36"/>
      <c r="T8" s="36"/>
      <c r="U8" s="37"/>
      <c r="V8" s="35"/>
      <c r="W8" s="36"/>
      <c r="X8" s="36"/>
      <c r="Y8" s="37"/>
      <c r="Z8" s="30"/>
      <c r="AA8" s="36"/>
      <c r="AB8" s="36"/>
      <c r="AC8" s="37"/>
      <c r="AD8" s="30"/>
      <c r="AE8" s="36"/>
      <c r="AF8" s="36"/>
      <c r="AG8" s="37"/>
      <c r="AH8" s="37"/>
      <c r="AI8" s="13"/>
      <c r="AJ8" s="13"/>
      <c r="AK8" s="13"/>
      <c r="AL8" s="13"/>
    </row>
    <row r="9" spans="1:38" s="14" customFormat="1" ht="12.75">
      <c r="A9" s="30" t="s">
        <v>94</v>
      </c>
      <c r="B9" s="61" t="s">
        <v>45</v>
      </c>
      <c r="C9" s="40" t="s">
        <v>46</v>
      </c>
      <c r="D9" s="77">
        <v>24976073908</v>
      </c>
      <c r="E9" s="78">
        <v>5466767000</v>
      </c>
      <c r="F9" s="79">
        <f>$D9+$E9</f>
        <v>30442840908</v>
      </c>
      <c r="G9" s="77">
        <v>24976073908</v>
      </c>
      <c r="H9" s="78">
        <v>5466767000</v>
      </c>
      <c r="I9" s="80">
        <f>$G9+$H9</f>
        <v>30442840908</v>
      </c>
      <c r="J9" s="77">
        <v>5928521721</v>
      </c>
      <c r="K9" s="78">
        <v>814253000</v>
      </c>
      <c r="L9" s="78">
        <f>$J9+$K9</f>
        <v>6742774721</v>
      </c>
      <c r="M9" s="41">
        <f>IF($F9=0,0,$L9/$F9)</f>
        <v>0.22148966784594937</v>
      </c>
      <c r="N9" s="105">
        <v>0</v>
      </c>
      <c r="O9" s="106">
        <v>0</v>
      </c>
      <c r="P9" s="107">
        <f>$N9+$O9</f>
        <v>0</v>
      </c>
      <c r="Q9" s="41">
        <f>IF($F9=0,0,$P9/$F9)</f>
        <v>0</v>
      </c>
      <c r="R9" s="105">
        <v>0</v>
      </c>
      <c r="S9" s="107">
        <v>0</v>
      </c>
      <c r="T9" s="107">
        <f>$R9+$S9</f>
        <v>0</v>
      </c>
      <c r="U9" s="41">
        <f>IF($I9=0,0,$T9/$I9)</f>
        <v>0</v>
      </c>
      <c r="V9" s="105">
        <v>0</v>
      </c>
      <c r="W9" s="107">
        <v>0</v>
      </c>
      <c r="X9" s="107">
        <f>$V9+$W9</f>
        <v>0</v>
      </c>
      <c r="Y9" s="41">
        <f>IF($I9=0,0,$X9/$I9)</f>
        <v>0</v>
      </c>
      <c r="Z9" s="77">
        <v>5928521721</v>
      </c>
      <c r="AA9" s="78">
        <v>814253000</v>
      </c>
      <c r="AB9" s="78">
        <f>$Z9+$AA9</f>
        <v>6742774721</v>
      </c>
      <c r="AC9" s="41">
        <f>IF($F9=0,0,$AB9/$F9)</f>
        <v>0.22148966784594937</v>
      </c>
      <c r="AD9" s="77">
        <v>5327850240</v>
      </c>
      <c r="AE9" s="78">
        <v>596821000</v>
      </c>
      <c r="AF9" s="78">
        <f>$AD9+$AE9</f>
        <v>5924671240</v>
      </c>
      <c r="AG9" s="41">
        <f>IF($AI9=0,0,$AK9/$AI9)</f>
        <v>0.2038772394933703</v>
      </c>
      <c r="AH9" s="41">
        <f>IF($AF9=0,0,(($L9/$AF9)-1))</f>
        <v>0.13808419874450273</v>
      </c>
      <c r="AI9" s="13">
        <v>29059993429</v>
      </c>
      <c r="AJ9" s="13">
        <v>28377211122</v>
      </c>
      <c r="AK9" s="13">
        <v>5924671240</v>
      </c>
      <c r="AL9" s="13"/>
    </row>
    <row r="10" spans="1:38" s="58" customFormat="1" ht="12.75">
      <c r="A10" s="62"/>
      <c r="B10" s="63" t="s">
        <v>95</v>
      </c>
      <c r="C10" s="33"/>
      <c r="D10" s="81">
        <f>D9</f>
        <v>24976073908</v>
      </c>
      <c r="E10" s="82">
        <f>E9</f>
        <v>5466767000</v>
      </c>
      <c r="F10" s="83">
        <f aca="true" t="shared" si="0" ref="F10:F41">$D10+$E10</f>
        <v>30442840908</v>
      </c>
      <c r="G10" s="81">
        <f>G9</f>
        <v>24976073908</v>
      </c>
      <c r="H10" s="82">
        <f>H9</f>
        <v>5466767000</v>
      </c>
      <c r="I10" s="83">
        <f aca="true" t="shared" si="1" ref="I10:I41">$G10+$H10</f>
        <v>30442840908</v>
      </c>
      <c r="J10" s="81">
        <f>J9</f>
        <v>5928521721</v>
      </c>
      <c r="K10" s="82">
        <f>K9</f>
        <v>814253000</v>
      </c>
      <c r="L10" s="82">
        <f aca="true" t="shared" si="2" ref="L10:L41">$J10+$K10</f>
        <v>6742774721</v>
      </c>
      <c r="M10" s="45">
        <f aca="true" t="shared" si="3" ref="M10:M41">IF($F10=0,0,$L10/$F10)</f>
        <v>0.22148966784594937</v>
      </c>
      <c r="N10" s="111">
        <f>N9</f>
        <v>0</v>
      </c>
      <c r="O10" s="112">
        <f>O9</f>
        <v>0</v>
      </c>
      <c r="P10" s="113">
        <f aca="true" t="shared" si="4" ref="P10:P41">$N10+$O10</f>
        <v>0</v>
      </c>
      <c r="Q10" s="45">
        <f aca="true" t="shared" si="5" ref="Q10:Q41">IF($F10=0,0,$P10/$F10)</f>
        <v>0</v>
      </c>
      <c r="R10" s="111">
        <f>R9</f>
        <v>0</v>
      </c>
      <c r="S10" s="113">
        <f>S9</f>
        <v>0</v>
      </c>
      <c r="T10" s="113">
        <f aca="true" t="shared" si="6" ref="T10:T41">$R10+$S10</f>
        <v>0</v>
      </c>
      <c r="U10" s="45">
        <f aca="true" t="shared" si="7" ref="U10:U41">IF($I10=0,0,$T10/$I10)</f>
        <v>0</v>
      </c>
      <c r="V10" s="111">
        <f>V9</f>
        <v>0</v>
      </c>
      <c r="W10" s="113">
        <f>W9</f>
        <v>0</v>
      </c>
      <c r="X10" s="113">
        <f aca="true" t="shared" si="8" ref="X10:X41">$V10+$W10</f>
        <v>0</v>
      </c>
      <c r="Y10" s="45">
        <f aca="true" t="shared" si="9" ref="Y10:Y41">IF($I10=0,0,$X10/$I10)</f>
        <v>0</v>
      </c>
      <c r="Z10" s="81">
        <v>5928521721</v>
      </c>
      <c r="AA10" s="82">
        <v>814253000</v>
      </c>
      <c r="AB10" s="82">
        <f aca="true" t="shared" si="10" ref="AB10:AB41">$Z10+$AA10</f>
        <v>6742774721</v>
      </c>
      <c r="AC10" s="45">
        <f aca="true" t="shared" si="11" ref="AC10:AC41">IF($F10=0,0,$AB10/$F10)</f>
        <v>0.22148966784594937</v>
      </c>
      <c r="AD10" s="81">
        <f>AD9</f>
        <v>5327850240</v>
      </c>
      <c r="AE10" s="82">
        <f>AE9</f>
        <v>596821000</v>
      </c>
      <c r="AF10" s="82">
        <f aca="true" t="shared" si="12" ref="AF10:AF41">$AD10+$AE10</f>
        <v>5924671240</v>
      </c>
      <c r="AG10" s="45">
        <f aca="true" t="shared" si="13" ref="AG10:AG41">IF($AI10=0,0,$AK10/$AI10)</f>
        <v>0.2038772394933703</v>
      </c>
      <c r="AH10" s="45">
        <f aca="true" t="shared" si="14" ref="AH10:AH41">IF($AF10=0,0,(($L10/$AF10)-1))</f>
        <v>0.13808419874450273</v>
      </c>
      <c r="AI10" s="64">
        <f>AI9</f>
        <v>29059993429</v>
      </c>
      <c r="AJ10" s="64">
        <f>AJ9</f>
        <v>28377211122</v>
      </c>
      <c r="AK10" s="64">
        <f>AK9</f>
        <v>5924671240</v>
      </c>
      <c r="AL10" s="64"/>
    </row>
    <row r="11" spans="1:38" s="14" customFormat="1" ht="12.75">
      <c r="A11" s="30" t="s">
        <v>96</v>
      </c>
      <c r="B11" s="61" t="s">
        <v>257</v>
      </c>
      <c r="C11" s="40" t="s">
        <v>258</v>
      </c>
      <c r="D11" s="77">
        <v>58527920</v>
      </c>
      <c r="E11" s="78">
        <v>23613586</v>
      </c>
      <c r="F11" s="79">
        <f t="shared" si="0"/>
        <v>82141506</v>
      </c>
      <c r="G11" s="77">
        <v>58527920</v>
      </c>
      <c r="H11" s="78">
        <v>23613586</v>
      </c>
      <c r="I11" s="80">
        <f t="shared" si="1"/>
        <v>82141506</v>
      </c>
      <c r="J11" s="77">
        <v>9509084</v>
      </c>
      <c r="K11" s="78">
        <v>2568547</v>
      </c>
      <c r="L11" s="78">
        <f t="shared" si="2"/>
        <v>12077631</v>
      </c>
      <c r="M11" s="41">
        <f t="shared" si="3"/>
        <v>0.1470344480901044</v>
      </c>
      <c r="N11" s="105">
        <v>0</v>
      </c>
      <c r="O11" s="106">
        <v>0</v>
      </c>
      <c r="P11" s="107">
        <f t="shared" si="4"/>
        <v>0</v>
      </c>
      <c r="Q11" s="41">
        <f t="shared" si="5"/>
        <v>0</v>
      </c>
      <c r="R11" s="105">
        <v>0</v>
      </c>
      <c r="S11" s="107">
        <v>0</v>
      </c>
      <c r="T11" s="107">
        <f t="shared" si="6"/>
        <v>0</v>
      </c>
      <c r="U11" s="41">
        <f t="shared" si="7"/>
        <v>0</v>
      </c>
      <c r="V11" s="105">
        <v>0</v>
      </c>
      <c r="W11" s="107">
        <v>0</v>
      </c>
      <c r="X11" s="107">
        <f t="shared" si="8"/>
        <v>0</v>
      </c>
      <c r="Y11" s="41">
        <f t="shared" si="9"/>
        <v>0</v>
      </c>
      <c r="Z11" s="77">
        <v>9509084</v>
      </c>
      <c r="AA11" s="78">
        <v>2568547</v>
      </c>
      <c r="AB11" s="78">
        <f t="shared" si="10"/>
        <v>12077631</v>
      </c>
      <c r="AC11" s="41">
        <f t="shared" si="11"/>
        <v>0.1470344480901044</v>
      </c>
      <c r="AD11" s="77">
        <v>12900933</v>
      </c>
      <c r="AE11" s="78">
        <v>1072373</v>
      </c>
      <c r="AF11" s="78">
        <f t="shared" si="12"/>
        <v>13973306</v>
      </c>
      <c r="AG11" s="41">
        <f t="shared" si="13"/>
        <v>0.20789588323687383</v>
      </c>
      <c r="AH11" s="41">
        <f t="shared" si="14"/>
        <v>-0.13566402968631763</v>
      </c>
      <c r="AI11" s="13">
        <v>67213000</v>
      </c>
      <c r="AJ11" s="13">
        <v>79650660</v>
      </c>
      <c r="AK11" s="13">
        <v>13973306</v>
      </c>
      <c r="AL11" s="13"/>
    </row>
    <row r="12" spans="1:38" s="14" customFormat="1" ht="12.75">
      <c r="A12" s="30" t="s">
        <v>96</v>
      </c>
      <c r="B12" s="61" t="s">
        <v>259</v>
      </c>
      <c r="C12" s="40" t="s">
        <v>260</v>
      </c>
      <c r="D12" s="77">
        <v>152277689</v>
      </c>
      <c r="E12" s="78">
        <v>29100650</v>
      </c>
      <c r="F12" s="79">
        <f t="shared" si="0"/>
        <v>181378339</v>
      </c>
      <c r="G12" s="77">
        <v>152277689</v>
      </c>
      <c r="H12" s="78">
        <v>29100650</v>
      </c>
      <c r="I12" s="80">
        <f t="shared" si="1"/>
        <v>181378339</v>
      </c>
      <c r="J12" s="77">
        <v>6149176</v>
      </c>
      <c r="K12" s="78">
        <v>1497459</v>
      </c>
      <c r="L12" s="78">
        <f t="shared" si="2"/>
        <v>7646635</v>
      </c>
      <c r="M12" s="41">
        <f t="shared" si="3"/>
        <v>0.04215847957456485</v>
      </c>
      <c r="N12" s="105">
        <v>0</v>
      </c>
      <c r="O12" s="106">
        <v>0</v>
      </c>
      <c r="P12" s="107">
        <f t="shared" si="4"/>
        <v>0</v>
      </c>
      <c r="Q12" s="41">
        <f t="shared" si="5"/>
        <v>0</v>
      </c>
      <c r="R12" s="105">
        <v>0</v>
      </c>
      <c r="S12" s="107">
        <v>0</v>
      </c>
      <c r="T12" s="107">
        <f t="shared" si="6"/>
        <v>0</v>
      </c>
      <c r="U12" s="41">
        <f t="shared" si="7"/>
        <v>0</v>
      </c>
      <c r="V12" s="105">
        <v>0</v>
      </c>
      <c r="W12" s="107">
        <v>0</v>
      </c>
      <c r="X12" s="107">
        <f t="shared" si="8"/>
        <v>0</v>
      </c>
      <c r="Y12" s="41">
        <f t="shared" si="9"/>
        <v>0</v>
      </c>
      <c r="Z12" s="77">
        <v>6149176</v>
      </c>
      <c r="AA12" s="78">
        <v>1497459</v>
      </c>
      <c r="AB12" s="78">
        <f t="shared" si="10"/>
        <v>7646635</v>
      </c>
      <c r="AC12" s="41">
        <f t="shared" si="11"/>
        <v>0.04215847957456485</v>
      </c>
      <c r="AD12" s="77">
        <v>21758781</v>
      </c>
      <c r="AE12" s="78">
        <v>2972484</v>
      </c>
      <c r="AF12" s="78">
        <f t="shared" si="12"/>
        <v>24731265</v>
      </c>
      <c r="AG12" s="41">
        <f t="shared" si="13"/>
        <v>0.14568509420707465</v>
      </c>
      <c r="AH12" s="41">
        <f t="shared" si="14"/>
        <v>-0.6908110038042938</v>
      </c>
      <c r="AI12" s="13">
        <v>169758376</v>
      </c>
      <c r="AJ12" s="13">
        <v>183753887</v>
      </c>
      <c r="AK12" s="13">
        <v>24731265</v>
      </c>
      <c r="AL12" s="13"/>
    </row>
    <row r="13" spans="1:38" s="14" customFormat="1" ht="12.75">
      <c r="A13" s="30" t="s">
        <v>96</v>
      </c>
      <c r="B13" s="61" t="s">
        <v>261</v>
      </c>
      <c r="C13" s="40" t="s">
        <v>262</v>
      </c>
      <c r="D13" s="77">
        <v>98892557</v>
      </c>
      <c r="E13" s="78">
        <v>44269000</v>
      </c>
      <c r="F13" s="79">
        <f t="shared" si="0"/>
        <v>143161557</v>
      </c>
      <c r="G13" s="77">
        <v>98892557</v>
      </c>
      <c r="H13" s="78">
        <v>44269000</v>
      </c>
      <c r="I13" s="80">
        <f t="shared" si="1"/>
        <v>143161557</v>
      </c>
      <c r="J13" s="77">
        <v>19407906</v>
      </c>
      <c r="K13" s="78">
        <v>4426828</v>
      </c>
      <c r="L13" s="78">
        <f t="shared" si="2"/>
        <v>23834734</v>
      </c>
      <c r="M13" s="41">
        <f t="shared" si="3"/>
        <v>0.1664883681028979</v>
      </c>
      <c r="N13" s="105">
        <v>0</v>
      </c>
      <c r="O13" s="106">
        <v>0</v>
      </c>
      <c r="P13" s="107">
        <f t="shared" si="4"/>
        <v>0</v>
      </c>
      <c r="Q13" s="41">
        <f t="shared" si="5"/>
        <v>0</v>
      </c>
      <c r="R13" s="105">
        <v>0</v>
      </c>
      <c r="S13" s="107">
        <v>0</v>
      </c>
      <c r="T13" s="107">
        <f t="shared" si="6"/>
        <v>0</v>
      </c>
      <c r="U13" s="41">
        <f t="shared" si="7"/>
        <v>0</v>
      </c>
      <c r="V13" s="105">
        <v>0</v>
      </c>
      <c r="W13" s="107">
        <v>0</v>
      </c>
      <c r="X13" s="107">
        <f t="shared" si="8"/>
        <v>0</v>
      </c>
      <c r="Y13" s="41">
        <f t="shared" si="9"/>
        <v>0</v>
      </c>
      <c r="Z13" s="77">
        <v>19407906</v>
      </c>
      <c r="AA13" s="78">
        <v>4426828</v>
      </c>
      <c r="AB13" s="78">
        <f t="shared" si="10"/>
        <v>23834734</v>
      </c>
      <c r="AC13" s="41">
        <f t="shared" si="11"/>
        <v>0.1664883681028979</v>
      </c>
      <c r="AD13" s="77">
        <v>14139724</v>
      </c>
      <c r="AE13" s="78">
        <v>5252393</v>
      </c>
      <c r="AF13" s="78">
        <f t="shared" si="12"/>
        <v>19392117</v>
      </c>
      <c r="AG13" s="41">
        <f t="shared" si="13"/>
        <v>0.14978318065368487</v>
      </c>
      <c r="AH13" s="41">
        <f t="shared" si="14"/>
        <v>0.22909396637819368</v>
      </c>
      <c r="AI13" s="13">
        <v>129467921</v>
      </c>
      <c r="AJ13" s="13">
        <v>139738269</v>
      </c>
      <c r="AK13" s="13">
        <v>19392117</v>
      </c>
      <c r="AL13" s="13"/>
    </row>
    <row r="14" spans="1:38" s="14" customFormat="1" ht="12.75">
      <c r="A14" s="30" t="s">
        <v>96</v>
      </c>
      <c r="B14" s="61" t="s">
        <v>263</v>
      </c>
      <c r="C14" s="40" t="s">
        <v>264</v>
      </c>
      <c r="D14" s="77">
        <v>101225130</v>
      </c>
      <c r="E14" s="78">
        <v>39853603</v>
      </c>
      <c r="F14" s="79">
        <f t="shared" si="0"/>
        <v>141078733</v>
      </c>
      <c r="G14" s="77">
        <v>101225130</v>
      </c>
      <c r="H14" s="78">
        <v>39853603</v>
      </c>
      <c r="I14" s="80">
        <f t="shared" si="1"/>
        <v>141078733</v>
      </c>
      <c r="J14" s="77">
        <v>19273171</v>
      </c>
      <c r="K14" s="78">
        <v>6429059</v>
      </c>
      <c r="L14" s="78">
        <f t="shared" si="2"/>
        <v>25702230</v>
      </c>
      <c r="M14" s="41">
        <f t="shared" si="3"/>
        <v>0.1821835896413955</v>
      </c>
      <c r="N14" s="105">
        <v>0</v>
      </c>
      <c r="O14" s="106">
        <v>0</v>
      </c>
      <c r="P14" s="107">
        <f t="shared" si="4"/>
        <v>0</v>
      </c>
      <c r="Q14" s="41">
        <f t="shared" si="5"/>
        <v>0</v>
      </c>
      <c r="R14" s="105">
        <v>0</v>
      </c>
      <c r="S14" s="107">
        <v>0</v>
      </c>
      <c r="T14" s="107">
        <f t="shared" si="6"/>
        <v>0</v>
      </c>
      <c r="U14" s="41">
        <f t="shared" si="7"/>
        <v>0</v>
      </c>
      <c r="V14" s="105">
        <v>0</v>
      </c>
      <c r="W14" s="107">
        <v>0</v>
      </c>
      <c r="X14" s="107">
        <f t="shared" si="8"/>
        <v>0</v>
      </c>
      <c r="Y14" s="41">
        <f t="shared" si="9"/>
        <v>0</v>
      </c>
      <c r="Z14" s="77">
        <v>19273171</v>
      </c>
      <c r="AA14" s="78">
        <v>6429059</v>
      </c>
      <c r="AB14" s="78">
        <f t="shared" si="10"/>
        <v>25702230</v>
      </c>
      <c r="AC14" s="41">
        <f t="shared" si="11"/>
        <v>0.1821835896413955</v>
      </c>
      <c r="AD14" s="77">
        <v>19317796</v>
      </c>
      <c r="AE14" s="78">
        <v>3411867</v>
      </c>
      <c r="AF14" s="78">
        <f t="shared" si="12"/>
        <v>22729663</v>
      </c>
      <c r="AG14" s="41">
        <f t="shared" si="13"/>
        <v>0.2079698313556509</v>
      </c>
      <c r="AH14" s="41">
        <f t="shared" si="14"/>
        <v>0.13077919369064106</v>
      </c>
      <c r="AI14" s="13">
        <v>109293078</v>
      </c>
      <c r="AJ14" s="13">
        <v>116914397</v>
      </c>
      <c r="AK14" s="13">
        <v>22729663</v>
      </c>
      <c r="AL14" s="13"/>
    </row>
    <row r="15" spans="1:38" s="14" customFormat="1" ht="12.75">
      <c r="A15" s="30" t="s">
        <v>96</v>
      </c>
      <c r="B15" s="61" t="s">
        <v>265</v>
      </c>
      <c r="C15" s="40" t="s">
        <v>266</v>
      </c>
      <c r="D15" s="77">
        <v>33573000</v>
      </c>
      <c r="E15" s="78">
        <v>17325000</v>
      </c>
      <c r="F15" s="79">
        <f t="shared" si="0"/>
        <v>50898000</v>
      </c>
      <c r="G15" s="77">
        <v>33573000</v>
      </c>
      <c r="H15" s="78">
        <v>17325000</v>
      </c>
      <c r="I15" s="80">
        <f t="shared" si="1"/>
        <v>50898000</v>
      </c>
      <c r="J15" s="77">
        <v>6402811</v>
      </c>
      <c r="K15" s="78">
        <v>2186825</v>
      </c>
      <c r="L15" s="78">
        <f t="shared" si="2"/>
        <v>8589636</v>
      </c>
      <c r="M15" s="41">
        <f t="shared" si="3"/>
        <v>0.16876175881174113</v>
      </c>
      <c r="N15" s="105">
        <v>0</v>
      </c>
      <c r="O15" s="106">
        <v>0</v>
      </c>
      <c r="P15" s="107">
        <f t="shared" si="4"/>
        <v>0</v>
      </c>
      <c r="Q15" s="41">
        <f t="shared" si="5"/>
        <v>0</v>
      </c>
      <c r="R15" s="105">
        <v>0</v>
      </c>
      <c r="S15" s="107">
        <v>0</v>
      </c>
      <c r="T15" s="107">
        <f t="shared" si="6"/>
        <v>0</v>
      </c>
      <c r="U15" s="41">
        <f t="shared" si="7"/>
        <v>0</v>
      </c>
      <c r="V15" s="105">
        <v>0</v>
      </c>
      <c r="W15" s="107">
        <v>0</v>
      </c>
      <c r="X15" s="107">
        <f t="shared" si="8"/>
        <v>0</v>
      </c>
      <c r="Y15" s="41">
        <f t="shared" si="9"/>
        <v>0</v>
      </c>
      <c r="Z15" s="77">
        <v>6402811</v>
      </c>
      <c r="AA15" s="78">
        <v>2186825</v>
      </c>
      <c r="AB15" s="78">
        <f t="shared" si="10"/>
        <v>8589636</v>
      </c>
      <c r="AC15" s="41">
        <f t="shared" si="11"/>
        <v>0.16876175881174113</v>
      </c>
      <c r="AD15" s="77">
        <v>4705928</v>
      </c>
      <c r="AE15" s="78">
        <v>2115295</v>
      </c>
      <c r="AF15" s="78">
        <f t="shared" si="12"/>
        <v>6821223</v>
      </c>
      <c r="AG15" s="41">
        <f t="shared" si="13"/>
        <v>0.15007861213174628</v>
      </c>
      <c r="AH15" s="41">
        <f t="shared" si="14"/>
        <v>0.2592516034148129</v>
      </c>
      <c r="AI15" s="13">
        <v>45451000</v>
      </c>
      <c r="AJ15" s="13">
        <v>44719000</v>
      </c>
      <c r="AK15" s="13">
        <v>6821223</v>
      </c>
      <c r="AL15" s="13"/>
    </row>
    <row r="16" spans="1:38" s="14" customFormat="1" ht="12.75">
      <c r="A16" s="30" t="s">
        <v>96</v>
      </c>
      <c r="B16" s="61" t="s">
        <v>267</v>
      </c>
      <c r="C16" s="40" t="s">
        <v>268</v>
      </c>
      <c r="D16" s="77">
        <v>593003847</v>
      </c>
      <c r="E16" s="78">
        <v>139521500</v>
      </c>
      <c r="F16" s="79">
        <f t="shared" si="0"/>
        <v>732525347</v>
      </c>
      <c r="G16" s="77">
        <v>593003847</v>
      </c>
      <c r="H16" s="78">
        <v>139521500</v>
      </c>
      <c r="I16" s="80">
        <f t="shared" si="1"/>
        <v>732525347</v>
      </c>
      <c r="J16" s="77">
        <v>110260822</v>
      </c>
      <c r="K16" s="78">
        <v>5989693</v>
      </c>
      <c r="L16" s="78">
        <f t="shared" si="2"/>
        <v>116250515</v>
      </c>
      <c r="M16" s="41">
        <f t="shared" si="3"/>
        <v>0.15869828324179477</v>
      </c>
      <c r="N16" s="105">
        <v>0</v>
      </c>
      <c r="O16" s="106">
        <v>0</v>
      </c>
      <c r="P16" s="107">
        <f t="shared" si="4"/>
        <v>0</v>
      </c>
      <c r="Q16" s="41">
        <f t="shared" si="5"/>
        <v>0</v>
      </c>
      <c r="R16" s="105">
        <v>0</v>
      </c>
      <c r="S16" s="107">
        <v>0</v>
      </c>
      <c r="T16" s="107">
        <f t="shared" si="6"/>
        <v>0</v>
      </c>
      <c r="U16" s="41">
        <f t="shared" si="7"/>
        <v>0</v>
      </c>
      <c r="V16" s="105">
        <v>0</v>
      </c>
      <c r="W16" s="107">
        <v>0</v>
      </c>
      <c r="X16" s="107">
        <f t="shared" si="8"/>
        <v>0</v>
      </c>
      <c r="Y16" s="41">
        <f t="shared" si="9"/>
        <v>0</v>
      </c>
      <c r="Z16" s="77">
        <v>110260822</v>
      </c>
      <c r="AA16" s="78">
        <v>5989693</v>
      </c>
      <c r="AB16" s="78">
        <f t="shared" si="10"/>
        <v>116250515</v>
      </c>
      <c r="AC16" s="41">
        <f t="shared" si="11"/>
        <v>0.15869828324179477</v>
      </c>
      <c r="AD16" s="77">
        <v>143808171</v>
      </c>
      <c r="AE16" s="78">
        <v>9985200</v>
      </c>
      <c r="AF16" s="78">
        <f t="shared" si="12"/>
        <v>153793371</v>
      </c>
      <c r="AG16" s="41">
        <f t="shared" si="13"/>
        <v>0.2144379593500381</v>
      </c>
      <c r="AH16" s="41">
        <f t="shared" si="14"/>
        <v>-0.24411231612837203</v>
      </c>
      <c r="AI16" s="13">
        <v>717192849</v>
      </c>
      <c r="AJ16" s="13">
        <v>694971000</v>
      </c>
      <c r="AK16" s="13">
        <v>153793371</v>
      </c>
      <c r="AL16" s="13"/>
    </row>
    <row r="17" spans="1:38" s="14" customFormat="1" ht="12.75">
      <c r="A17" s="30" t="s">
        <v>115</v>
      </c>
      <c r="B17" s="61" t="s">
        <v>269</v>
      </c>
      <c r="C17" s="40" t="s">
        <v>270</v>
      </c>
      <c r="D17" s="77">
        <v>626602931</v>
      </c>
      <c r="E17" s="78">
        <v>375044912</v>
      </c>
      <c r="F17" s="79">
        <f t="shared" si="0"/>
        <v>1001647843</v>
      </c>
      <c r="G17" s="77">
        <v>626602931</v>
      </c>
      <c r="H17" s="78">
        <v>375044912</v>
      </c>
      <c r="I17" s="80">
        <f t="shared" si="1"/>
        <v>1001647843</v>
      </c>
      <c r="J17" s="77">
        <v>131453402</v>
      </c>
      <c r="K17" s="78">
        <v>49682206</v>
      </c>
      <c r="L17" s="78">
        <f t="shared" si="2"/>
        <v>181135608</v>
      </c>
      <c r="M17" s="41">
        <f t="shared" si="3"/>
        <v>0.18083761600033715</v>
      </c>
      <c r="N17" s="105">
        <v>0</v>
      </c>
      <c r="O17" s="106">
        <v>0</v>
      </c>
      <c r="P17" s="107">
        <f t="shared" si="4"/>
        <v>0</v>
      </c>
      <c r="Q17" s="41">
        <f t="shared" si="5"/>
        <v>0</v>
      </c>
      <c r="R17" s="105">
        <v>0</v>
      </c>
      <c r="S17" s="107">
        <v>0</v>
      </c>
      <c r="T17" s="107">
        <f t="shared" si="6"/>
        <v>0</v>
      </c>
      <c r="U17" s="41">
        <f t="shared" si="7"/>
        <v>0</v>
      </c>
      <c r="V17" s="105">
        <v>0</v>
      </c>
      <c r="W17" s="107">
        <v>0</v>
      </c>
      <c r="X17" s="107">
        <f t="shared" si="8"/>
        <v>0</v>
      </c>
      <c r="Y17" s="41">
        <f t="shared" si="9"/>
        <v>0</v>
      </c>
      <c r="Z17" s="77">
        <v>131453402</v>
      </c>
      <c r="AA17" s="78">
        <v>49682206</v>
      </c>
      <c r="AB17" s="78">
        <f t="shared" si="10"/>
        <v>181135608</v>
      </c>
      <c r="AC17" s="41">
        <f t="shared" si="11"/>
        <v>0.18083761600033715</v>
      </c>
      <c r="AD17" s="77">
        <v>157311929</v>
      </c>
      <c r="AE17" s="78">
        <v>29563840</v>
      </c>
      <c r="AF17" s="78">
        <f t="shared" si="12"/>
        <v>186875769</v>
      </c>
      <c r="AG17" s="41">
        <f t="shared" si="13"/>
        <v>0.19693366083274266</v>
      </c>
      <c r="AH17" s="41">
        <f t="shared" si="14"/>
        <v>-0.03071645420225666</v>
      </c>
      <c r="AI17" s="13">
        <v>948927513</v>
      </c>
      <c r="AJ17" s="13">
        <v>994659356</v>
      </c>
      <c r="AK17" s="13">
        <v>186875769</v>
      </c>
      <c r="AL17" s="13"/>
    </row>
    <row r="18" spans="1:38" s="58" customFormat="1" ht="12.75">
      <c r="A18" s="62"/>
      <c r="B18" s="63" t="s">
        <v>271</v>
      </c>
      <c r="C18" s="33"/>
      <c r="D18" s="81">
        <f>SUM(D11:D17)</f>
        <v>1664103074</v>
      </c>
      <c r="E18" s="82">
        <f>SUM(E11:E17)</f>
        <v>668728251</v>
      </c>
      <c r="F18" s="90">
        <f t="shared" si="0"/>
        <v>2332831325</v>
      </c>
      <c r="G18" s="81">
        <f>SUM(G11:G17)</f>
        <v>1664103074</v>
      </c>
      <c r="H18" s="82">
        <f>SUM(H11:H17)</f>
        <v>668728251</v>
      </c>
      <c r="I18" s="83">
        <f t="shared" si="1"/>
        <v>2332831325</v>
      </c>
      <c r="J18" s="81">
        <f>SUM(J11:J17)</f>
        <v>302456372</v>
      </c>
      <c r="K18" s="82">
        <f>SUM(K11:K17)</f>
        <v>72780617</v>
      </c>
      <c r="L18" s="82">
        <f t="shared" si="2"/>
        <v>375236989</v>
      </c>
      <c r="M18" s="45">
        <f t="shared" si="3"/>
        <v>0.16085045883032284</v>
      </c>
      <c r="N18" s="111">
        <f>SUM(N11:N17)</f>
        <v>0</v>
      </c>
      <c r="O18" s="112">
        <f>SUM(O11:O17)</f>
        <v>0</v>
      </c>
      <c r="P18" s="113">
        <f t="shared" si="4"/>
        <v>0</v>
      </c>
      <c r="Q18" s="45">
        <f t="shared" si="5"/>
        <v>0</v>
      </c>
      <c r="R18" s="111">
        <f>SUM(R11:R17)</f>
        <v>0</v>
      </c>
      <c r="S18" s="113">
        <f>SUM(S11:S17)</f>
        <v>0</v>
      </c>
      <c r="T18" s="113">
        <f t="shared" si="6"/>
        <v>0</v>
      </c>
      <c r="U18" s="45">
        <f t="shared" si="7"/>
        <v>0</v>
      </c>
      <c r="V18" s="111">
        <f>SUM(V11:V17)</f>
        <v>0</v>
      </c>
      <c r="W18" s="113">
        <f>SUM(W11:W17)</f>
        <v>0</v>
      </c>
      <c r="X18" s="113">
        <f t="shared" si="8"/>
        <v>0</v>
      </c>
      <c r="Y18" s="45">
        <f t="shared" si="9"/>
        <v>0</v>
      </c>
      <c r="Z18" s="81">
        <v>302456372</v>
      </c>
      <c r="AA18" s="82">
        <v>72780617</v>
      </c>
      <c r="AB18" s="82">
        <f t="shared" si="10"/>
        <v>375236989</v>
      </c>
      <c r="AC18" s="45">
        <f t="shared" si="11"/>
        <v>0.16085045883032284</v>
      </c>
      <c r="AD18" s="81">
        <f>SUM(AD11:AD17)</f>
        <v>373943262</v>
      </c>
      <c r="AE18" s="82">
        <f>SUM(AE11:AE17)</f>
        <v>54373452</v>
      </c>
      <c r="AF18" s="82">
        <f t="shared" si="12"/>
        <v>428316714</v>
      </c>
      <c r="AG18" s="45">
        <f t="shared" si="13"/>
        <v>0.19581949536988333</v>
      </c>
      <c r="AH18" s="45">
        <f t="shared" si="14"/>
        <v>-0.1239263453071785</v>
      </c>
      <c r="AI18" s="64">
        <f>SUM(AI11:AI17)</f>
        <v>2187303737</v>
      </c>
      <c r="AJ18" s="64">
        <f>SUM(AJ11:AJ17)</f>
        <v>2254406569</v>
      </c>
      <c r="AK18" s="64">
        <f>SUM(AK11:AK17)</f>
        <v>428316714</v>
      </c>
      <c r="AL18" s="64"/>
    </row>
    <row r="19" spans="1:38" s="14" customFormat="1" ht="12.75">
      <c r="A19" s="30" t="s">
        <v>96</v>
      </c>
      <c r="B19" s="61" t="s">
        <v>272</v>
      </c>
      <c r="C19" s="40" t="s">
        <v>273</v>
      </c>
      <c r="D19" s="77">
        <v>122973000</v>
      </c>
      <c r="E19" s="78">
        <v>33318000</v>
      </c>
      <c r="F19" s="79">
        <f t="shared" si="0"/>
        <v>156291000</v>
      </c>
      <c r="G19" s="77">
        <v>122973000</v>
      </c>
      <c r="H19" s="78">
        <v>33318000</v>
      </c>
      <c r="I19" s="80">
        <f t="shared" si="1"/>
        <v>156291000</v>
      </c>
      <c r="J19" s="77">
        <v>21552857</v>
      </c>
      <c r="K19" s="78">
        <v>6136652</v>
      </c>
      <c r="L19" s="78">
        <f t="shared" si="2"/>
        <v>27689509</v>
      </c>
      <c r="M19" s="41">
        <f t="shared" si="3"/>
        <v>0.1771663691447364</v>
      </c>
      <c r="N19" s="105">
        <v>0</v>
      </c>
      <c r="O19" s="106">
        <v>0</v>
      </c>
      <c r="P19" s="107">
        <f t="shared" si="4"/>
        <v>0</v>
      </c>
      <c r="Q19" s="41">
        <f t="shared" si="5"/>
        <v>0</v>
      </c>
      <c r="R19" s="105">
        <v>0</v>
      </c>
      <c r="S19" s="107">
        <v>0</v>
      </c>
      <c r="T19" s="107">
        <f t="shared" si="6"/>
        <v>0</v>
      </c>
      <c r="U19" s="41">
        <f t="shared" si="7"/>
        <v>0</v>
      </c>
      <c r="V19" s="105">
        <v>0</v>
      </c>
      <c r="W19" s="107">
        <v>0</v>
      </c>
      <c r="X19" s="107">
        <f t="shared" si="8"/>
        <v>0</v>
      </c>
      <c r="Y19" s="41">
        <f t="shared" si="9"/>
        <v>0</v>
      </c>
      <c r="Z19" s="77">
        <v>21552857</v>
      </c>
      <c r="AA19" s="78">
        <v>6136652</v>
      </c>
      <c r="AB19" s="78">
        <f t="shared" si="10"/>
        <v>27689509</v>
      </c>
      <c r="AC19" s="41">
        <f t="shared" si="11"/>
        <v>0.1771663691447364</v>
      </c>
      <c r="AD19" s="77">
        <v>28846069</v>
      </c>
      <c r="AE19" s="78">
        <v>4103559</v>
      </c>
      <c r="AF19" s="78">
        <f t="shared" si="12"/>
        <v>32949628</v>
      </c>
      <c r="AG19" s="41">
        <f t="shared" si="13"/>
        <v>0.2869551752667102</v>
      </c>
      <c r="AH19" s="41">
        <f t="shared" si="14"/>
        <v>-0.15964122569153127</v>
      </c>
      <c r="AI19" s="13">
        <v>114825000</v>
      </c>
      <c r="AJ19" s="13">
        <v>122904500</v>
      </c>
      <c r="AK19" s="13">
        <v>32949628</v>
      </c>
      <c r="AL19" s="13"/>
    </row>
    <row r="20" spans="1:38" s="14" customFormat="1" ht="12.75">
      <c r="A20" s="30" t="s">
        <v>96</v>
      </c>
      <c r="B20" s="61" t="s">
        <v>274</v>
      </c>
      <c r="C20" s="40" t="s">
        <v>275</v>
      </c>
      <c r="D20" s="77">
        <v>257376233</v>
      </c>
      <c r="E20" s="78">
        <v>32262000</v>
      </c>
      <c r="F20" s="80">
        <f t="shared" si="0"/>
        <v>289638233</v>
      </c>
      <c r="G20" s="77">
        <v>257376233</v>
      </c>
      <c r="H20" s="78">
        <v>32262000</v>
      </c>
      <c r="I20" s="80">
        <f t="shared" si="1"/>
        <v>289638233</v>
      </c>
      <c r="J20" s="77">
        <v>49764574</v>
      </c>
      <c r="K20" s="78">
        <v>5272723</v>
      </c>
      <c r="L20" s="78">
        <f t="shared" si="2"/>
        <v>55037297</v>
      </c>
      <c r="M20" s="41">
        <f t="shared" si="3"/>
        <v>0.1900208285002208</v>
      </c>
      <c r="N20" s="105">
        <v>0</v>
      </c>
      <c r="O20" s="106">
        <v>0</v>
      </c>
      <c r="P20" s="107">
        <f t="shared" si="4"/>
        <v>0</v>
      </c>
      <c r="Q20" s="41">
        <f t="shared" si="5"/>
        <v>0</v>
      </c>
      <c r="R20" s="105">
        <v>0</v>
      </c>
      <c r="S20" s="107">
        <v>0</v>
      </c>
      <c r="T20" s="107">
        <f t="shared" si="6"/>
        <v>0</v>
      </c>
      <c r="U20" s="41">
        <f t="shared" si="7"/>
        <v>0</v>
      </c>
      <c r="V20" s="105">
        <v>0</v>
      </c>
      <c r="W20" s="107">
        <v>0</v>
      </c>
      <c r="X20" s="107">
        <f t="shared" si="8"/>
        <v>0</v>
      </c>
      <c r="Y20" s="41">
        <f t="shared" si="9"/>
        <v>0</v>
      </c>
      <c r="Z20" s="77">
        <v>49764574</v>
      </c>
      <c r="AA20" s="78">
        <v>5272723</v>
      </c>
      <c r="AB20" s="78">
        <f t="shared" si="10"/>
        <v>55037297</v>
      </c>
      <c r="AC20" s="41">
        <f t="shared" si="11"/>
        <v>0.1900208285002208</v>
      </c>
      <c r="AD20" s="77">
        <v>45559941</v>
      </c>
      <c r="AE20" s="78">
        <v>3904405</v>
      </c>
      <c r="AF20" s="78">
        <f t="shared" si="12"/>
        <v>49464346</v>
      </c>
      <c r="AG20" s="41">
        <f t="shared" si="13"/>
        <v>0.20638684199122387</v>
      </c>
      <c r="AH20" s="41">
        <f t="shared" si="14"/>
        <v>0.11266602008646798</v>
      </c>
      <c r="AI20" s="13">
        <v>239668118</v>
      </c>
      <c r="AJ20" s="13">
        <v>251982549</v>
      </c>
      <c r="AK20" s="13">
        <v>49464346</v>
      </c>
      <c r="AL20" s="13"/>
    </row>
    <row r="21" spans="1:38" s="14" customFormat="1" ht="12.75">
      <c r="A21" s="30" t="s">
        <v>96</v>
      </c>
      <c r="B21" s="61" t="s">
        <v>276</v>
      </c>
      <c r="C21" s="40" t="s">
        <v>277</v>
      </c>
      <c r="D21" s="77">
        <v>105363000</v>
      </c>
      <c r="E21" s="78">
        <v>14071000</v>
      </c>
      <c r="F21" s="79">
        <f t="shared" si="0"/>
        <v>119434000</v>
      </c>
      <c r="G21" s="77">
        <v>105363000</v>
      </c>
      <c r="H21" s="78">
        <v>14071000</v>
      </c>
      <c r="I21" s="80">
        <f t="shared" si="1"/>
        <v>119434000</v>
      </c>
      <c r="J21" s="77">
        <v>20493082</v>
      </c>
      <c r="K21" s="78">
        <v>16060</v>
      </c>
      <c r="L21" s="78">
        <f t="shared" si="2"/>
        <v>20509142</v>
      </c>
      <c r="M21" s="41">
        <f t="shared" si="3"/>
        <v>0.17171946012023376</v>
      </c>
      <c r="N21" s="105">
        <v>0</v>
      </c>
      <c r="O21" s="106">
        <v>0</v>
      </c>
      <c r="P21" s="107">
        <f t="shared" si="4"/>
        <v>0</v>
      </c>
      <c r="Q21" s="41">
        <f t="shared" si="5"/>
        <v>0</v>
      </c>
      <c r="R21" s="105">
        <v>0</v>
      </c>
      <c r="S21" s="107">
        <v>0</v>
      </c>
      <c r="T21" s="107">
        <f t="shared" si="6"/>
        <v>0</v>
      </c>
      <c r="U21" s="41">
        <f t="shared" si="7"/>
        <v>0</v>
      </c>
      <c r="V21" s="105">
        <v>0</v>
      </c>
      <c r="W21" s="107">
        <v>0</v>
      </c>
      <c r="X21" s="107">
        <f t="shared" si="8"/>
        <v>0</v>
      </c>
      <c r="Y21" s="41">
        <f t="shared" si="9"/>
        <v>0</v>
      </c>
      <c r="Z21" s="77">
        <v>20493082</v>
      </c>
      <c r="AA21" s="78">
        <v>16060</v>
      </c>
      <c r="AB21" s="78">
        <f t="shared" si="10"/>
        <v>20509142</v>
      </c>
      <c r="AC21" s="41">
        <f t="shared" si="11"/>
        <v>0.17171946012023376</v>
      </c>
      <c r="AD21" s="77">
        <v>12070684</v>
      </c>
      <c r="AE21" s="78">
        <v>1359574</v>
      </c>
      <c r="AF21" s="78">
        <f t="shared" si="12"/>
        <v>13430258</v>
      </c>
      <c r="AG21" s="41">
        <f t="shared" si="13"/>
        <v>0.12195799204518624</v>
      </c>
      <c r="AH21" s="41">
        <f t="shared" si="14"/>
        <v>0.5270847365702134</v>
      </c>
      <c r="AI21" s="13">
        <v>110122000</v>
      </c>
      <c r="AJ21" s="13">
        <v>164984722</v>
      </c>
      <c r="AK21" s="13">
        <v>13430258</v>
      </c>
      <c r="AL21" s="13"/>
    </row>
    <row r="22" spans="1:38" s="14" customFormat="1" ht="12.75">
      <c r="A22" s="30" t="s">
        <v>96</v>
      </c>
      <c r="B22" s="61" t="s">
        <v>278</v>
      </c>
      <c r="C22" s="40" t="s">
        <v>279</v>
      </c>
      <c r="D22" s="77">
        <v>62913000</v>
      </c>
      <c r="E22" s="78">
        <v>0</v>
      </c>
      <c r="F22" s="79">
        <f t="shared" si="0"/>
        <v>62913000</v>
      </c>
      <c r="G22" s="77">
        <v>62913000</v>
      </c>
      <c r="H22" s="78">
        <v>0</v>
      </c>
      <c r="I22" s="80">
        <f t="shared" si="1"/>
        <v>62913000</v>
      </c>
      <c r="J22" s="77">
        <v>14978513</v>
      </c>
      <c r="K22" s="78">
        <v>8280415</v>
      </c>
      <c r="L22" s="78">
        <f t="shared" si="2"/>
        <v>23258928</v>
      </c>
      <c r="M22" s="41">
        <f t="shared" si="3"/>
        <v>0.36969987125077486</v>
      </c>
      <c r="N22" s="105">
        <v>0</v>
      </c>
      <c r="O22" s="106">
        <v>0</v>
      </c>
      <c r="P22" s="107">
        <f t="shared" si="4"/>
        <v>0</v>
      </c>
      <c r="Q22" s="41">
        <f t="shared" si="5"/>
        <v>0</v>
      </c>
      <c r="R22" s="105">
        <v>0</v>
      </c>
      <c r="S22" s="107">
        <v>0</v>
      </c>
      <c r="T22" s="107">
        <f t="shared" si="6"/>
        <v>0</v>
      </c>
      <c r="U22" s="41">
        <f t="shared" si="7"/>
        <v>0</v>
      </c>
      <c r="V22" s="105">
        <v>0</v>
      </c>
      <c r="W22" s="107">
        <v>0</v>
      </c>
      <c r="X22" s="107">
        <f t="shared" si="8"/>
        <v>0</v>
      </c>
      <c r="Y22" s="41">
        <f t="shared" si="9"/>
        <v>0</v>
      </c>
      <c r="Z22" s="77">
        <v>14978513</v>
      </c>
      <c r="AA22" s="78">
        <v>8280415</v>
      </c>
      <c r="AB22" s="78">
        <f t="shared" si="10"/>
        <v>23258928</v>
      </c>
      <c r="AC22" s="41">
        <f t="shared" si="11"/>
        <v>0.36969987125077486</v>
      </c>
      <c r="AD22" s="77">
        <v>11884777</v>
      </c>
      <c r="AE22" s="78">
        <v>3395784</v>
      </c>
      <c r="AF22" s="78">
        <f t="shared" si="12"/>
        <v>15280561</v>
      </c>
      <c r="AG22" s="41">
        <f t="shared" si="13"/>
        <v>0.2817971254318341</v>
      </c>
      <c r="AH22" s="41">
        <f t="shared" si="14"/>
        <v>0.5221252675212644</v>
      </c>
      <c r="AI22" s="13">
        <v>54225397</v>
      </c>
      <c r="AJ22" s="13">
        <v>72390</v>
      </c>
      <c r="AK22" s="13">
        <v>15280561</v>
      </c>
      <c r="AL22" s="13"/>
    </row>
    <row r="23" spans="1:38" s="14" customFormat="1" ht="12.75">
      <c r="A23" s="30" t="s">
        <v>96</v>
      </c>
      <c r="B23" s="61" t="s">
        <v>76</v>
      </c>
      <c r="C23" s="40" t="s">
        <v>77</v>
      </c>
      <c r="D23" s="77">
        <v>3224897960</v>
      </c>
      <c r="E23" s="78">
        <v>443157508</v>
      </c>
      <c r="F23" s="79">
        <f t="shared" si="0"/>
        <v>3668055468</v>
      </c>
      <c r="G23" s="77">
        <v>3224897960</v>
      </c>
      <c r="H23" s="78">
        <v>443157508</v>
      </c>
      <c r="I23" s="80">
        <f t="shared" si="1"/>
        <v>3668055468</v>
      </c>
      <c r="J23" s="77">
        <v>816049315</v>
      </c>
      <c r="K23" s="78">
        <v>29279690</v>
      </c>
      <c r="L23" s="78">
        <f t="shared" si="2"/>
        <v>845329005</v>
      </c>
      <c r="M23" s="41">
        <f t="shared" si="3"/>
        <v>0.23045698528133599</v>
      </c>
      <c r="N23" s="105">
        <v>0</v>
      </c>
      <c r="O23" s="106">
        <v>0</v>
      </c>
      <c r="P23" s="107">
        <f t="shared" si="4"/>
        <v>0</v>
      </c>
      <c r="Q23" s="41">
        <f t="shared" si="5"/>
        <v>0</v>
      </c>
      <c r="R23" s="105">
        <v>0</v>
      </c>
      <c r="S23" s="107">
        <v>0</v>
      </c>
      <c r="T23" s="107">
        <f t="shared" si="6"/>
        <v>0</v>
      </c>
      <c r="U23" s="41">
        <f t="shared" si="7"/>
        <v>0</v>
      </c>
      <c r="V23" s="105">
        <v>0</v>
      </c>
      <c r="W23" s="107">
        <v>0</v>
      </c>
      <c r="X23" s="107">
        <f t="shared" si="8"/>
        <v>0</v>
      </c>
      <c r="Y23" s="41">
        <f t="shared" si="9"/>
        <v>0</v>
      </c>
      <c r="Z23" s="77">
        <v>816049315</v>
      </c>
      <c r="AA23" s="78">
        <v>29279690</v>
      </c>
      <c r="AB23" s="78">
        <f t="shared" si="10"/>
        <v>845329005</v>
      </c>
      <c r="AC23" s="41">
        <f t="shared" si="11"/>
        <v>0.23045698528133599</v>
      </c>
      <c r="AD23" s="77">
        <v>797710999</v>
      </c>
      <c r="AE23" s="78">
        <v>9775997</v>
      </c>
      <c r="AF23" s="78">
        <f t="shared" si="12"/>
        <v>807486996</v>
      </c>
      <c r="AG23" s="41">
        <f t="shared" si="13"/>
        <v>0.25134524507150574</v>
      </c>
      <c r="AH23" s="41">
        <f t="shared" si="14"/>
        <v>0.04686392373803616</v>
      </c>
      <c r="AI23" s="13">
        <v>3212660720</v>
      </c>
      <c r="AJ23" s="13">
        <v>3448503127</v>
      </c>
      <c r="AK23" s="13">
        <v>807486996</v>
      </c>
      <c r="AL23" s="13"/>
    </row>
    <row r="24" spans="1:38" s="14" customFormat="1" ht="12.75">
      <c r="A24" s="30" t="s">
        <v>96</v>
      </c>
      <c r="B24" s="61" t="s">
        <v>280</v>
      </c>
      <c r="C24" s="40" t="s">
        <v>281</v>
      </c>
      <c r="D24" s="77">
        <v>44046000</v>
      </c>
      <c r="E24" s="78">
        <v>17927000</v>
      </c>
      <c r="F24" s="79">
        <f t="shared" si="0"/>
        <v>61973000</v>
      </c>
      <c r="G24" s="77">
        <v>44046000</v>
      </c>
      <c r="H24" s="78">
        <v>17927000</v>
      </c>
      <c r="I24" s="80">
        <f t="shared" si="1"/>
        <v>61973000</v>
      </c>
      <c r="J24" s="77">
        <v>8779594</v>
      </c>
      <c r="K24" s="78">
        <v>2664092</v>
      </c>
      <c r="L24" s="78">
        <f t="shared" si="2"/>
        <v>11443686</v>
      </c>
      <c r="M24" s="41">
        <f t="shared" si="3"/>
        <v>0.18465599535281493</v>
      </c>
      <c r="N24" s="105">
        <v>0</v>
      </c>
      <c r="O24" s="106">
        <v>0</v>
      </c>
      <c r="P24" s="107">
        <f t="shared" si="4"/>
        <v>0</v>
      </c>
      <c r="Q24" s="41">
        <f t="shared" si="5"/>
        <v>0</v>
      </c>
      <c r="R24" s="105">
        <v>0</v>
      </c>
      <c r="S24" s="107">
        <v>0</v>
      </c>
      <c r="T24" s="107">
        <f t="shared" si="6"/>
        <v>0</v>
      </c>
      <c r="U24" s="41">
        <f t="shared" si="7"/>
        <v>0</v>
      </c>
      <c r="V24" s="105">
        <v>0</v>
      </c>
      <c r="W24" s="107">
        <v>0</v>
      </c>
      <c r="X24" s="107">
        <f t="shared" si="8"/>
        <v>0</v>
      </c>
      <c r="Y24" s="41">
        <f t="shared" si="9"/>
        <v>0</v>
      </c>
      <c r="Z24" s="77">
        <v>8779594</v>
      </c>
      <c r="AA24" s="78">
        <v>2664092</v>
      </c>
      <c r="AB24" s="78">
        <f t="shared" si="10"/>
        <v>11443686</v>
      </c>
      <c r="AC24" s="41">
        <f t="shared" si="11"/>
        <v>0.18465599535281493</v>
      </c>
      <c r="AD24" s="77">
        <v>12044709</v>
      </c>
      <c r="AE24" s="78">
        <v>584605</v>
      </c>
      <c r="AF24" s="78">
        <f t="shared" si="12"/>
        <v>12629314</v>
      </c>
      <c r="AG24" s="41">
        <f t="shared" si="13"/>
        <v>0.17723362990822084</v>
      </c>
      <c r="AH24" s="41">
        <f t="shared" si="14"/>
        <v>-0.0938790499626504</v>
      </c>
      <c r="AI24" s="13">
        <v>71258000</v>
      </c>
      <c r="AJ24" s="13">
        <v>71258000</v>
      </c>
      <c r="AK24" s="13">
        <v>12629314</v>
      </c>
      <c r="AL24" s="13"/>
    </row>
    <row r="25" spans="1:38" s="14" customFormat="1" ht="12.75">
      <c r="A25" s="30" t="s">
        <v>96</v>
      </c>
      <c r="B25" s="61" t="s">
        <v>282</v>
      </c>
      <c r="C25" s="40" t="s">
        <v>283</v>
      </c>
      <c r="D25" s="77">
        <v>57574425</v>
      </c>
      <c r="E25" s="78">
        <v>19315250</v>
      </c>
      <c r="F25" s="79">
        <f t="shared" si="0"/>
        <v>76889675</v>
      </c>
      <c r="G25" s="77">
        <v>57574425</v>
      </c>
      <c r="H25" s="78">
        <v>19315250</v>
      </c>
      <c r="I25" s="80">
        <f t="shared" si="1"/>
        <v>76889675</v>
      </c>
      <c r="J25" s="77">
        <v>12022718</v>
      </c>
      <c r="K25" s="78">
        <v>3211818</v>
      </c>
      <c r="L25" s="78">
        <f t="shared" si="2"/>
        <v>15234536</v>
      </c>
      <c r="M25" s="41">
        <f t="shared" si="3"/>
        <v>0.19813500317175226</v>
      </c>
      <c r="N25" s="105">
        <v>0</v>
      </c>
      <c r="O25" s="106">
        <v>0</v>
      </c>
      <c r="P25" s="107">
        <f t="shared" si="4"/>
        <v>0</v>
      </c>
      <c r="Q25" s="41">
        <f t="shared" si="5"/>
        <v>0</v>
      </c>
      <c r="R25" s="105">
        <v>0</v>
      </c>
      <c r="S25" s="107">
        <v>0</v>
      </c>
      <c r="T25" s="107">
        <f t="shared" si="6"/>
        <v>0</v>
      </c>
      <c r="U25" s="41">
        <f t="shared" si="7"/>
        <v>0</v>
      </c>
      <c r="V25" s="105">
        <v>0</v>
      </c>
      <c r="W25" s="107">
        <v>0</v>
      </c>
      <c r="X25" s="107">
        <f t="shared" si="8"/>
        <v>0</v>
      </c>
      <c r="Y25" s="41">
        <f t="shared" si="9"/>
        <v>0</v>
      </c>
      <c r="Z25" s="77">
        <v>12022718</v>
      </c>
      <c r="AA25" s="78">
        <v>3211818</v>
      </c>
      <c r="AB25" s="78">
        <f t="shared" si="10"/>
        <v>15234536</v>
      </c>
      <c r="AC25" s="41">
        <f t="shared" si="11"/>
        <v>0.19813500317175226</v>
      </c>
      <c r="AD25" s="77">
        <v>9863602</v>
      </c>
      <c r="AE25" s="78">
        <v>2743535</v>
      </c>
      <c r="AF25" s="78">
        <f t="shared" si="12"/>
        <v>12607137</v>
      </c>
      <c r="AG25" s="41">
        <f t="shared" si="13"/>
        <v>0.1904565779356934</v>
      </c>
      <c r="AH25" s="41">
        <f t="shared" si="14"/>
        <v>0.20840568322530317</v>
      </c>
      <c r="AI25" s="13">
        <v>66194285</v>
      </c>
      <c r="AJ25" s="13">
        <v>86202590</v>
      </c>
      <c r="AK25" s="13">
        <v>12607137</v>
      </c>
      <c r="AL25" s="13"/>
    </row>
    <row r="26" spans="1:38" s="14" customFormat="1" ht="12.75">
      <c r="A26" s="30" t="s">
        <v>115</v>
      </c>
      <c r="B26" s="61" t="s">
        <v>284</v>
      </c>
      <c r="C26" s="40" t="s">
        <v>285</v>
      </c>
      <c r="D26" s="77">
        <v>543900889</v>
      </c>
      <c r="E26" s="78">
        <v>334505000</v>
      </c>
      <c r="F26" s="79">
        <f t="shared" si="0"/>
        <v>878405889</v>
      </c>
      <c r="G26" s="77">
        <v>543900889</v>
      </c>
      <c r="H26" s="78">
        <v>334505000</v>
      </c>
      <c r="I26" s="80">
        <f t="shared" si="1"/>
        <v>878405889</v>
      </c>
      <c r="J26" s="77">
        <v>85803569</v>
      </c>
      <c r="K26" s="78">
        <v>19555743</v>
      </c>
      <c r="L26" s="78">
        <f t="shared" si="2"/>
        <v>105359312</v>
      </c>
      <c r="M26" s="41">
        <f t="shared" si="3"/>
        <v>0.11994376781779521</v>
      </c>
      <c r="N26" s="105">
        <v>0</v>
      </c>
      <c r="O26" s="106">
        <v>0</v>
      </c>
      <c r="P26" s="107">
        <f t="shared" si="4"/>
        <v>0</v>
      </c>
      <c r="Q26" s="41">
        <f t="shared" si="5"/>
        <v>0</v>
      </c>
      <c r="R26" s="105">
        <v>0</v>
      </c>
      <c r="S26" s="107">
        <v>0</v>
      </c>
      <c r="T26" s="107">
        <f t="shared" si="6"/>
        <v>0</v>
      </c>
      <c r="U26" s="41">
        <f t="shared" si="7"/>
        <v>0</v>
      </c>
      <c r="V26" s="105">
        <v>0</v>
      </c>
      <c r="W26" s="107">
        <v>0</v>
      </c>
      <c r="X26" s="107">
        <f t="shared" si="8"/>
        <v>0</v>
      </c>
      <c r="Y26" s="41">
        <f t="shared" si="9"/>
        <v>0</v>
      </c>
      <c r="Z26" s="77">
        <v>85803569</v>
      </c>
      <c r="AA26" s="78">
        <v>19555743</v>
      </c>
      <c r="AB26" s="78">
        <f t="shared" si="10"/>
        <v>105359312</v>
      </c>
      <c r="AC26" s="41">
        <f t="shared" si="11"/>
        <v>0.11994376781779521</v>
      </c>
      <c r="AD26" s="77">
        <v>120611203</v>
      </c>
      <c r="AE26" s="78">
        <v>16550551</v>
      </c>
      <c r="AF26" s="78">
        <f t="shared" si="12"/>
        <v>137161754</v>
      </c>
      <c r="AG26" s="41">
        <f t="shared" si="13"/>
        <v>0.1533268476101322</v>
      </c>
      <c r="AH26" s="41">
        <f t="shared" si="14"/>
        <v>-0.23186085823895197</v>
      </c>
      <c r="AI26" s="13">
        <v>894571017</v>
      </c>
      <c r="AJ26" s="13">
        <v>667131820</v>
      </c>
      <c r="AK26" s="13">
        <v>137161754</v>
      </c>
      <c r="AL26" s="13"/>
    </row>
    <row r="27" spans="1:38" s="58" customFormat="1" ht="12.75">
      <c r="A27" s="62"/>
      <c r="B27" s="63" t="s">
        <v>286</v>
      </c>
      <c r="C27" s="33"/>
      <c r="D27" s="81">
        <f>SUM(D19:D26)</f>
        <v>4419044507</v>
      </c>
      <c r="E27" s="82">
        <f>SUM(E19:E26)</f>
        <v>894555758</v>
      </c>
      <c r="F27" s="90">
        <f t="shared" si="0"/>
        <v>5313600265</v>
      </c>
      <c r="G27" s="81">
        <f>SUM(G19:G26)</f>
        <v>4419044507</v>
      </c>
      <c r="H27" s="82">
        <f>SUM(H19:H26)</f>
        <v>894555758</v>
      </c>
      <c r="I27" s="83">
        <f t="shared" si="1"/>
        <v>5313600265</v>
      </c>
      <c r="J27" s="81">
        <f>SUM(J19:J26)</f>
        <v>1029444222</v>
      </c>
      <c r="K27" s="82">
        <f>SUM(K19:K26)</f>
        <v>74417193</v>
      </c>
      <c r="L27" s="82">
        <f t="shared" si="2"/>
        <v>1103861415</v>
      </c>
      <c r="M27" s="45">
        <f t="shared" si="3"/>
        <v>0.20774265280566792</v>
      </c>
      <c r="N27" s="111">
        <f>SUM(N19:N26)</f>
        <v>0</v>
      </c>
      <c r="O27" s="112">
        <f>SUM(O19:O26)</f>
        <v>0</v>
      </c>
      <c r="P27" s="113">
        <f t="shared" si="4"/>
        <v>0</v>
      </c>
      <c r="Q27" s="45">
        <f t="shared" si="5"/>
        <v>0</v>
      </c>
      <c r="R27" s="111">
        <f>SUM(R19:R26)</f>
        <v>0</v>
      </c>
      <c r="S27" s="113">
        <f>SUM(S19:S26)</f>
        <v>0</v>
      </c>
      <c r="T27" s="113">
        <f t="shared" si="6"/>
        <v>0</v>
      </c>
      <c r="U27" s="45">
        <f t="shared" si="7"/>
        <v>0</v>
      </c>
      <c r="V27" s="111">
        <f>SUM(V19:V26)</f>
        <v>0</v>
      </c>
      <c r="W27" s="113">
        <f>SUM(W19:W26)</f>
        <v>0</v>
      </c>
      <c r="X27" s="113">
        <f t="shared" si="8"/>
        <v>0</v>
      </c>
      <c r="Y27" s="45">
        <f t="shared" si="9"/>
        <v>0</v>
      </c>
      <c r="Z27" s="81">
        <v>1029444222</v>
      </c>
      <c r="AA27" s="82">
        <v>74417193</v>
      </c>
      <c r="AB27" s="82">
        <f t="shared" si="10"/>
        <v>1103861415</v>
      </c>
      <c r="AC27" s="45">
        <f t="shared" si="11"/>
        <v>0.20774265280566792</v>
      </c>
      <c r="AD27" s="81">
        <f>SUM(AD19:AD26)</f>
        <v>1038591984</v>
      </c>
      <c r="AE27" s="82">
        <f>SUM(AE19:AE26)</f>
        <v>42418010</v>
      </c>
      <c r="AF27" s="82">
        <f t="shared" si="12"/>
        <v>1081009994</v>
      </c>
      <c r="AG27" s="45">
        <f t="shared" si="13"/>
        <v>0.22693490620304535</v>
      </c>
      <c r="AH27" s="45">
        <f t="shared" si="14"/>
        <v>0.02113895442857494</v>
      </c>
      <c r="AI27" s="64">
        <f>SUM(AI19:AI26)</f>
        <v>4763524537</v>
      </c>
      <c r="AJ27" s="64">
        <f>SUM(AJ19:AJ26)</f>
        <v>4813039698</v>
      </c>
      <c r="AK27" s="64">
        <f>SUM(AK19:AK26)</f>
        <v>1081009994</v>
      </c>
      <c r="AL27" s="64"/>
    </row>
    <row r="28" spans="1:38" s="14" customFormat="1" ht="12.75">
      <c r="A28" s="30" t="s">
        <v>96</v>
      </c>
      <c r="B28" s="61" t="s">
        <v>287</v>
      </c>
      <c r="C28" s="40" t="s">
        <v>288</v>
      </c>
      <c r="D28" s="77">
        <v>579715475</v>
      </c>
      <c r="E28" s="78">
        <v>129412000</v>
      </c>
      <c r="F28" s="79">
        <f t="shared" si="0"/>
        <v>709127475</v>
      </c>
      <c r="G28" s="77">
        <v>579715475</v>
      </c>
      <c r="H28" s="78">
        <v>129412000</v>
      </c>
      <c r="I28" s="80">
        <f t="shared" si="1"/>
        <v>709127475</v>
      </c>
      <c r="J28" s="77">
        <v>118176803</v>
      </c>
      <c r="K28" s="78">
        <v>22325822</v>
      </c>
      <c r="L28" s="78">
        <f t="shared" si="2"/>
        <v>140502625</v>
      </c>
      <c r="M28" s="41">
        <f t="shared" si="3"/>
        <v>0.19813451030084542</v>
      </c>
      <c r="N28" s="105">
        <v>0</v>
      </c>
      <c r="O28" s="106">
        <v>0</v>
      </c>
      <c r="P28" s="107">
        <f t="shared" si="4"/>
        <v>0</v>
      </c>
      <c r="Q28" s="41">
        <f t="shared" si="5"/>
        <v>0</v>
      </c>
      <c r="R28" s="105">
        <v>0</v>
      </c>
      <c r="S28" s="107">
        <v>0</v>
      </c>
      <c r="T28" s="107">
        <f t="shared" si="6"/>
        <v>0</v>
      </c>
      <c r="U28" s="41">
        <f t="shared" si="7"/>
        <v>0</v>
      </c>
      <c r="V28" s="105">
        <v>0</v>
      </c>
      <c r="W28" s="107">
        <v>0</v>
      </c>
      <c r="X28" s="107">
        <f t="shared" si="8"/>
        <v>0</v>
      </c>
      <c r="Y28" s="41">
        <f t="shared" si="9"/>
        <v>0</v>
      </c>
      <c r="Z28" s="77">
        <v>118176803</v>
      </c>
      <c r="AA28" s="78">
        <v>22325822</v>
      </c>
      <c r="AB28" s="78">
        <f t="shared" si="10"/>
        <v>140502625</v>
      </c>
      <c r="AC28" s="41">
        <f t="shared" si="11"/>
        <v>0.19813451030084542</v>
      </c>
      <c r="AD28" s="77">
        <v>109291191</v>
      </c>
      <c r="AE28" s="78">
        <v>7734940</v>
      </c>
      <c r="AF28" s="78">
        <f t="shared" si="12"/>
        <v>117026131</v>
      </c>
      <c r="AG28" s="41">
        <f t="shared" si="13"/>
        <v>0.1602123725387873</v>
      </c>
      <c r="AH28" s="41">
        <f t="shared" si="14"/>
        <v>0.2006089904826469</v>
      </c>
      <c r="AI28" s="13">
        <v>730443780</v>
      </c>
      <c r="AJ28" s="13">
        <v>711854197</v>
      </c>
      <c r="AK28" s="13">
        <v>117026131</v>
      </c>
      <c r="AL28" s="13"/>
    </row>
    <row r="29" spans="1:38" s="14" customFormat="1" ht="12.75">
      <c r="A29" s="30" t="s">
        <v>96</v>
      </c>
      <c r="B29" s="61" t="s">
        <v>289</v>
      </c>
      <c r="C29" s="40" t="s">
        <v>290</v>
      </c>
      <c r="D29" s="77">
        <v>58143230</v>
      </c>
      <c r="E29" s="78">
        <v>51436027</v>
      </c>
      <c r="F29" s="79">
        <f t="shared" si="0"/>
        <v>109579257</v>
      </c>
      <c r="G29" s="77">
        <v>58143230</v>
      </c>
      <c r="H29" s="78">
        <v>51436027</v>
      </c>
      <c r="I29" s="80">
        <f t="shared" si="1"/>
        <v>109579257</v>
      </c>
      <c r="J29" s="77">
        <v>8161274</v>
      </c>
      <c r="K29" s="78">
        <v>4628919</v>
      </c>
      <c r="L29" s="78">
        <f t="shared" si="2"/>
        <v>12790193</v>
      </c>
      <c r="M29" s="41">
        <f t="shared" si="3"/>
        <v>0.11672093195521485</v>
      </c>
      <c r="N29" s="105">
        <v>0</v>
      </c>
      <c r="O29" s="106">
        <v>0</v>
      </c>
      <c r="P29" s="107">
        <f t="shared" si="4"/>
        <v>0</v>
      </c>
      <c r="Q29" s="41">
        <f t="shared" si="5"/>
        <v>0</v>
      </c>
      <c r="R29" s="105">
        <v>0</v>
      </c>
      <c r="S29" s="107">
        <v>0</v>
      </c>
      <c r="T29" s="107">
        <f t="shared" si="6"/>
        <v>0</v>
      </c>
      <c r="U29" s="41">
        <f t="shared" si="7"/>
        <v>0</v>
      </c>
      <c r="V29" s="105">
        <v>0</v>
      </c>
      <c r="W29" s="107">
        <v>0</v>
      </c>
      <c r="X29" s="107">
        <f t="shared" si="8"/>
        <v>0</v>
      </c>
      <c r="Y29" s="41">
        <f t="shared" si="9"/>
        <v>0</v>
      </c>
      <c r="Z29" s="77">
        <v>8161274</v>
      </c>
      <c r="AA29" s="78">
        <v>4628919</v>
      </c>
      <c r="AB29" s="78">
        <f t="shared" si="10"/>
        <v>12790193</v>
      </c>
      <c r="AC29" s="41">
        <f t="shared" si="11"/>
        <v>0.11672093195521485</v>
      </c>
      <c r="AD29" s="77">
        <v>7203504</v>
      </c>
      <c r="AE29" s="78">
        <v>5329683</v>
      </c>
      <c r="AF29" s="78">
        <f t="shared" si="12"/>
        <v>12533187</v>
      </c>
      <c r="AG29" s="41">
        <f t="shared" si="13"/>
        <v>0.08454892438919305</v>
      </c>
      <c r="AH29" s="41">
        <f t="shared" si="14"/>
        <v>0.020506037291233348</v>
      </c>
      <c r="AI29" s="13">
        <v>148235913</v>
      </c>
      <c r="AJ29" s="13">
        <v>100109824</v>
      </c>
      <c r="AK29" s="13">
        <v>12533187</v>
      </c>
      <c r="AL29" s="13"/>
    </row>
    <row r="30" spans="1:38" s="14" customFormat="1" ht="12.75">
      <c r="A30" s="30" t="s">
        <v>96</v>
      </c>
      <c r="B30" s="61" t="s">
        <v>291</v>
      </c>
      <c r="C30" s="40" t="s">
        <v>292</v>
      </c>
      <c r="D30" s="77">
        <v>313925072</v>
      </c>
      <c r="E30" s="78">
        <v>39671000</v>
      </c>
      <c r="F30" s="80">
        <f t="shared" si="0"/>
        <v>353596072</v>
      </c>
      <c r="G30" s="77">
        <v>313925072</v>
      </c>
      <c r="H30" s="78">
        <v>39671000</v>
      </c>
      <c r="I30" s="80">
        <f t="shared" si="1"/>
        <v>353596072</v>
      </c>
      <c r="J30" s="77">
        <v>74834995</v>
      </c>
      <c r="K30" s="78">
        <v>2905829</v>
      </c>
      <c r="L30" s="78">
        <f t="shared" si="2"/>
        <v>77740824</v>
      </c>
      <c r="M30" s="41">
        <f t="shared" si="3"/>
        <v>0.21985771380401534</v>
      </c>
      <c r="N30" s="105">
        <v>0</v>
      </c>
      <c r="O30" s="106">
        <v>0</v>
      </c>
      <c r="P30" s="107">
        <f t="shared" si="4"/>
        <v>0</v>
      </c>
      <c r="Q30" s="41">
        <f t="shared" si="5"/>
        <v>0</v>
      </c>
      <c r="R30" s="105">
        <v>0</v>
      </c>
      <c r="S30" s="107">
        <v>0</v>
      </c>
      <c r="T30" s="107">
        <f t="shared" si="6"/>
        <v>0</v>
      </c>
      <c r="U30" s="41">
        <f t="shared" si="7"/>
        <v>0</v>
      </c>
      <c r="V30" s="105">
        <v>0</v>
      </c>
      <c r="W30" s="107">
        <v>0</v>
      </c>
      <c r="X30" s="107">
        <f t="shared" si="8"/>
        <v>0</v>
      </c>
      <c r="Y30" s="41">
        <f t="shared" si="9"/>
        <v>0</v>
      </c>
      <c r="Z30" s="77">
        <v>74834995</v>
      </c>
      <c r="AA30" s="78">
        <v>2905829</v>
      </c>
      <c r="AB30" s="78">
        <f t="shared" si="10"/>
        <v>77740824</v>
      </c>
      <c r="AC30" s="41">
        <f t="shared" si="11"/>
        <v>0.21985771380401534</v>
      </c>
      <c r="AD30" s="77">
        <v>78695042</v>
      </c>
      <c r="AE30" s="78">
        <v>5024226</v>
      </c>
      <c r="AF30" s="78">
        <f t="shared" si="12"/>
        <v>83719268</v>
      </c>
      <c r="AG30" s="41">
        <f t="shared" si="13"/>
        <v>0.25628085835858816</v>
      </c>
      <c r="AH30" s="41">
        <f t="shared" si="14"/>
        <v>-0.07141061004021199</v>
      </c>
      <c r="AI30" s="13">
        <v>326670000</v>
      </c>
      <c r="AJ30" s="13">
        <v>338384750</v>
      </c>
      <c r="AK30" s="13">
        <v>83719268</v>
      </c>
      <c r="AL30" s="13"/>
    </row>
    <row r="31" spans="1:38" s="14" customFormat="1" ht="12.75">
      <c r="A31" s="30" t="s">
        <v>96</v>
      </c>
      <c r="B31" s="61" t="s">
        <v>293</v>
      </c>
      <c r="C31" s="40" t="s">
        <v>294</v>
      </c>
      <c r="D31" s="77">
        <v>98825207</v>
      </c>
      <c r="E31" s="78">
        <v>52090000</v>
      </c>
      <c r="F31" s="79">
        <f t="shared" si="0"/>
        <v>150915207</v>
      </c>
      <c r="G31" s="77">
        <v>98825207</v>
      </c>
      <c r="H31" s="78">
        <v>52090000</v>
      </c>
      <c r="I31" s="80">
        <f t="shared" si="1"/>
        <v>150915207</v>
      </c>
      <c r="J31" s="77">
        <v>18173196</v>
      </c>
      <c r="K31" s="78">
        <v>22039271</v>
      </c>
      <c r="L31" s="78">
        <f t="shared" si="2"/>
        <v>40212467</v>
      </c>
      <c r="M31" s="41">
        <f t="shared" si="3"/>
        <v>0.2664573557520946</v>
      </c>
      <c r="N31" s="105">
        <v>0</v>
      </c>
      <c r="O31" s="106">
        <v>0</v>
      </c>
      <c r="P31" s="107">
        <f t="shared" si="4"/>
        <v>0</v>
      </c>
      <c r="Q31" s="41">
        <f t="shared" si="5"/>
        <v>0</v>
      </c>
      <c r="R31" s="105">
        <v>0</v>
      </c>
      <c r="S31" s="107">
        <v>0</v>
      </c>
      <c r="T31" s="107">
        <f t="shared" si="6"/>
        <v>0</v>
      </c>
      <c r="U31" s="41">
        <f t="shared" si="7"/>
        <v>0</v>
      </c>
      <c r="V31" s="105">
        <v>0</v>
      </c>
      <c r="W31" s="107">
        <v>0</v>
      </c>
      <c r="X31" s="107">
        <f t="shared" si="8"/>
        <v>0</v>
      </c>
      <c r="Y31" s="41">
        <f t="shared" si="9"/>
        <v>0</v>
      </c>
      <c r="Z31" s="77">
        <v>18173196</v>
      </c>
      <c r="AA31" s="78">
        <v>22039271</v>
      </c>
      <c r="AB31" s="78">
        <f t="shared" si="10"/>
        <v>40212467</v>
      </c>
      <c r="AC31" s="41">
        <f t="shared" si="11"/>
        <v>0.2664573557520946</v>
      </c>
      <c r="AD31" s="77">
        <v>13549894</v>
      </c>
      <c r="AE31" s="78">
        <v>4215650</v>
      </c>
      <c r="AF31" s="78">
        <f t="shared" si="12"/>
        <v>17765544</v>
      </c>
      <c r="AG31" s="41">
        <f t="shared" si="13"/>
        <v>0.12155585137991876</v>
      </c>
      <c r="AH31" s="41">
        <f t="shared" si="14"/>
        <v>1.2635089024011874</v>
      </c>
      <c r="AI31" s="13">
        <v>146151286</v>
      </c>
      <c r="AJ31" s="13">
        <v>169263720</v>
      </c>
      <c r="AK31" s="13">
        <v>17765544</v>
      </c>
      <c r="AL31" s="13"/>
    </row>
    <row r="32" spans="1:38" s="14" customFormat="1" ht="12.75">
      <c r="A32" s="30" t="s">
        <v>96</v>
      </c>
      <c r="B32" s="61" t="s">
        <v>295</v>
      </c>
      <c r="C32" s="40" t="s">
        <v>296</v>
      </c>
      <c r="D32" s="77">
        <v>81976895</v>
      </c>
      <c r="E32" s="78">
        <v>39443361</v>
      </c>
      <c r="F32" s="79">
        <f t="shared" si="0"/>
        <v>121420256</v>
      </c>
      <c r="G32" s="77">
        <v>81976895</v>
      </c>
      <c r="H32" s="78">
        <v>39443361</v>
      </c>
      <c r="I32" s="80">
        <f t="shared" si="1"/>
        <v>121420256</v>
      </c>
      <c r="J32" s="77">
        <v>20381243</v>
      </c>
      <c r="K32" s="78">
        <v>16594000</v>
      </c>
      <c r="L32" s="78">
        <f t="shared" si="2"/>
        <v>36975243</v>
      </c>
      <c r="M32" s="41">
        <f t="shared" si="3"/>
        <v>0.30452285490157427</v>
      </c>
      <c r="N32" s="105">
        <v>0</v>
      </c>
      <c r="O32" s="106">
        <v>0</v>
      </c>
      <c r="P32" s="107">
        <f t="shared" si="4"/>
        <v>0</v>
      </c>
      <c r="Q32" s="41">
        <f t="shared" si="5"/>
        <v>0</v>
      </c>
      <c r="R32" s="105">
        <v>0</v>
      </c>
      <c r="S32" s="107">
        <v>0</v>
      </c>
      <c r="T32" s="107">
        <f t="shared" si="6"/>
        <v>0</v>
      </c>
      <c r="U32" s="41">
        <f t="shared" si="7"/>
        <v>0</v>
      </c>
      <c r="V32" s="105">
        <v>0</v>
      </c>
      <c r="W32" s="107">
        <v>0</v>
      </c>
      <c r="X32" s="107">
        <f t="shared" si="8"/>
        <v>0</v>
      </c>
      <c r="Y32" s="41">
        <f t="shared" si="9"/>
        <v>0</v>
      </c>
      <c r="Z32" s="77">
        <v>20381243</v>
      </c>
      <c r="AA32" s="78">
        <v>16594000</v>
      </c>
      <c r="AB32" s="78">
        <f t="shared" si="10"/>
        <v>36975243</v>
      </c>
      <c r="AC32" s="41">
        <f t="shared" si="11"/>
        <v>0.30452285490157427</v>
      </c>
      <c r="AD32" s="77">
        <v>21252380</v>
      </c>
      <c r="AE32" s="78">
        <v>7044000</v>
      </c>
      <c r="AF32" s="78">
        <f t="shared" si="12"/>
        <v>28296380</v>
      </c>
      <c r="AG32" s="41">
        <f t="shared" si="13"/>
        <v>0.2652628125205066</v>
      </c>
      <c r="AH32" s="41">
        <f t="shared" si="14"/>
        <v>0.30671283747249656</v>
      </c>
      <c r="AI32" s="13">
        <v>106673000</v>
      </c>
      <c r="AJ32" s="13">
        <v>127431186</v>
      </c>
      <c r="AK32" s="13">
        <v>28296380</v>
      </c>
      <c r="AL32" s="13"/>
    </row>
    <row r="33" spans="1:38" s="14" customFormat="1" ht="12.75">
      <c r="A33" s="30" t="s">
        <v>115</v>
      </c>
      <c r="B33" s="61" t="s">
        <v>297</v>
      </c>
      <c r="C33" s="40" t="s">
        <v>298</v>
      </c>
      <c r="D33" s="77">
        <v>379041574</v>
      </c>
      <c r="E33" s="78">
        <v>196037000</v>
      </c>
      <c r="F33" s="79">
        <f t="shared" si="0"/>
        <v>575078574</v>
      </c>
      <c r="G33" s="77">
        <v>379041574</v>
      </c>
      <c r="H33" s="78">
        <v>196037000</v>
      </c>
      <c r="I33" s="80">
        <f t="shared" si="1"/>
        <v>575078574</v>
      </c>
      <c r="J33" s="77">
        <v>73019991</v>
      </c>
      <c r="K33" s="78">
        <v>79238369</v>
      </c>
      <c r="L33" s="78">
        <f t="shared" si="2"/>
        <v>152258360</v>
      </c>
      <c r="M33" s="41">
        <f t="shared" si="3"/>
        <v>0.26476096812467925</v>
      </c>
      <c r="N33" s="105">
        <v>0</v>
      </c>
      <c r="O33" s="106">
        <v>0</v>
      </c>
      <c r="P33" s="107">
        <f t="shared" si="4"/>
        <v>0</v>
      </c>
      <c r="Q33" s="41">
        <f t="shared" si="5"/>
        <v>0</v>
      </c>
      <c r="R33" s="105">
        <v>0</v>
      </c>
      <c r="S33" s="107">
        <v>0</v>
      </c>
      <c r="T33" s="107">
        <f t="shared" si="6"/>
        <v>0</v>
      </c>
      <c r="U33" s="41">
        <f t="shared" si="7"/>
        <v>0</v>
      </c>
      <c r="V33" s="105">
        <v>0</v>
      </c>
      <c r="W33" s="107">
        <v>0</v>
      </c>
      <c r="X33" s="107">
        <f t="shared" si="8"/>
        <v>0</v>
      </c>
      <c r="Y33" s="41">
        <f t="shared" si="9"/>
        <v>0</v>
      </c>
      <c r="Z33" s="77">
        <v>73019991</v>
      </c>
      <c r="AA33" s="78">
        <v>79238369</v>
      </c>
      <c r="AB33" s="78">
        <f t="shared" si="10"/>
        <v>152258360</v>
      </c>
      <c r="AC33" s="41">
        <f t="shared" si="11"/>
        <v>0.26476096812467925</v>
      </c>
      <c r="AD33" s="77">
        <v>49049861</v>
      </c>
      <c r="AE33" s="78">
        <v>21878073</v>
      </c>
      <c r="AF33" s="78">
        <f t="shared" si="12"/>
        <v>70927934</v>
      </c>
      <c r="AG33" s="41">
        <f t="shared" si="13"/>
        <v>0.11473713262981046</v>
      </c>
      <c r="AH33" s="41">
        <f t="shared" si="14"/>
        <v>1.1466628366758855</v>
      </c>
      <c r="AI33" s="13">
        <v>618177676</v>
      </c>
      <c r="AJ33" s="13">
        <v>660005000</v>
      </c>
      <c r="AK33" s="13">
        <v>70927934</v>
      </c>
      <c r="AL33" s="13"/>
    </row>
    <row r="34" spans="1:38" s="58" customFormat="1" ht="12.75">
      <c r="A34" s="62"/>
      <c r="B34" s="63" t="s">
        <v>299</v>
      </c>
      <c r="C34" s="33"/>
      <c r="D34" s="81">
        <f>SUM(D28:D33)</f>
        <v>1511627453</v>
      </c>
      <c r="E34" s="82">
        <f>SUM(E28:E33)</f>
        <v>508089388</v>
      </c>
      <c r="F34" s="90">
        <f t="shared" si="0"/>
        <v>2019716841</v>
      </c>
      <c r="G34" s="81">
        <f>SUM(G28:G33)</f>
        <v>1511627453</v>
      </c>
      <c r="H34" s="82">
        <f>SUM(H28:H33)</f>
        <v>508089388</v>
      </c>
      <c r="I34" s="83">
        <f t="shared" si="1"/>
        <v>2019716841</v>
      </c>
      <c r="J34" s="81">
        <f>SUM(J28:J33)</f>
        <v>312747502</v>
      </c>
      <c r="K34" s="82">
        <f>SUM(K28:K33)</f>
        <v>147732210</v>
      </c>
      <c r="L34" s="82">
        <f t="shared" si="2"/>
        <v>460479712</v>
      </c>
      <c r="M34" s="45">
        <f t="shared" si="3"/>
        <v>0.2279922128945599</v>
      </c>
      <c r="N34" s="111">
        <f>SUM(N28:N33)</f>
        <v>0</v>
      </c>
      <c r="O34" s="112">
        <f>SUM(O28:O33)</f>
        <v>0</v>
      </c>
      <c r="P34" s="113">
        <f t="shared" si="4"/>
        <v>0</v>
      </c>
      <c r="Q34" s="45">
        <f t="shared" si="5"/>
        <v>0</v>
      </c>
      <c r="R34" s="111">
        <f>SUM(R28:R33)</f>
        <v>0</v>
      </c>
      <c r="S34" s="113">
        <f>SUM(S28:S33)</f>
        <v>0</v>
      </c>
      <c r="T34" s="113">
        <f t="shared" si="6"/>
        <v>0</v>
      </c>
      <c r="U34" s="45">
        <f t="shared" si="7"/>
        <v>0</v>
      </c>
      <c r="V34" s="111">
        <f>SUM(V28:V33)</f>
        <v>0</v>
      </c>
      <c r="W34" s="113">
        <f>SUM(W28:W33)</f>
        <v>0</v>
      </c>
      <c r="X34" s="113">
        <f t="shared" si="8"/>
        <v>0</v>
      </c>
      <c r="Y34" s="45">
        <f t="shared" si="9"/>
        <v>0</v>
      </c>
      <c r="Z34" s="81">
        <v>312747502</v>
      </c>
      <c r="AA34" s="82">
        <v>147732210</v>
      </c>
      <c r="AB34" s="82">
        <f t="shared" si="10"/>
        <v>460479712</v>
      </c>
      <c r="AC34" s="45">
        <f t="shared" si="11"/>
        <v>0.2279922128945599</v>
      </c>
      <c r="AD34" s="81">
        <f>SUM(AD28:AD33)</f>
        <v>279041872</v>
      </c>
      <c r="AE34" s="82">
        <f>SUM(AE28:AE33)</f>
        <v>51226572</v>
      </c>
      <c r="AF34" s="82">
        <f t="shared" si="12"/>
        <v>330268444</v>
      </c>
      <c r="AG34" s="45">
        <f t="shared" si="13"/>
        <v>0.15906190225759229</v>
      </c>
      <c r="AH34" s="45">
        <f t="shared" si="14"/>
        <v>0.3942588835402028</v>
      </c>
      <c r="AI34" s="64">
        <f>SUM(AI28:AI33)</f>
        <v>2076351655</v>
      </c>
      <c r="AJ34" s="64">
        <f>SUM(AJ28:AJ33)</f>
        <v>2107048677</v>
      </c>
      <c r="AK34" s="64">
        <f>SUM(AK28:AK33)</f>
        <v>330268444</v>
      </c>
      <c r="AL34" s="64"/>
    </row>
    <row r="35" spans="1:38" s="14" customFormat="1" ht="12.75">
      <c r="A35" s="30" t="s">
        <v>96</v>
      </c>
      <c r="B35" s="61" t="s">
        <v>300</v>
      </c>
      <c r="C35" s="40" t="s">
        <v>301</v>
      </c>
      <c r="D35" s="77">
        <v>221047339</v>
      </c>
      <c r="E35" s="78">
        <v>35308713</v>
      </c>
      <c r="F35" s="79">
        <f t="shared" si="0"/>
        <v>256356052</v>
      </c>
      <c r="G35" s="77">
        <v>221047339</v>
      </c>
      <c r="H35" s="78">
        <v>35308713</v>
      </c>
      <c r="I35" s="80">
        <f t="shared" si="1"/>
        <v>256356052</v>
      </c>
      <c r="J35" s="77">
        <v>49646423</v>
      </c>
      <c r="K35" s="78">
        <v>2170137</v>
      </c>
      <c r="L35" s="78">
        <f t="shared" si="2"/>
        <v>51816560</v>
      </c>
      <c r="M35" s="41">
        <f t="shared" si="3"/>
        <v>0.20212731314804303</v>
      </c>
      <c r="N35" s="105">
        <v>0</v>
      </c>
      <c r="O35" s="106">
        <v>0</v>
      </c>
      <c r="P35" s="107">
        <f t="shared" si="4"/>
        <v>0</v>
      </c>
      <c r="Q35" s="41">
        <f t="shared" si="5"/>
        <v>0</v>
      </c>
      <c r="R35" s="105">
        <v>0</v>
      </c>
      <c r="S35" s="107">
        <v>0</v>
      </c>
      <c r="T35" s="107">
        <f t="shared" si="6"/>
        <v>0</v>
      </c>
      <c r="U35" s="41">
        <f t="shared" si="7"/>
        <v>0</v>
      </c>
      <c r="V35" s="105">
        <v>0</v>
      </c>
      <c r="W35" s="107">
        <v>0</v>
      </c>
      <c r="X35" s="107">
        <f t="shared" si="8"/>
        <v>0</v>
      </c>
      <c r="Y35" s="41">
        <f t="shared" si="9"/>
        <v>0</v>
      </c>
      <c r="Z35" s="77">
        <v>49646423</v>
      </c>
      <c r="AA35" s="78">
        <v>2170137</v>
      </c>
      <c r="AB35" s="78">
        <f t="shared" si="10"/>
        <v>51816560</v>
      </c>
      <c r="AC35" s="41">
        <f t="shared" si="11"/>
        <v>0.20212731314804303</v>
      </c>
      <c r="AD35" s="77">
        <v>43055459</v>
      </c>
      <c r="AE35" s="78">
        <v>307374</v>
      </c>
      <c r="AF35" s="78">
        <f t="shared" si="12"/>
        <v>43362833</v>
      </c>
      <c r="AG35" s="41">
        <f t="shared" si="13"/>
        <v>0.1921240472077314</v>
      </c>
      <c r="AH35" s="41">
        <f t="shared" si="14"/>
        <v>0.19495329099000513</v>
      </c>
      <c r="AI35" s="13">
        <v>225702267</v>
      </c>
      <c r="AJ35" s="13">
        <v>231594672</v>
      </c>
      <c r="AK35" s="13">
        <v>43362833</v>
      </c>
      <c r="AL35" s="13"/>
    </row>
    <row r="36" spans="1:38" s="14" customFormat="1" ht="12.75">
      <c r="A36" s="30" t="s">
        <v>96</v>
      </c>
      <c r="B36" s="61" t="s">
        <v>302</v>
      </c>
      <c r="C36" s="40" t="s">
        <v>303</v>
      </c>
      <c r="D36" s="77">
        <v>111465000</v>
      </c>
      <c r="E36" s="78">
        <v>73269379</v>
      </c>
      <c r="F36" s="79">
        <f t="shared" si="0"/>
        <v>184734379</v>
      </c>
      <c r="G36" s="77">
        <v>111465000</v>
      </c>
      <c r="H36" s="78">
        <v>73269379</v>
      </c>
      <c r="I36" s="80">
        <f t="shared" si="1"/>
        <v>184734379</v>
      </c>
      <c r="J36" s="77">
        <v>16865689</v>
      </c>
      <c r="K36" s="78">
        <v>7798509</v>
      </c>
      <c r="L36" s="78">
        <f t="shared" si="2"/>
        <v>24664198</v>
      </c>
      <c r="M36" s="41">
        <f t="shared" si="3"/>
        <v>0.13351168382145048</v>
      </c>
      <c r="N36" s="105">
        <v>0</v>
      </c>
      <c r="O36" s="106">
        <v>0</v>
      </c>
      <c r="P36" s="107">
        <f t="shared" si="4"/>
        <v>0</v>
      </c>
      <c r="Q36" s="41">
        <f t="shared" si="5"/>
        <v>0</v>
      </c>
      <c r="R36" s="105">
        <v>0</v>
      </c>
      <c r="S36" s="107">
        <v>0</v>
      </c>
      <c r="T36" s="107">
        <f t="shared" si="6"/>
        <v>0</v>
      </c>
      <c r="U36" s="41">
        <f t="shared" si="7"/>
        <v>0</v>
      </c>
      <c r="V36" s="105">
        <v>0</v>
      </c>
      <c r="W36" s="107">
        <v>0</v>
      </c>
      <c r="X36" s="107">
        <f t="shared" si="8"/>
        <v>0</v>
      </c>
      <c r="Y36" s="41">
        <f t="shared" si="9"/>
        <v>0</v>
      </c>
      <c r="Z36" s="77">
        <v>16865689</v>
      </c>
      <c r="AA36" s="78">
        <v>7798509</v>
      </c>
      <c r="AB36" s="78">
        <f t="shared" si="10"/>
        <v>24664198</v>
      </c>
      <c r="AC36" s="41">
        <f t="shared" si="11"/>
        <v>0.13351168382145048</v>
      </c>
      <c r="AD36" s="77">
        <v>23102298</v>
      </c>
      <c r="AE36" s="78">
        <v>9047756</v>
      </c>
      <c r="AF36" s="78">
        <f t="shared" si="12"/>
        <v>32150054</v>
      </c>
      <c r="AG36" s="41">
        <f t="shared" si="13"/>
        <v>0.19430405655784516</v>
      </c>
      <c r="AH36" s="41">
        <f t="shared" si="14"/>
        <v>-0.2328411641237057</v>
      </c>
      <c r="AI36" s="13">
        <v>165462598</v>
      </c>
      <c r="AJ36" s="13">
        <v>158130000</v>
      </c>
      <c r="AK36" s="13">
        <v>32150054</v>
      </c>
      <c r="AL36" s="13"/>
    </row>
    <row r="37" spans="1:38" s="14" customFormat="1" ht="12.75">
      <c r="A37" s="30" t="s">
        <v>96</v>
      </c>
      <c r="B37" s="61" t="s">
        <v>304</v>
      </c>
      <c r="C37" s="40" t="s">
        <v>305</v>
      </c>
      <c r="D37" s="77">
        <v>95301948</v>
      </c>
      <c r="E37" s="78">
        <v>37994000</v>
      </c>
      <c r="F37" s="79">
        <f t="shared" si="0"/>
        <v>133295948</v>
      </c>
      <c r="G37" s="77">
        <v>95301948</v>
      </c>
      <c r="H37" s="78">
        <v>37994000</v>
      </c>
      <c r="I37" s="80">
        <f t="shared" si="1"/>
        <v>133295948</v>
      </c>
      <c r="J37" s="77">
        <v>16261440</v>
      </c>
      <c r="K37" s="78">
        <v>10361499</v>
      </c>
      <c r="L37" s="78">
        <f t="shared" si="2"/>
        <v>26622939</v>
      </c>
      <c r="M37" s="41">
        <f t="shared" si="3"/>
        <v>0.19972804424632623</v>
      </c>
      <c r="N37" s="105">
        <v>0</v>
      </c>
      <c r="O37" s="106">
        <v>0</v>
      </c>
      <c r="P37" s="107">
        <f t="shared" si="4"/>
        <v>0</v>
      </c>
      <c r="Q37" s="41">
        <f t="shared" si="5"/>
        <v>0</v>
      </c>
      <c r="R37" s="105">
        <v>0</v>
      </c>
      <c r="S37" s="107">
        <v>0</v>
      </c>
      <c r="T37" s="107">
        <f t="shared" si="6"/>
        <v>0</v>
      </c>
      <c r="U37" s="41">
        <f t="shared" si="7"/>
        <v>0</v>
      </c>
      <c r="V37" s="105">
        <v>0</v>
      </c>
      <c r="W37" s="107">
        <v>0</v>
      </c>
      <c r="X37" s="107">
        <f t="shared" si="8"/>
        <v>0</v>
      </c>
      <c r="Y37" s="41">
        <f t="shared" si="9"/>
        <v>0</v>
      </c>
      <c r="Z37" s="77">
        <v>16261440</v>
      </c>
      <c r="AA37" s="78">
        <v>10361499</v>
      </c>
      <c r="AB37" s="78">
        <f t="shared" si="10"/>
        <v>26622939</v>
      </c>
      <c r="AC37" s="41">
        <f t="shared" si="11"/>
        <v>0.19972804424632623</v>
      </c>
      <c r="AD37" s="77">
        <v>12039353</v>
      </c>
      <c r="AE37" s="78">
        <v>4517116</v>
      </c>
      <c r="AF37" s="78">
        <f t="shared" si="12"/>
        <v>16556469</v>
      </c>
      <c r="AG37" s="41">
        <f t="shared" si="13"/>
        <v>0.1595025222958094</v>
      </c>
      <c r="AH37" s="41">
        <f t="shared" si="14"/>
        <v>0.6080082655305308</v>
      </c>
      <c r="AI37" s="13">
        <v>103800672</v>
      </c>
      <c r="AJ37" s="13">
        <v>119823000</v>
      </c>
      <c r="AK37" s="13">
        <v>16556469</v>
      </c>
      <c r="AL37" s="13"/>
    </row>
    <row r="38" spans="1:38" s="14" customFormat="1" ht="12.75">
      <c r="A38" s="30" t="s">
        <v>96</v>
      </c>
      <c r="B38" s="61" t="s">
        <v>306</v>
      </c>
      <c r="C38" s="40" t="s">
        <v>307</v>
      </c>
      <c r="D38" s="77">
        <v>175909003</v>
      </c>
      <c r="E38" s="78">
        <v>31585000</v>
      </c>
      <c r="F38" s="79">
        <f t="shared" si="0"/>
        <v>207494003</v>
      </c>
      <c r="G38" s="77">
        <v>175909003</v>
      </c>
      <c r="H38" s="78">
        <v>31585000</v>
      </c>
      <c r="I38" s="80">
        <f t="shared" si="1"/>
        <v>207494003</v>
      </c>
      <c r="J38" s="77">
        <v>29861865</v>
      </c>
      <c r="K38" s="78">
        <v>8264350</v>
      </c>
      <c r="L38" s="78">
        <f t="shared" si="2"/>
        <v>38126215</v>
      </c>
      <c r="M38" s="41">
        <f t="shared" si="3"/>
        <v>0.18374610566455746</v>
      </c>
      <c r="N38" s="105">
        <v>0</v>
      </c>
      <c r="O38" s="106">
        <v>0</v>
      </c>
      <c r="P38" s="107">
        <f t="shared" si="4"/>
        <v>0</v>
      </c>
      <c r="Q38" s="41">
        <f t="shared" si="5"/>
        <v>0</v>
      </c>
      <c r="R38" s="105">
        <v>0</v>
      </c>
      <c r="S38" s="107">
        <v>0</v>
      </c>
      <c r="T38" s="107">
        <f t="shared" si="6"/>
        <v>0</v>
      </c>
      <c r="U38" s="41">
        <f t="shared" si="7"/>
        <v>0</v>
      </c>
      <c r="V38" s="105">
        <v>0</v>
      </c>
      <c r="W38" s="107">
        <v>0</v>
      </c>
      <c r="X38" s="107">
        <f t="shared" si="8"/>
        <v>0</v>
      </c>
      <c r="Y38" s="41">
        <f t="shared" si="9"/>
        <v>0</v>
      </c>
      <c r="Z38" s="77">
        <v>29861865</v>
      </c>
      <c r="AA38" s="78">
        <v>8264350</v>
      </c>
      <c r="AB38" s="78">
        <f t="shared" si="10"/>
        <v>38126215</v>
      </c>
      <c r="AC38" s="41">
        <f t="shared" si="11"/>
        <v>0.18374610566455746</v>
      </c>
      <c r="AD38" s="77">
        <v>27144684</v>
      </c>
      <c r="AE38" s="78">
        <v>239557</v>
      </c>
      <c r="AF38" s="78">
        <f t="shared" si="12"/>
        <v>27384241</v>
      </c>
      <c r="AG38" s="41">
        <f t="shared" si="13"/>
        <v>0.135075412989046</v>
      </c>
      <c r="AH38" s="41">
        <f t="shared" si="14"/>
        <v>0.39226845834434476</v>
      </c>
      <c r="AI38" s="13">
        <v>202732980</v>
      </c>
      <c r="AJ38" s="13">
        <v>222503402</v>
      </c>
      <c r="AK38" s="13">
        <v>27384241</v>
      </c>
      <c r="AL38" s="13"/>
    </row>
    <row r="39" spans="1:38" s="14" customFormat="1" ht="12.75">
      <c r="A39" s="30" t="s">
        <v>115</v>
      </c>
      <c r="B39" s="61" t="s">
        <v>308</v>
      </c>
      <c r="C39" s="40" t="s">
        <v>309</v>
      </c>
      <c r="D39" s="77">
        <v>244951000</v>
      </c>
      <c r="E39" s="78">
        <v>250424000</v>
      </c>
      <c r="F39" s="79">
        <f t="shared" si="0"/>
        <v>495375000</v>
      </c>
      <c r="G39" s="77">
        <v>244951000</v>
      </c>
      <c r="H39" s="78">
        <v>250424000</v>
      </c>
      <c r="I39" s="80">
        <f t="shared" si="1"/>
        <v>495375000</v>
      </c>
      <c r="J39" s="77">
        <v>45067806</v>
      </c>
      <c r="K39" s="78">
        <v>23693784</v>
      </c>
      <c r="L39" s="78">
        <f t="shared" si="2"/>
        <v>68761590</v>
      </c>
      <c r="M39" s="41">
        <f t="shared" si="3"/>
        <v>0.1388071461014383</v>
      </c>
      <c r="N39" s="105">
        <v>0</v>
      </c>
      <c r="O39" s="106">
        <v>0</v>
      </c>
      <c r="P39" s="107">
        <f t="shared" si="4"/>
        <v>0</v>
      </c>
      <c r="Q39" s="41">
        <f t="shared" si="5"/>
        <v>0</v>
      </c>
      <c r="R39" s="105">
        <v>0</v>
      </c>
      <c r="S39" s="107">
        <v>0</v>
      </c>
      <c r="T39" s="107">
        <f t="shared" si="6"/>
        <v>0</v>
      </c>
      <c r="U39" s="41">
        <f t="shared" si="7"/>
        <v>0</v>
      </c>
      <c r="V39" s="105">
        <v>0</v>
      </c>
      <c r="W39" s="107">
        <v>0</v>
      </c>
      <c r="X39" s="107">
        <f t="shared" si="8"/>
        <v>0</v>
      </c>
      <c r="Y39" s="41">
        <f t="shared" si="9"/>
        <v>0</v>
      </c>
      <c r="Z39" s="77">
        <v>45067806</v>
      </c>
      <c r="AA39" s="78">
        <v>23693784</v>
      </c>
      <c r="AB39" s="78">
        <f t="shared" si="10"/>
        <v>68761590</v>
      </c>
      <c r="AC39" s="41">
        <f t="shared" si="11"/>
        <v>0.1388071461014383</v>
      </c>
      <c r="AD39" s="77">
        <v>37063210</v>
      </c>
      <c r="AE39" s="78">
        <v>76106686</v>
      </c>
      <c r="AF39" s="78">
        <f t="shared" si="12"/>
        <v>113169896</v>
      </c>
      <c r="AG39" s="41">
        <f t="shared" si="13"/>
        <v>0.2579269147905963</v>
      </c>
      <c r="AH39" s="41">
        <f t="shared" si="14"/>
        <v>-0.39240387744104666</v>
      </c>
      <c r="AI39" s="13">
        <v>438767300</v>
      </c>
      <c r="AJ39" s="13">
        <v>482798000</v>
      </c>
      <c r="AK39" s="13">
        <v>113169896</v>
      </c>
      <c r="AL39" s="13"/>
    </row>
    <row r="40" spans="1:38" s="58" customFormat="1" ht="12.75">
      <c r="A40" s="62"/>
      <c r="B40" s="63" t="s">
        <v>310</v>
      </c>
      <c r="C40" s="33"/>
      <c r="D40" s="81">
        <f>SUM(D35:D39)</f>
        <v>848674290</v>
      </c>
      <c r="E40" s="82">
        <f>SUM(E35:E39)</f>
        <v>428581092</v>
      </c>
      <c r="F40" s="83">
        <f t="shared" si="0"/>
        <v>1277255382</v>
      </c>
      <c r="G40" s="81">
        <f>SUM(G35:G39)</f>
        <v>848674290</v>
      </c>
      <c r="H40" s="82">
        <f>SUM(H35:H39)</f>
        <v>428581092</v>
      </c>
      <c r="I40" s="83">
        <f t="shared" si="1"/>
        <v>1277255382</v>
      </c>
      <c r="J40" s="81">
        <f>SUM(J35:J39)</f>
        <v>157703223</v>
      </c>
      <c r="K40" s="82">
        <f>SUM(K35:K39)</f>
        <v>52288279</v>
      </c>
      <c r="L40" s="82">
        <f t="shared" si="2"/>
        <v>209991502</v>
      </c>
      <c r="M40" s="45">
        <f t="shared" si="3"/>
        <v>0.16440839080371164</v>
      </c>
      <c r="N40" s="111">
        <f>SUM(N35:N39)</f>
        <v>0</v>
      </c>
      <c r="O40" s="112">
        <f>SUM(O35:O39)</f>
        <v>0</v>
      </c>
      <c r="P40" s="113">
        <f t="shared" si="4"/>
        <v>0</v>
      </c>
      <c r="Q40" s="45">
        <f t="shared" si="5"/>
        <v>0</v>
      </c>
      <c r="R40" s="111">
        <f>SUM(R35:R39)</f>
        <v>0</v>
      </c>
      <c r="S40" s="113">
        <f>SUM(S35:S39)</f>
        <v>0</v>
      </c>
      <c r="T40" s="113">
        <f t="shared" si="6"/>
        <v>0</v>
      </c>
      <c r="U40" s="45">
        <f t="shared" si="7"/>
        <v>0</v>
      </c>
      <c r="V40" s="111">
        <f>SUM(V35:V39)</f>
        <v>0</v>
      </c>
      <c r="W40" s="113">
        <f>SUM(W35:W39)</f>
        <v>0</v>
      </c>
      <c r="X40" s="113">
        <f t="shared" si="8"/>
        <v>0</v>
      </c>
      <c r="Y40" s="45">
        <f t="shared" si="9"/>
        <v>0</v>
      </c>
      <c r="Z40" s="81">
        <v>157703223</v>
      </c>
      <c r="AA40" s="82">
        <v>52288279</v>
      </c>
      <c r="AB40" s="82">
        <f t="shared" si="10"/>
        <v>209991502</v>
      </c>
      <c r="AC40" s="45">
        <f t="shared" si="11"/>
        <v>0.16440839080371164</v>
      </c>
      <c r="AD40" s="81">
        <f>SUM(AD35:AD39)</f>
        <v>142405004</v>
      </c>
      <c r="AE40" s="82">
        <f>SUM(AE35:AE39)</f>
        <v>90218489</v>
      </c>
      <c r="AF40" s="82">
        <f t="shared" si="12"/>
        <v>232623493</v>
      </c>
      <c r="AG40" s="45">
        <f t="shared" si="13"/>
        <v>0.20469026830395198</v>
      </c>
      <c r="AH40" s="45">
        <f t="shared" si="14"/>
        <v>-0.09729022081187644</v>
      </c>
      <c r="AI40" s="64">
        <f>SUM(AI35:AI39)</f>
        <v>1136465817</v>
      </c>
      <c r="AJ40" s="64">
        <f>SUM(AJ35:AJ39)</f>
        <v>1214849074</v>
      </c>
      <c r="AK40" s="64">
        <f>SUM(AK35:AK39)</f>
        <v>232623493</v>
      </c>
      <c r="AL40" s="64"/>
    </row>
    <row r="41" spans="1:38" s="14" customFormat="1" ht="12.75">
      <c r="A41" s="30" t="s">
        <v>96</v>
      </c>
      <c r="B41" s="61" t="s">
        <v>78</v>
      </c>
      <c r="C41" s="40" t="s">
        <v>79</v>
      </c>
      <c r="D41" s="77">
        <v>1503460000</v>
      </c>
      <c r="E41" s="78">
        <v>409228521</v>
      </c>
      <c r="F41" s="79">
        <f t="shared" si="0"/>
        <v>1912688521</v>
      </c>
      <c r="G41" s="77">
        <v>1503460000</v>
      </c>
      <c r="H41" s="78">
        <v>409228521</v>
      </c>
      <c r="I41" s="80">
        <f t="shared" si="1"/>
        <v>1912688521</v>
      </c>
      <c r="J41" s="77">
        <v>329408364</v>
      </c>
      <c r="K41" s="78">
        <v>50222382</v>
      </c>
      <c r="L41" s="78">
        <f t="shared" si="2"/>
        <v>379630746</v>
      </c>
      <c r="M41" s="41">
        <f t="shared" si="3"/>
        <v>0.19848017167035636</v>
      </c>
      <c r="N41" s="105">
        <v>0</v>
      </c>
      <c r="O41" s="106">
        <v>0</v>
      </c>
      <c r="P41" s="107">
        <f t="shared" si="4"/>
        <v>0</v>
      </c>
      <c r="Q41" s="41">
        <f t="shared" si="5"/>
        <v>0</v>
      </c>
      <c r="R41" s="105">
        <v>0</v>
      </c>
      <c r="S41" s="107">
        <v>0</v>
      </c>
      <c r="T41" s="107">
        <f t="shared" si="6"/>
        <v>0</v>
      </c>
      <c r="U41" s="41">
        <f t="shared" si="7"/>
        <v>0</v>
      </c>
      <c r="V41" s="105">
        <v>0</v>
      </c>
      <c r="W41" s="107">
        <v>0</v>
      </c>
      <c r="X41" s="107">
        <f t="shared" si="8"/>
        <v>0</v>
      </c>
      <c r="Y41" s="41">
        <f t="shared" si="9"/>
        <v>0</v>
      </c>
      <c r="Z41" s="77">
        <v>329408364</v>
      </c>
      <c r="AA41" s="78">
        <v>50222382</v>
      </c>
      <c r="AB41" s="78">
        <f t="shared" si="10"/>
        <v>379630746</v>
      </c>
      <c r="AC41" s="41">
        <f t="shared" si="11"/>
        <v>0.19848017167035636</v>
      </c>
      <c r="AD41" s="77">
        <v>330807471</v>
      </c>
      <c r="AE41" s="78">
        <v>23662893</v>
      </c>
      <c r="AF41" s="78">
        <f t="shared" si="12"/>
        <v>354470364</v>
      </c>
      <c r="AG41" s="41">
        <f t="shared" si="13"/>
        <v>0.20615493139653412</v>
      </c>
      <c r="AH41" s="41">
        <f t="shared" si="14"/>
        <v>0.07098021317234848</v>
      </c>
      <c r="AI41" s="13">
        <v>1719436744</v>
      </c>
      <c r="AJ41" s="13">
        <v>1781616433</v>
      </c>
      <c r="AK41" s="13">
        <v>354470364</v>
      </c>
      <c r="AL41" s="13"/>
    </row>
    <row r="42" spans="1:38" s="14" customFormat="1" ht="12.75">
      <c r="A42" s="30" t="s">
        <v>96</v>
      </c>
      <c r="B42" s="61" t="s">
        <v>311</v>
      </c>
      <c r="C42" s="40" t="s">
        <v>312</v>
      </c>
      <c r="D42" s="77">
        <v>56609203</v>
      </c>
      <c r="E42" s="78">
        <v>10332000</v>
      </c>
      <c r="F42" s="79">
        <f aca="true" t="shared" si="15" ref="F42:F73">$D42+$E42</f>
        <v>66941203</v>
      </c>
      <c r="G42" s="77">
        <v>56609203</v>
      </c>
      <c r="H42" s="78">
        <v>10332000</v>
      </c>
      <c r="I42" s="80">
        <f aca="true" t="shared" si="16" ref="I42:I73">$G42+$H42</f>
        <v>66941203</v>
      </c>
      <c r="J42" s="77">
        <v>9664689</v>
      </c>
      <c r="K42" s="78">
        <v>2487042</v>
      </c>
      <c r="L42" s="78">
        <f aca="true" t="shared" si="17" ref="L42:L73">$J42+$K42</f>
        <v>12151731</v>
      </c>
      <c r="M42" s="41">
        <f aca="true" t="shared" si="18" ref="M42:M73">IF($F42=0,0,$L42/$F42)</f>
        <v>0.18152842278618744</v>
      </c>
      <c r="N42" s="105">
        <v>0</v>
      </c>
      <c r="O42" s="106">
        <v>0</v>
      </c>
      <c r="P42" s="107">
        <f aca="true" t="shared" si="19" ref="P42:P73">$N42+$O42</f>
        <v>0</v>
      </c>
      <c r="Q42" s="41">
        <f aca="true" t="shared" si="20" ref="Q42:Q73">IF($F42=0,0,$P42/$F42)</f>
        <v>0</v>
      </c>
      <c r="R42" s="105">
        <v>0</v>
      </c>
      <c r="S42" s="107">
        <v>0</v>
      </c>
      <c r="T42" s="107">
        <f aca="true" t="shared" si="21" ref="T42:T73">$R42+$S42</f>
        <v>0</v>
      </c>
      <c r="U42" s="41">
        <f aca="true" t="shared" si="22" ref="U42:U73">IF($I42=0,0,$T42/$I42)</f>
        <v>0</v>
      </c>
      <c r="V42" s="105">
        <v>0</v>
      </c>
      <c r="W42" s="107">
        <v>0</v>
      </c>
      <c r="X42" s="107">
        <f aca="true" t="shared" si="23" ref="X42:X73">$V42+$W42</f>
        <v>0</v>
      </c>
      <c r="Y42" s="41">
        <f aca="true" t="shared" si="24" ref="Y42:Y73">IF($I42=0,0,$X42/$I42)</f>
        <v>0</v>
      </c>
      <c r="Z42" s="77">
        <v>9664689</v>
      </c>
      <c r="AA42" s="78">
        <v>2487042</v>
      </c>
      <c r="AB42" s="78">
        <f aca="true" t="shared" si="25" ref="AB42:AB73">$Z42+$AA42</f>
        <v>12151731</v>
      </c>
      <c r="AC42" s="41">
        <f aca="true" t="shared" si="26" ref="AC42:AC73">IF($F42=0,0,$AB42/$F42)</f>
        <v>0.18152842278618744</v>
      </c>
      <c r="AD42" s="77">
        <v>8669751</v>
      </c>
      <c r="AE42" s="78">
        <v>54330</v>
      </c>
      <c r="AF42" s="78">
        <f aca="true" t="shared" si="27" ref="AF42:AF73">$AD42+$AE42</f>
        <v>8724081</v>
      </c>
      <c r="AG42" s="41">
        <f aca="true" t="shared" si="28" ref="AG42:AG73">IF($AI42=0,0,$AK42/$AI42)</f>
        <v>0.1632228566455062</v>
      </c>
      <c r="AH42" s="41">
        <f aca="true" t="shared" si="29" ref="AH42:AH73">IF($AF42=0,0,(($L42/$AF42)-1))</f>
        <v>0.39289525166031813</v>
      </c>
      <c r="AI42" s="13">
        <v>53448893</v>
      </c>
      <c r="AJ42" s="13">
        <v>67010092</v>
      </c>
      <c r="AK42" s="13">
        <v>8724081</v>
      </c>
      <c r="AL42" s="13"/>
    </row>
    <row r="43" spans="1:38" s="14" customFormat="1" ht="12.75">
      <c r="A43" s="30" t="s">
        <v>96</v>
      </c>
      <c r="B43" s="61" t="s">
        <v>313</v>
      </c>
      <c r="C43" s="40" t="s">
        <v>314</v>
      </c>
      <c r="D43" s="77">
        <v>51640867</v>
      </c>
      <c r="E43" s="78">
        <v>70390200</v>
      </c>
      <c r="F43" s="79">
        <f t="shared" si="15"/>
        <v>122031067</v>
      </c>
      <c r="G43" s="77">
        <v>51640867</v>
      </c>
      <c r="H43" s="78">
        <v>37138970</v>
      </c>
      <c r="I43" s="80">
        <f t="shared" si="16"/>
        <v>88779837</v>
      </c>
      <c r="J43" s="77">
        <v>29687369</v>
      </c>
      <c r="K43" s="78">
        <v>4611188</v>
      </c>
      <c r="L43" s="78">
        <f t="shared" si="17"/>
        <v>34298557</v>
      </c>
      <c r="M43" s="41">
        <f t="shared" si="18"/>
        <v>0.28106414082243497</v>
      </c>
      <c r="N43" s="105">
        <v>0</v>
      </c>
      <c r="O43" s="106">
        <v>0</v>
      </c>
      <c r="P43" s="107">
        <f t="shared" si="19"/>
        <v>0</v>
      </c>
      <c r="Q43" s="41">
        <f t="shared" si="20"/>
        <v>0</v>
      </c>
      <c r="R43" s="105">
        <v>0</v>
      </c>
      <c r="S43" s="107">
        <v>0</v>
      </c>
      <c r="T43" s="107">
        <f t="shared" si="21"/>
        <v>0</v>
      </c>
      <c r="U43" s="41">
        <f t="shared" si="22"/>
        <v>0</v>
      </c>
      <c r="V43" s="105">
        <v>0</v>
      </c>
      <c r="W43" s="107">
        <v>0</v>
      </c>
      <c r="X43" s="107">
        <f t="shared" si="23"/>
        <v>0</v>
      </c>
      <c r="Y43" s="41">
        <f t="shared" si="24"/>
        <v>0</v>
      </c>
      <c r="Z43" s="77">
        <v>29687369</v>
      </c>
      <c r="AA43" s="78">
        <v>4611188</v>
      </c>
      <c r="AB43" s="78">
        <f t="shared" si="25"/>
        <v>34298557</v>
      </c>
      <c r="AC43" s="41">
        <f t="shared" si="26"/>
        <v>0.28106414082243497</v>
      </c>
      <c r="AD43" s="77">
        <v>14704709</v>
      </c>
      <c r="AE43" s="78">
        <v>612979</v>
      </c>
      <c r="AF43" s="78">
        <f t="shared" si="27"/>
        <v>15317688</v>
      </c>
      <c r="AG43" s="41">
        <f t="shared" si="28"/>
        <v>0.15297428086242582</v>
      </c>
      <c r="AH43" s="41">
        <f t="shared" si="29"/>
        <v>1.2391471219416403</v>
      </c>
      <c r="AI43" s="13">
        <v>100132440</v>
      </c>
      <c r="AJ43" s="13">
        <v>141890308</v>
      </c>
      <c r="AK43" s="13">
        <v>15317688</v>
      </c>
      <c r="AL43" s="13"/>
    </row>
    <row r="44" spans="1:38" s="14" customFormat="1" ht="12.75">
      <c r="A44" s="30" t="s">
        <v>115</v>
      </c>
      <c r="B44" s="61" t="s">
        <v>315</v>
      </c>
      <c r="C44" s="40" t="s">
        <v>316</v>
      </c>
      <c r="D44" s="77">
        <v>125182291</v>
      </c>
      <c r="E44" s="78">
        <v>60499000</v>
      </c>
      <c r="F44" s="79">
        <f t="shared" si="15"/>
        <v>185681291</v>
      </c>
      <c r="G44" s="77">
        <v>125182291</v>
      </c>
      <c r="H44" s="78">
        <v>60499000</v>
      </c>
      <c r="I44" s="80">
        <f t="shared" si="16"/>
        <v>185681291</v>
      </c>
      <c r="J44" s="77">
        <v>37858162</v>
      </c>
      <c r="K44" s="78">
        <v>8998388</v>
      </c>
      <c r="L44" s="78">
        <f t="shared" si="17"/>
        <v>46856550</v>
      </c>
      <c r="M44" s="41">
        <f t="shared" si="18"/>
        <v>0.25234933335313786</v>
      </c>
      <c r="N44" s="105">
        <v>0</v>
      </c>
      <c r="O44" s="106">
        <v>0</v>
      </c>
      <c r="P44" s="107">
        <f t="shared" si="19"/>
        <v>0</v>
      </c>
      <c r="Q44" s="41">
        <f t="shared" si="20"/>
        <v>0</v>
      </c>
      <c r="R44" s="105">
        <v>0</v>
      </c>
      <c r="S44" s="107">
        <v>0</v>
      </c>
      <c r="T44" s="107">
        <f t="shared" si="21"/>
        <v>0</v>
      </c>
      <c r="U44" s="41">
        <f t="shared" si="22"/>
        <v>0</v>
      </c>
      <c r="V44" s="105">
        <v>0</v>
      </c>
      <c r="W44" s="107">
        <v>0</v>
      </c>
      <c r="X44" s="107">
        <f t="shared" si="23"/>
        <v>0</v>
      </c>
      <c r="Y44" s="41">
        <f t="shared" si="24"/>
        <v>0</v>
      </c>
      <c r="Z44" s="77">
        <v>37858162</v>
      </c>
      <c r="AA44" s="78">
        <v>8998388</v>
      </c>
      <c r="AB44" s="78">
        <f t="shared" si="25"/>
        <v>46856550</v>
      </c>
      <c r="AC44" s="41">
        <f t="shared" si="26"/>
        <v>0.25234933335313786</v>
      </c>
      <c r="AD44" s="77">
        <v>18797087</v>
      </c>
      <c r="AE44" s="78">
        <v>3268318</v>
      </c>
      <c r="AF44" s="78">
        <f t="shared" si="27"/>
        <v>22065405</v>
      </c>
      <c r="AG44" s="41">
        <f t="shared" si="28"/>
        <v>0.10995774401208724</v>
      </c>
      <c r="AH44" s="41">
        <f t="shared" si="29"/>
        <v>1.123530023582164</v>
      </c>
      <c r="AI44" s="13">
        <v>200671678</v>
      </c>
      <c r="AJ44" s="13">
        <v>232105286</v>
      </c>
      <c r="AK44" s="13">
        <v>22065405</v>
      </c>
      <c r="AL44" s="13"/>
    </row>
    <row r="45" spans="1:38" s="58" customFormat="1" ht="12.75">
      <c r="A45" s="62"/>
      <c r="B45" s="63" t="s">
        <v>317</v>
      </c>
      <c r="C45" s="33"/>
      <c r="D45" s="81">
        <f>SUM(D41:D44)</f>
        <v>1736892361</v>
      </c>
      <c r="E45" s="82">
        <f>SUM(E41:E44)</f>
        <v>550449721</v>
      </c>
      <c r="F45" s="90">
        <f t="shared" si="15"/>
        <v>2287342082</v>
      </c>
      <c r="G45" s="81">
        <f>SUM(G41:G44)</f>
        <v>1736892361</v>
      </c>
      <c r="H45" s="82">
        <f>SUM(H41:H44)</f>
        <v>517198491</v>
      </c>
      <c r="I45" s="83">
        <f t="shared" si="16"/>
        <v>2254090852</v>
      </c>
      <c r="J45" s="81">
        <f>SUM(J41:J44)</f>
        <v>406618584</v>
      </c>
      <c r="K45" s="82">
        <f>SUM(K41:K44)</f>
        <v>66319000</v>
      </c>
      <c r="L45" s="82">
        <f t="shared" si="17"/>
        <v>472937584</v>
      </c>
      <c r="M45" s="45">
        <f t="shared" si="18"/>
        <v>0.2067629445205127</v>
      </c>
      <c r="N45" s="111">
        <f>SUM(N41:N44)</f>
        <v>0</v>
      </c>
      <c r="O45" s="112">
        <f>SUM(O41:O44)</f>
        <v>0</v>
      </c>
      <c r="P45" s="113">
        <f t="shared" si="19"/>
        <v>0</v>
      </c>
      <c r="Q45" s="45">
        <f t="shared" si="20"/>
        <v>0</v>
      </c>
      <c r="R45" s="111">
        <f>SUM(R41:R44)</f>
        <v>0</v>
      </c>
      <c r="S45" s="113">
        <f>SUM(S41:S44)</f>
        <v>0</v>
      </c>
      <c r="T45" s="113">
        <f t="shared" si="21"/>
        <v>0</v>
      </c>
      <c r="U45" s="45">
        <f t="shared" si="22"/>
        <v>0</v>
      </c>
      <c r="V45" s="111">
        <f>SUM(V41:V44)</f>
        <v>0</v>
      </c>
      <c r="W45" s="113">
        <f>SUM(W41:W44)</f>
        <v>0</v>
      </c>
      <c r="X45" s="113">
        <f t="shared" si="23"/>
        <v>0</v>
      </c>
      <c r="Y45" s="45">
        <f t="shared" si="24"/>
        <v>0</v>
      </c>
      <c r="Z45" s="81">
        <v>406618584</v>
      </c>
      <c r="AA45" s="82">
        <v>66319000</v>
      </c>
      <c r="AB45" s="82">
        <f t="shared" si="25"/>
        <v>472937584</v>
      </c>
      <c r="AC45" s="45">
        <f t="shared" si="26"/>
        <v>0.2067629445205127</v>
      </c>
      <c r="AD45" s="81">
        <f>SUM(AD41:AD44)</f>
        <v>372979018</v>
      </c>
      <c r="AE45" s="82">
        <f>SUM(AE41:AE44)</f>
        <v>27598520</v>
      </c>
      <c r="AF45" s="82">
        <f t="shared" si="27"/>
        <v>400577538</v>
      </c>
      <c r="AG45" s="45">
        <f t="shared" si="28"/>
        <v>0.19317139269948314</v>
      </c>
      <c r="AH45" s="45">
        <f t="shared" si="29"/>
        <v>0.18063929985010785</v>
      </c>
      <c r="AI45" s="64">
        <f>SUM(AI41:AI44)</f>
        <v>2073689755</v>
      </c>
      <c r="AJ45" s="64">
        <f>SUM(AJ41:AJ44)</f>
        <v>2222622119</v>
      </c>
      <c r="AK45" s="64">
        <f>SUM(AK41:AK44)</f>
        <v>400577538</v>
      </c>
      <c r="AL45" s="64"/>
    </row>
    <row r="46" spans="1:38" s="14" customFormat="1" ht="12.75">
      <c r="A46" s="30" t="s">
        <v>96</v>
      </c>
      <c r="B46" s="61" t="s">
        <v>318</v>
      </c>
      <c r="C46" s="40" t="s">
        <v>319</v>
      </c>
      <c r="D46" s="77">
        <v>79027957</v>
      </c>
      <c r="E46" s="78">
        <v>21051000</v>
      </c>
      <c r="F46" s="80">
        <f t="shared" si="15"/>
        <v>100078957</v>
      </c>
      <c r="G46" s="77">
        <v>79027957</v>
      </c>
      <c r="H46" s="78">
        <v>21051000</v>
      </c>
      <c r="I46" s="80">
        <f t="shared" si="16"/>
        <v>100078957</v>
      </c>
      <c r="J46" s="77">
        <v>16174945</v>
      </c>
      <c r="K46" s="78">
        <v>1044744</v>
      </c>
      <c r="L46" s="78">
        <f t="shared" si="17"/>
        <v>17219689</v>
      </c>
      <c r="M46" s="41">
        <f t="shared" si="18"/>
        <v>0.17206103576798867</v>
      </c>
      <c r="N46" s="105">
        <v>0</v>
      </c>
      <c r="O46" s="106">
        <v>0</v>
      </c>
      <c r="P46" s="107">
        <f t="shared" si="19"/>
        <v>0</v>
      </c>
      <c r="Q46" s="41">
        <f t="shared" si="20"/>
        <v>0</v>
      </c>
      <c r="R46" s="105">
        <v>0</v>
      </c>
      <c r="S46" s="107">
        <v>0</v>
      </c>
      <c r="T46" s="107">
        <f t="shared" si="21"/>
        <v>0</v>
      </c>
      <c r="U46" s="41">
        <f t="shared" si="22"/>
        <v>0</v>
      </c>
      <c r="V46" s="105">
        <v>0</v>
      </c>
      <c r="W46" s="107">
        <v>0</v>
      </c>
      <c r="X46" s="107">
        <f t="shared" si="23"/>
        <v>0</v>
      </c>
      <c r="Y46" s="41">
        <f t="shared" si="24"/>
        <v>0</v>
      </c>
      <c r="Z46" s="77">
        <v>16174945</v>
      </c>
      <c r="AA46" s="78">
        <v>1044744</v>
      </c>
      <c r="AB46" s="78">
        <f t="shared" si="25"/>
        <v>17219689</v>
      </c>
      <c r="AC46" s="41">
        <f t="shared" si="26"/>
        <v>0.17206103576798867</v>
      </c>
      <c r="AD46" s="77">
        <v>19974447</v>
      </c>
      <c r="AE46" s="78">
        <v>2689672</v>
      </c>
      <c r="AF46" s="78">
        <f t="shared" si="27"/>
        <v>22664119</v>
      </c>
      <c r="AG46" s="41">
        <f t="shared" si="28"/>
        <v>0.24816452398135536</v>
      </c>
      <c r="AH46" s="41">
        <f t="shared" si="29"/>
        <v>-0.2402224414723555</v>
      </c>
      <c r="AI46" s="13">
        <v>91326990</v>
      </c>
      <c r="AJ46" s="13">
        <v>103356125</v>
      </c>
      <c r="AK46" s="13">
        <v>22664119</v>
      </c>
      <c r="AL46" s="13"/>
    </row>
    <row r="47" spans="1:38" s="14" customFormat="1" ht="12.75">
      <c r="A47" s="30" t="s">
        <v>96</v>
      </c>
      <c r="B47" s="61" t="s">
        <v>320</v>
      </c>
      <c r="C47" s="40" t="s">
        <v>321</v>
      </c>
      <c r="D47" s="77">
        <v>127241217</v>
      </c>
      <c r="E47" s="78">
        <v>57627250</v>
      </c>
      <c r="F47" s="79">
        <f t="shared" si="15"/>
        <v>184868467</v>
      </c>
      <c r="G47" s="77">
        <v>127241217</v>
      </c>
      <c r="H47" s="78">
        <v>57627250</v>
      </c>
      <c r="I47" s="80">
        <f t="shared" si="16"/>
        <v>184868467</v>
      </c>
      <c r="J47" s="77">
        <v>28087317</v>
      </c>
      <c r="K47" s="78">
        <v>1819129</v>
      </c>
      <c r="L47" s="78">
        <f t="shared" si="17"/>
        <v>29906446</v>
      </c>
      <c r="M47" s="41">
        <f t="shared" si="18"/>
        <v>0.1617714826401411</v>
      </c>
      <c r="N47" s="105">
        <v>0</v>
      </c>
      <c r="O47" s="106">
        <v>0</v>
      </c>
      <c r="P47" s="107">
        <f t="shared" si="19"/>
        <v>0</v>
      </c>
      <c r="Q47" s="41">
        <f t="shared" si="20"/>
        <v>0</v>
      </c>
      <c r="R47" s="105">
        <v>0</v>
      </c>
      <c r="S47" s="107">
        <v>0</v>
      </c>
      <c r="T47" s="107">
        <f t="shared" si="21"/>
        <v>0</v>
      </c>
      <c r="U47" s="41">
        <f t="shared" si="22"/>
        <v>0</v>
      </c>
      <c r="V47" s="105">
        <v>0</v>
      </c>
      <c r="W47" s="107">
        <v>0</v>
      </c>
      <c r="X47" s="107">
        <f t="shared" si="23"/>
        <v>0</v>
      </c>
      <c r="Y47" s="41">
        <f t="shared" si="24"/>
        <v>0</v>
      </c>
      <c r="Z47" s="77">
        <v>28087317</v>
      </c>
      <c r="AA47" s="78">
        <v>1819129</v>
      </c>
      <c r="AB47" s="78">
        <f t="shared" si="25"/>
        <v>29906446</v>
      </c>
      <c r="AC47" s="41">
        <f t="shared" si="26"/>
        <v>0.1617714826401411</v>
      </c>
      <c r="AD47" s="77">
        <v>15579899</v>
      </c>
      <c r="AE47" s="78">
        <v>1646416</v>
      </c>
      <c r="AF47" s="78">
        <f t="shared" si="27"/>
        <v>17226315</v>
      </c>
      <c r="AG47" s="41">
        <f t="shared" si="28"/>
        <v>0.12192762478529105</v>
      </c>
      <c r="AH47" s="41">
        <f t="shared" si="29"/>
        <v>0.7360907425645009</v>
      </c>
      <c r="AI47" s="13">
        <v>141283118</v>
      </c>
      <c r="AJ47" s="13">
        <v>149134907</v>
      </c>
      <c r="AK47" s="13">
        <v>17226315</v>
      </c>
      <c r="AL47" s="13"/>
    </row>
    <row r="48" spans="1:38" s="14" customFormat="1" ht="12.75">
      <c r="A48" s="30" t="s">
        <v>96</v>
      </c>
      <c r="B48" s="61" t="s">
        <v>322</v>
      </c>
      <c r="C48" s="40" t="s">
        <v>323</v>
      </c>
      <c r="D48" s="77">
        <v>390151090</v>
      </c>
      <c r="E48" s="78">
        <v>5792982</v>
      </c>
      <c r="F48" s="79">
        <f t="shared" si="15"/>
        <v>395944072</v>
      </c>
      <c r="G48" s="77">
        <v>390151090</v>
      </c>
      <c r="H48" s="78">
        <v>5792982</v>
      </c>
      <c r="I48" s="80">
        <f t="shared" si="16"/>
        <v>395944072</v>
      </c>
      <c r="J48" s="77">
        <v>87493852</v>
      </c>
      <c r="K48" s="78">
        <v>73987</v>
      </c>
      <c r="L48" s="78">
        <f t="shared" si="17"/>
        <v>87567839</v>
      </c>
      <c r="M48" s="41">
        <f t="shared" si="18"/>
        <v>0.22116214180875526</v>
      </c>
      <c r="N48" s="105">
        <v>0</v>
      </c>
      <c r="O48" s="106">
        <v>0</v>
      </c>
      <c r="P48" s="107">
        <f t="shared" si="19"/>
        <v>0</v>
      </c>
      <c r="Q48" s="41">
        <f t="shared" si="20"/>
        <v>0</v>
      </c>
      <c r="R48" s="105">
        <v>0</v>
      </c>
      <c r="S48" s="107">
        <v>0</v>
      </c>
      <c r="T48" s="107">
        <f t="shared" si="21"/>
        <v>0</v>
      </c>
      <c r="U48" s="41">
        <f t="shared" si="22"/>
        <v>0</v>
      </c>
      <c r="V48" s="105">
        <v>0</v>
      </c>
      <c r="W48" s="107">
        <v>0</v>
      </c>
      <c r="X48" s="107">
        <f t="shared" si="23"/>
        <v>0</v>
      </c>
      <c r="Y48" s="41">
        <f t="shared" si="24"/>
        <v>0</v>
      </c>
      <c r="Z48" s="77">
        <v>87493852</v>
      </c>
      <c r="AA48" s="78">
        <v>73987</v>
      </c>
      <c r="AB48" s="78">
        <f t="shared" si="25"/>
        <v>87567839</v>
      </c>
      <c r="AC48" s="41">
        <f t="shared" si="26"/>
        <v>0.22116214180875526</v>
      </c>
      <c r="AD48" s="77">
        <v>82883770</v>
      </c>
      <c r="AE48" s="78">
        <v>5230924</v>
      </c>
      <c r="AF48" s="78">
        <f t="shared" si="27"/>
        <v>88114694</v>
      </c>
      <c r="AG48" s="41">
        <f t="shared" si="28"/>
        <v>0.21737913687884958</v>
      </c>
      <c r="AH48" s="41">
        <f t="shared" si="29"/>
        <v>-0.006206172604991345</v>
      </c>
      <c r="AI48" s="13">
        <v>405350280</v>
      </c>
      <c r="AJ48" s="13">
        <v>411267462</v>
      </c>
      <c r="AK48" s="13">
        <v>88114694</v>
      </c>
      <c r="AL48" s="13"/>
    </row>
    <row r="49" spans="1:38" s="14" customFormat="1" ht="12.75">
      <c r="A49" s="30" t="s">
        <v>96</v>
      </c>
      <c r="B49" s="61" t="s">
        <v>324</v>
      </c>
      <c r="C49" s="40" t="s">
        <v>325</v>
      </c>
      <c r="D49" s="77">
        <v>91275098</v>
      </c>
      <c r="E49" s="78">
        <v>95675000</v>
      </c>
      <c r="F49" s="79">
        <f t="shared" si="15"/>
        <v>186950098</v>
      </c>
      <c r="G49" s="77">
        <v>91275098</v>
      </c>
      <c r="H49" s="78">
        <v>95675000</v>
      </c>
      <c r="I49" s="80">
        <f t="shared" si="16"/>
        <v>186950098</v>
      </c>
      <c r="J49" s="77">
        <v>25839675</v>
      </c>
      <c r="K49" s="78">
        <v>18512992</v>
      </c>
      <c r="L49" s="78">
        <f t="shared" si="17"/>
        <v>44352667</v>
      </c>
      <c r="M49" s="41">
        <f t="shared" si="18"/>
        <v>0.23724334715245776</v>
      </c>
      <c r="N49" s="105">
        <v>0</v>
      </c>
      <c r="O49" s="106">
        <v>0</v>
      </c>
      <c r="P49" s="107">
        <f t="shared" si="19"/>
        <v>0</v>
      </c>
      <c r="Q49" s="41">
        <f t="shared" si="20"/>
        <v>0</v>
      </c>
      <c r="R49" s="105">
        <v>0</v>
      </c>
      <c r="S49" s="107">
        <v>0</v>
      </c>
      <c r="T49" s="107">
        <f t="shared" si="21"/>
        <v>0</v>
      </c>
      <c r="U49" s="41">
        <f t="shared" si="22"/>
        <v>0</v>
      </c>
      <c r="V49" s="105">
        <v>0</v>
      </c>
      <c r="W49" s="107">
        <v>0</v>
      </c>
      <c r="X49" s="107">
        <f t="shared" si="23"/>
        <v>0</v>
      </c>
      <c r="Y49" s="41">
        <f t="shared" si="24"/>
        <v>0</v>
      </c>
      <c r="Z49" s="77">
        <v>25839675</v>
      </c>
      <c r="AA49" s="78">
        <v>18512992</v>
      </c>
      <c r="AB49" s="78">
        <f t="shared" si="25"/>
        <v>44352667</v>
      </c>
      <c r="AC49" s="41">
        <f t="shared" si="26"/>
        <v>0.23724334715245776</v>
      </c>
      <c r="AD49" s="77">
        <v>21610558</v>
      </c>
      <c r="AE49" s="78">
        <v>8107178</v>
      </c>
      <c r="AF49" s="78">
        <f t="shared" si="27"/>
        <v>29717736</v>
      </c>
      <c r="AG49" s="41">
        <f t="shared" si="28"/>
        <v>0.14182440675788277</v>
      </c>
      <c r="AH49" s="41">
        <f t="shared" si="29"/>
        <v>0.49246453363742115</v>
      </c>
      <c r="AI49" s="13">
        <v>209538941</v>
      </c>
      <c r="AJ49" s="13">
        <v>163950243</v>
      </c>
      <c r="AK49" s="13">
        <v>29717736</v>
      </c>
      <c r="AL49" s="13"/>
    </row>
    <row r="50" spans="1:38" s="14" customFormat="1" ht="12.75">
      <c r="A50" s="30" t="s">
        <v>96</v>
      </c>
      <c r="B50" s="61" t="s">
        <v>326</v>
      </c>
      <c r="C50" s="40" t="s">
        <v>327</v>
      </c>
      <c r="D50" s="77">
        <v>267120000</v>
      </c>
      <c r="E50" s="78">
        <v>35381000</v>
      </c>
      <c r="F50" s="79">
        <f t="shared" si="15"/>
        <v>302501000</v>
      </c>
      <c r="G50" s="77">
        <v>267120000</v>
      </c>
      <c r="H50" s="78">
        <v>35381000</v>
      </c>
      <c r="I50" s="80">
        <f t="shared" si="16"/>
        <v>302501000</v>
      </c>
      <c r="J50" s="77">
        <v>41119592</v>
      </c>
      <c r="K50" s="78">
        <v>9440707</v>
      </c>
      <c r="L50" s="78">
        <f t="shared" si="17"/>
        <v>50560299</v>
      </c>
      <c r="M50" s="41">
        <f t="shared" si="18"/>
        <v>0.16714093176551484</v>
      </c>
      <c r="N50" s="105">
        <v>0</v>
      </c>
      <c r="O50" s="106">
        <v>0</v>
      </c>
      <c r="P50" s="107">
        <f t="shared" si="19"/>
        <v>0</v>
      </c>
      <c r="Q50" s="41">
        <f t="shared" si="20"/>
        <v>0</v>
      </c>
      <c r="R50" s="105">
        <v>0</v>
      </c>
      <c r="S50" s="107">
        <v>0</v>
      </c>
      <c r="T50" s="107">
        <f t="shared" si="21"/>
        <v>0</v>
      </c>
      <c r="U50" s="41">
        <f t="shared" si="22"/>
        <v>0</v>
      </c>
      <c r="V50" s="105">
        <v>0</v>
      </c>
      <c r="W50" s="107">
        <v>0</v>
      </c>
      <c r="X50" s="107">
        <f t="shared" si="23"/>
        <v>0</v>
      </c>
      <c r="Y50" s="41">
        <f t="shared" si="24"/>
        <v>0</v>
      </c>
      <c r="Z50" s="77">
        <v>41119592</v>
      </c>
      <c r="AA50" s="78">
        <v>9440707</v>
      </c>
      <c r="AB50" s="78">
        <f t="shared" si="25"/>
        <v>50560299</v>
      </c>
      <c r="AC50" s="41">
        <f t="shared" si="26"/>
        <v>0.16714093176551484</v>
      </c>
      <c r="AD50" s="77">
        <v>61828718</v>
      </c>
      <c r="AE50" s="78">
        <v>5671659</v>
      </c>
      <c r="AF50" s="78">
        <f t="shared" si="27"/>
        <v>67500377</v>
      </c>
      <c r="AG50" s="41">
        <f t="shared" si="28"/>
        <v>0.2795750188549517</v>
      </c>
      <c r="AH50" s="41">
        <f t="shared" si="29"/>
        <v>-0.2509627168452704</v>
      </c>
      <c r="AI50" s="13">
        <v>241439229</v>
      </c>
      <c r="AJ50" s="13">
        <v>248505000</v>
      </c>
      <c r="AK50" s="13">
        <v>67500377</v>
      </c>
      <c r="AL50" s="13"/>
    </row>
    <row r="51" spans="1:38" s="14" customFormat="1" ht="12.75">
      <c r="A51" s="30" t="s">
        <v>115</v>
      </c>
      <c r="B51" s="61" t="s">
        <v>328</v>
      </c>
      <c r="C51" s="40" t="s">
        <v>329</v>
      </c>
      <c r="D51" s="77">
        <v>452427017</v>
      </c>
      <c r="E51" s="78">
        <v>403253401</v>
      </c>
      <c r="F51" s="79">
        <f t="shared" si="15"/>
        <v>855680418</v>
      </c>
      <c r="G51" s="77">
        <v>452427017</v>
      </c>
      <c r="H51" s="78">
        <v>403253401</v>
      </c>
      <c r="I51" s="80">
        <f t="shared" si="16"/>
        <v>855680418</v>
      </c>
      <c r="J51" s="77">
        <v>94160853</v>
      </c>
      <c r="K51" s="78">
        <v>79018426</v>
      </c>
      <c r="L51" s="78">
        <f t="shared" si="17"/>
        <v>173179279</v>
      </c>
      <c r="M51" s="41">
        <f t="shared" si="18"/>
        <v>0.2023878019842684</v>
      </c>
      <c r="N51" s="105">
        <v>0</v>
      </c>
      <c r="O51" s="106">
        <v>0</v>
      </c>
      <c r="P51" s="107">
        <f t="shared" si="19"/>
        <v>0</v>
      </c>
      <c r="Q51" s="41">
        <f t="shared" si="20"/>
        <v>0</v>
      </c>
      <c r="R51" s="105">
        <v>0</v>
      </c>
      <c r="S51" s="107">
        <v>0</v>
      </c>
      <c r="T51" s="107">
        <f t="shared" si="21"/>
        <v>0</v>
      </c>
      <c r="U51" s="41">
        <f t="shared" si="22"/>
        <v>0</v>
      </c>
      <c r="V51" s="105">
        <v>0</v>
      </c>
      <c r="W51" s="107">
        <v>0</v>
      </c>
      <c r="X51" s="107">
        <f t="shared" si="23"/>
        <v>0</v>
      </c>
      <c r="Y51" s="41">
        <f t="shared" si="24"/>
        <v>0</v>
      </c>
      <c r="Z51" s="77">
        <v>94160853</v>
      </c>
      <c r="AA51" s="78">
        <v>79018426</v>
      </c>
      <c r="AB51" s="78">
        <f t="shared" si="25"/>
        <v>173179279</v>
      </c>
      <c r="AC51" s="41">
        <f t="shared" si="26"/>
        <v>0.2023878019842684</v>
      </c>
      <c r="AD51" s="77">
        <v>56591504</v>
      </c>
      <c r="AE51" s="78">
        <v>44165720</v>
      </c>
      <c r="AF51" s="78">
        <f t="shared" si="27"/>
        <v>100757224</v>
      </c>
      <c r="AG51" s="41">
        <f t="shared" si="28"/>
        <v>0.12855330991470476</v>
      </c>
      <c r="AH51" s="41">
        <f t="shared" si="29"/>
        <v>0.7187777920519127</v>
      </c>
      <c r="AI51" s="13">
        <v>783777750</v>
      </c>
      <c r="AJ51" s="13">
        <v>812104816</v>
      </c>
      <c r="AK51" s="13">
        <v>100757224</v>
      </c>
      <c r="AL51" s="13"/>
    </row>
    <row r="52" spans="1:38" s="58" customFormat="1" ht="12.75">
      <c r="A52" s="62"/>
      <c r="B52" s="63" t="s">
        <v>330</v>
      </c>
      <c r="C52" s="33"/>
      <c r="D52" s="81">
        <f>SUM(D46:D51)</f>
        <v>1407242379</v>
      </c>
      <c r="E52" s="82">
        <f>SUM(E46:E51)</f>
        <v>618780633</v>
      </c>
      <c r="F52" s="90">
        <f t="shared" si="15"/>
        <v>2026023012</v>
      </c>
      <c r="G52" s="81">
        <f>SUM(G46:G51)</f>
        <v>1407242379</v>
      </c>
      <c r="H52" s="82">
        <f>SUM(H46:H51)</f>
        <v>618780633</v>
      </c>
      <c r="I52" s="83">
        <f t="shared" si="16"/>
        <v>2026023012</v>
      </c>
      <c r="J52" s="81">
        <f>SUM(J46:J51)</f>
        <v>292876234</v>
      </c>
      <c r="K52" s="82">
        <f>SUM(K46:K51)</f>
        <v>109909985</v>
      </c>
      <c r="L52" s="82">
        <f t="shared" si="17"/>
        <v>402786219</v>
      </c>
      <c r="M52" s="45">
        <f t="shared" si="18"/>
        <v>0.19880633961920666</v>
      </c>
      <c r="N52" s="111">
        <f>SUM(N46:N51)</f>
        <v>0</v>
      </c>
      <c r="O52" s="112">
        <f>SUM(O46:O51)</f>
        <v>0</v>
      </c>
      <c r="P52" s="113">
        <f t="shared" si="19"/>
        <v>0</v>
      </c>
      <c r="Q52" s="45">
        <f t="shared" si="20"/>
        <v>0</v>
      </c>
      <c r="R52" s="111">
        <f>SUM(R46:R51)</f>
        <v>0</v>
      </c>
      <c r="S52" s="113">
        <f>SUM(S46:S51)</f>
        <v>0</v>
      </c>
      <c r="T52" s="113">
        <f t="shared" si="21"/>
        <v>0</v>
      </c>
      <c r="U52" s="45">
        <f t="shared" si="22"/>
        <v>0</v>
      </c>
      <c r="V52" s="111">
        <f>SUM(V46:V51)</f>
        <v>0</v>
      </c>
      <c r="W52" s="113">
        <f>SUM(W46:W51)</f>
        <v>0</v>
      </c>
      <c r="X52" s="113">
        <f t="shared" si="23"/>
        <v>0</v>
      </c>
      <c r="Y52" s="45">
        <f t="shared" si="24"/>
        <v>0</v>
      </c>
      <c r="Z52" s="81">
        <v>292876234</v>
      </c>
      <c r="AA52" s="82">
        <v>109909985</v>
      </c>
      <c r="AB52" s="82">
        <f t="shared" si="25"/>
        <v>402786219</v>
      </c>
      <c r="AC52" s="45">
        <f t="shared" si="26"/>
        <v>0.19880633961920666</v>
      </c>
      <c r="AD52" s="81">
        <f>SUM(AD46:AD51)</f>
        <v>258468896</v>
      </c>
      <c r="AE52" s="82">
        <f>SUM(AE46:AE51)</f>
        <v>67511569</v>
      </c>
      <c r="AF52" s="82">
        <f t="shared" si="27"/>
        <v>325980465</v>
      </c>
      <c r="AG52" s="45">
        <f t="shared" si="28"/>
        <v>0.17406825775343224</v>
      </c>
      <c r="AH52" s="45">
        <f t="shared" si="29"/>
        <v>0.23561459119950645</v>
      </c>
      <c r="AI52" s="64">
        <f>SUM(AI46:AI51)</f>
        <v>1872716308</v>
      </c>
      <c r="AJ52" s="64">
        <f>SUM(AJ46:AJ51)</f>
        <v>1888318553</v>
      </c>
      <c r="AK52" s="64">
        <f>SUM(AK46:AK51)</f>
        <v>325980465</v>
      </c>
      <c r="AL52" s="64"/>
    </row>
    <row r="53" spans="1:38" s="14" customFormat="1" ht="12.75">
      <c r="A53" s="30" t="s">
        <v>96</v>
      </c>
      <c r="B53" s="61" t="s">
        <v>331</v>
      </c>
      <c r="C53" s="40" t="s">
        <v>332</v>
      </c>
      <c r="D53" s="77">
        <v>80953014</v>
      </c>
      <c r="E53" s="78">
        <v>49174094</v>
      </c>
      <c r="F53" s="79">
        <f t="shared" si="15"/>
        <v>130127108</v>
      </c>
      <c r="G53" s="77">
        <v>80953014</v>
      </c>
      <c r="H53" s="78">
        <v>49174094</v>
      </c>
      <c r="I53" s="80">
        <f t="shared" si="16"/>
        <v>130127108</v>
      </c>
      <c r="J53" s="77">
        <v>40240901</v>
      </c>
      <c r="K53" s="78">
        <v>4331141</v>
      </c>
      <c r="L53" s="78">
        <f t="shared" si="17"/>
        <v>44572042</v>
      </c>
      <c r="M53" s="41">
        <f t="shared" si="18"/>
        <v>0.34252695449129633</v>
      </c>
      <c r="N53" s="105">
        <v>0</v>
      </c>
      <c r="O53" s="106">
        <v>0</v>
      </c>
      <c r="P53" s="107">
        <f t="shared" si="19"/>
        <v>0</v>
      </c>
      <c r="Q53" s="41">
        <f t="shared" si="20"/>
        <v>0</v>
      </c>
      <c r="R53" s="105">
        <v>0</v>
      </c>
      <c r="S53" s="107">
        <v>0</v>
      </c>
      <c r="T53" s="107">
        <f t="shared" si="21"/>
        <v>0</v>
      </c>
      <c r="U53" s="41">
        <f t="shared" si="22"/>
        <v>0</v>
      </c>
      <c r="V53" s="105">
        <v>0</v>
      </c>
      <c r="W53" s="107">
        <v>0</v>
      </c>
      <c r="X53" s="107">
        <f t="shared" si="23"/>
        <v>0</v>
      </c>
      <c r="Y53" s="41">
        <f t="shared" si="24"/>
        <v>0</v>
      </c>
      <c r="Z53" s="77">
        <v>40240901</v>
      </c>
      <c r="AA53" s="78">
        <v>4331141</v>
      </c>
      <c r="AB53" s="78">
        <f t="shared" si="25"/>
        <v>44572042</v>
      </c>
      <c r="AC53" s="41">
        <f t="shared" si="26"/>
        <v>0.34252695449129633</v>
      </c>
      <c r="AD53" s="77">
        <v>7554608</v>
      </c>
      <c r="AE53" s="78">
        <v>5957325</v>
      </c>
      <c r="AF53" s="78">
        <f t="shared" si="27"/>
        <v>13511933</v>
      </c>
      <c r="AG53" s="41">
        <f t="shared" si="28"/>
        <v>0.12530253660163015</v>
      </c>
      <c r="AH53" s="41">
        <f t="shared" si="29"/>
        <v>2.2987169193334513</v>
      </c>
      <c r="AI53" s="13">
        <v>107834473</v>
      </c>
      <c r="AJ53" s="13">
        <v>111621002</v>
      </c>
      <c r="AK53" s="13">
        <v>13511933</v>
      </c>
      <c r="AL53" s="13"/>
    </row>
    <row r="54" spans="1:38" s="14" customFormat="1" ht="12.75">
      <c r="A54" s="30" t="s">
        <v>96</v>
      </c>
      <c r="B54" s="61" t="s">
        <v>333</v>
      </c>
      <c r="C54" s="40" t="s">
        <v>334</v>
      </c>
      <c r="D54" s="77">
        <v>112598012</v>
      </c>
      <c r="E54" s="78">
        <v>55571000</v>
      </c>
      <c r="F54" s="79">
        <f t="shared" si="15"/>
        <v>168169012</v>
      </c>
      <c r="G54" s="77">
        <v>112598012</v>
      </c>
      <c r="H54" s="78">
        <v>55571000</v>
      </c>
      <c r="I54" s="80">
        <f t="shared" si="16"/>
        <v>168169012</v>
      </c>
      <c r="J54" s="77">
        <v>29694471</v>
      </c>
      <c r="K54" s="78">
        <v>11219287</v>
      </c>
      <c r="L54" s="78">
        <f t="shared" si="17"/>
        <v>40913758</v>
      </c>
      <c r="M54" s="41">
        <f t="shared" si="18"/>
        <v>0.2432895187610426</v>
      </c>
      <c r="N54" s="105">
        <v>0</v>
      </c>
      <c r="O54" s="106">
        <v>0</v>
      </c>
      <c r="P54" s="107">
        <f t="shared" si="19"/>
        <v>0</v>
      </c>
      <c r="Q54" s="41">
        <f t="shared" si="20"/>
        <v>0</v>
      </c>
      <c r="R54" s="105">
        <v>0</v>
      </c>
      <c r="S54" s="107">
        <v>0</v>
      </c>
      <c r="T54" s="107">
        <f t="shared" si="21"/>
        <v>0</v>
      </c>
      <c r="U54" s="41">
        <f t="shared" si="22"/>
        <v>0</v>
      </c>
      <c r="V54" s="105">
        <v>0</v>
      </c>
      <c r="W54" s="107">
        <v>0</v>
      </c>
      <c r="X54" s="107">
        <f t="shared" si="23"/>
        <v>0</v>
      </c>
      <c r="Y54" s="41">
        <f t="shared" si="24"/>
        <v>0</v>
      </c>
      <c r="Z54" s="77">
        <v>29694471</v>
      </c>
      <c r="AA54" s="78">
        <v>11219287</v>
      </c>
      <c r="AB54" s="78">
        <f t="shared" si="25"/>
        <v>40913758</v>
      </c>
      <c r="AC54" s="41">
        <f t="shared" si="26"/>
        <v>0.2432895187610426</v>
      </c>
      <c r="AD54" s="77">
        <v>15355233</v>
      </c>
      <c r="AE54" s="78">
        <v>5554756</v>
      </c>
      <c r="AF54" s="78">
        <f t="shared" si="27"/>
        <v>20909989</v>
      </c>
      <c r="AG54" s="41">
        <f t="shared" si="28"/>
        <v>0.15796703973298465</v>
      </c>
      <c r="AH54" s="41">
        <f t="shared" si="29"/>
        <v>0.956660904986607</v>
      </c>
      <c r="AI54" s="13">
        <v>132369316</v>
      </c>
      <c r="AJ54" s="13">
        <v>177552059</v>
      </c>
      <c r="AK54" s="13">
        <v>20909989</v>
      </c>
      <c r="AL54" s="13"/>
    </row>
    <row r="55" spans="1:38" s="14" customFormat="1" ht="12.75">
      <c r="A55" s="30" t="s">
        <v>96</v>
      </c>
      <c r="B55" s="61" t="s">
        <v>335</v>
      </c>
      <c r="C55" s="40" t="s">
        <v>336</v>
      </c>
      <c r="D55" s="77">
        <v>42516000</v>
      </c>
      <c r="E55" s="78">
        <v>10995000</v>
      </c>
      <c r="F55" s="80">
        <f t="shared" si="15"/>
        <v>53511000</v>
      </c>
      <c r="G55" s="77">
        <v>42516000</v>
      </c>
      <c r="H55" s="78">
        <v>10995000</v>
      </c>
      <c r="I55" s="80">
        <f t="shared" si="16"/>
        <v>53511000</v>
      </c>
      <c r="J55" s="77">
        <v>7890463</v>
      </c>
      <c r="K55" s="78">
        <v>3278025</v>
      </c>
      <c r="L55" s="78">
        <f t="shared" si="17"/>
        <v>11168488</v>
      </c>
      <c r="M55" s="41">
        <f t="shared" si="18"/>
        <v>0.20871387191418586</v>
      </c>
      <c r="N55" s="105">
        <v>0</v>
      </c>
      <c r="O55" s="106">
        <v>0</v>
      </c>
      <c r="P55" s="107">
        <f t="shared" si="19"/>
        <v>0</v>
      </c>
      <c r="Q55" s="41">
        <f t="shared" si="20"/>
        <v>0</v>
      </c>
      <c r="R55" s="105">
        <v>0</v>
      </c>
      <c r="S55" s="107">
        <v>0</v>
      </c>
      <c r="T55" s="107">
        <f t="shared" si="21"/>
        <v>0</v>
      </c>
      <c r="U55" s="41">
        <f t="shared" si="22"/>
        <v>0</v>
      </c>
      <c r="V55" s="105">
        <v>0</v>
      </c>
      <c r="W55" s="107">
        <v>0</v>
      </c>
      <c r="X55" s="107">
        <f t="shared" si="23"/>
        <v>0</v>
      </c>
      <c r="Y55" s="41">
        <f t="shared" si="24"/>
        <v>0</v>
      </c>
      <c r="Z55" s="77">
        <v>7890463</v>
      </c>
      <c r="AA55" s="78">
        <v>3278025</v>
      </c>
      <c r="AB55" s="78">
        <f t="shared" si="25"/>
        <v>11168488</v>
      </c>
      <c r="AC55" s="41">
        <f t="shared" si="26"/>
        <v>0.20871387191418586</v>
      </c>
      <c r="AD55" s="77">
        <v>6001448</v>
      </c>
      <c r="AE55" s="78">
        <v>2113100</v>
      </c>
      <c r="AF55" s="78">
        <f t="shared" si="27"/>
        <v>8114548</v>
      </c>
      <c r="AG55" s="41">
        <f t="shared" si="28"/>
        <v>0.2198290033321594</v>
      </c>
      <c r="AH55" s="41">
        <f t="shared" si="29"/>
        <v>0.37635367983527845</v>
      </c>
      <c r="AI55" s="13">
        <v>36913000</v>
      </c>
      <c r="AJ55" s="13">
        <v>36578000</v>
      </c>
      <c r="AK55" s="13">
        <v>8114548</v>
      </c>
      <c r="AL55" s="13"/>
    </row>
    <row r="56" spans="1:38" s="14" customFormat="1" ht="12.75">
      <c r="A56" s="30" t="s">
        <v>96</v>
      </c>
      <c r="B56" s="61" t="s">
        <v>337</v>
      </c>
      <c r="C56" s="40" t="s">
        <v>338</v>
      </c>
      <c r="D56" s="77">
        <v>48704941</v>
      </c>
      <c r="E56" s="78">
        <v>13537124</v>
      </c>
      <c r="F56" s="79">
        <f t="shared" si="15"/>
        <v>62242065</v>
      </c>
      <c r="G56" s="77">
        <v>48704941</v>
      </c>
      <c r="H56" s="78">
        <v>13537124</v>
      </c>
      <c r="I56" s="79">
        <f t="shared" si="16"/>
        <v>62242065</v>
      </c>
      <c r="J56" s="77">
        <v>9875423</v>
      </c>
      <c r="K56" s="91">
        <v>1405459</v>
      </c>
      <c r="L56" s="78">
        <f t="shared" si="17"/>
        <v>11280882</v>
      </c>
      <c r="M56" s="41">
        <f t="shared" si="18"/>
        <v>0.18124209085929266</v>
      </c>
      <c r="N56" s="105">
        <v>0</v>
      </c>
      <c r="O56" s="106">
        <v>0</v>
      </c>
      <c r="P56" s="107">
        <f t="shared" si="19"/>
        <v>0</v>
      </c>
      <c r="Q56" s="41">
        <f t="shared" si="20"/>
        <v>0</v>
      </c>
      <c r="R56" s="105">
        <v>0</v>
      </c>
      <c r="S56" s="107">
        <v>0</v>
      </c>
      <c r="T56" s="107">
        <f t="shared" si="21"/>
        <v>0</v>
      </c>
      <c r="U56" s="41">
        <f t="shared" si="22"/>
        <v>0</v>
      </c>
      <c r="V56" s="105">
        <v>0</v>
      </c>
      <c r="W56" s="107">
        <v>0</v>
      </c>
      <c r="X56" s="107">
        <f t="shared" si="23"/>
        <v>0</v>
      </c>
      <c r="Y56" s="41">
        <f t="shared" si="24"/>
        <v>0</v>
      </c>
      <c r="Z56" s="77">
        <v>9875423</v>
      </c>
      <c r="AA56" s="78">
        <v>1405459</v>
      </c>
      <c r="AB56" s="78">
        <f t="shared" si="25"/>
        <v>11280882</v>
      </c>
      <c r="AC56" s="41">
        <f t="shared" si="26"/>
        <v>0.18124209085929266</v>
      </c>
      <c r="AD56" s="77">
        <v>12102577</v>
      </c>
      <c r="AE56" s="78">
        <v>202795</v>
      </c>
      <c r="AF56" s="78">
        <f t="shared" si="27"/>
        <v>12305372</v>
      </c>
      <c r="AG56" s="41">
        <f t="shared" si="28"/>
        <v>0.3494373603836908</v>
      </c>
      <c r="AH56" s="41">
        <f t="shared" si="29"/>
        <v>-0.08325550824469186</v>
      </c>
      <c r="AI56" s="13">
        <v>35214815</v>
      </c>
      <c r="AJ56" s="13">
        <v>58355900</v>
      </c>
      <c r="AK56" s="13">
        <v>12305372</v>
      </c>
      <c r="AL56" s="13"/>
    </row>
    <row r="57" spans="1:38" s="14" customFormat="1" ht="12.75">
      <c r="A57" s="30" t="s">
        <v>96</v>
      </c>
      <c r="B57" s="61" t="s">
        <v>339</v>
      </c>
      <c r="C57" s="40" t="s">
        <v>340</v>
      </c>
      <c r="D57" s="77">
        <v>127620001</v>
      </c>
      <c r="E57" s="78">
        <v>30449000</v>
      </c>
      <c r="F57" s="79">
        <f t="shared" si="15"/>
        <v>158069001</v>
      </c>
      <c r="G57" s="77">
        <v>127620001</v>
      </c>
      <c r="H57" s="78">
        <v>30449000</v>
      </c>
      <c r="I57" s="79">
        <f t="shared" si="16"/>
        <v>158069001</v>
      </c>
      <c r="J57" s="77">
        <v>26693762</v>
      </c>
      <c r="K57" s="91">
        <v>7377045</v>
      </c>
      <c r="L57" s="78">
        <f t="shared" si="17"/>
        <v>34070807</v>
      </c>
      <c r="M57" s="41">
        <f t="shared" si="18"/>
        <v>0.2155438876974999</v>
      </c>
      <c r="N57" s="105">
        <v>0</v>
      </c>
      <c r="O57" s="106">
        <v>0</v>
      </c>
      <c r="P57" s="107">
        <f t="shared" si="19"/>
        <v>0</v>
      </c>
      <c r="Q57" s="41">
        <f t="shared" si="20"/>
        <v>0</v>
      </c>
      <c r="R57" s="105">
        <v>0</v>
      </c>
      <c r="S57" s="107">
        <v>0</v>
      </c>
      <c r="T57" s="107">
        <f t="shared" si="21"/>
        <v>0</v>
      </c>
      <c r="U57" s="41">
        <f t="shared" si="22"/>
        <v>0</v>
      </c>
      <c r="V57" s="105">
        <v>0</v>
      </c>
      <c r="W57" s="107">
        <v>0</v>
      </c>
      <c r="X57" s="107">
        <f t="shared" si="23"/>
        <v>0</v>
      </c>
      <c r="Y57" s="41">
        <f t="shared" si="24"/>
        <v>0</v>
      </c>
      <c r="Z57" s="77">
        <v>26693762</v>
      </c>
      <c r="AA57" s="78">
        <v>7377045</v>
      </c>
      <c r="AB57" s="78">
        <f t="shared" si="25"/>
        <v>34070807</v>
      </c>
      <c r="AC57" s="41">
        <f t="shared" si="26"/>
        <v>0.2155438876974999</v>
      </c>
      <c r="AD57" s="77">
        <v>17199854</v>
      </c>
      <c r="AE57" s="78">
        <v>5132327</v>
      </c>
      <c r="AF57" s="78">
        <f t="shared" si="27"/>
        <v>22332181</v>
      </c>
      <c r="AG57" s="41">
        <f t="shared" si="28"/>
        <v>0.196196496596086</v>
      </c>
      <c r="AH57" s="41">
        <f t="shared" si="29"/>
        <v>0.5256372407155396</v>
      </c>
      <c r="AI57" s="13">
        <v>113825585</v>
      </c>
      <c r="AJ57" s="13">
        <v>114302001</v>
      </c>
      <c r="AK57" s="13">
        <v>22332181</v>
      </c>
      <c r="AL57" s="13"/>
    </row>
    <row r="58" spans="1:38" s="14" customFormat="1" ht="12.75">
      <c r="A58" s="30" t="s">
        <v>115</v>
      </c>
      <c r="B58" s="61" t="s">
        <v>341</v>
      </c>
      <c r="C58" s="40" t="s">
        <v>342</v>
      </c>
      <c r="D58" s="77">
        <v>310268204</v>
      </c>
      <c r="E58" s="78">
        <v>241505000</v>
      </c>
      <c r="F58" s="79">
        <f t="shared" si="15"/>
        <v>551773204</v>
      </c>
      <c r="G58" s="77">
        <v>310268204</v>
      </c>
      <c r="H58" s="78">
        <v>241505000</v>
      </c>
      <c r="I58" s="79">
        <f t="shared" si="16"/>
        <v>551773204</v>
      </c>
      <c r="J58" s="77">
        <v>108196361</v>
      </c>
      <c r="K58" s="91">
        <v>70742912</v>
      </c>
      <c r="L58" s="78">
        <f t="shared" si="17"/>
        <v>178939273</v>
      </c>
      <c r="M58" s="41">
        <f t="shared" si="18"/>
        <v>0.3242985917090675</v>
      </c>
      <c r="N58" s="105">
        <v>0</v>
      </c>
      <c r="O58" s="106">
        <v>0</v>
      </c>
      <c r="P58" s="107">
        <f t="shared" si="19"/>
        <v>0</v>
      </c>
      <c r="Q58" s="41">
        <f t="shared" si="20"/>
        <v>0</v>
      </c>
      <c r="R58" s="105">
        <v>0</v>
      </c>
      <c r="S58" s="107">
        <v>0</v>
      </c>
      <c r="T58" s="107">
        <f t="shared" si="21"/>
        <v>0</v>
      </c>
      <c r="U58" s="41">
        <f t="shared" si="22"/>
        <v>0</v>
      </c>
      <c r="V58" s="105">
        <v>0</v>
      </c>
      <c r="W58" s="107">
        <v>0</v>
      </c>
      <c r="X58" s="107">
        <f t="shared" si="23"/>
        <v>0</v>
      </c>
      <c r="Y58" s="41">
        <f t="shared" si="24"/>
        <v>0</v>
      </c>
      <c r="Z58" s="77">
        <v>108196361</v>
      </c>
      <c r="AA58" s="78">
        <v>70742912</v>
      </c>
      <c r="AB58" s="78">
        <f t="shared" si="25"/>
        <v>178939273</v>
      </c>
      <c r="AC58" s="41">
        <f t="shared" si="26"/>
        <v>0.3242985917090675</v>
      </c>
      <c r="AD58" s="77">
        <v>47676225</v>
      </c>
      <c r="AE58" s="78">
        <v>21954941</v>
      </c>
      <c r="AF58" s="78">
        <f t="shared" si="27"/>
        <v>69631166</v>
      </c>
      <c r="AG58" s="41">
        <f t="shared" si="28"/>
        <v>0.14916643877909766</v>
      </c>
      <c r="AH58" s="41">
        <f t="shared" si="29"/>
        <v>1.5698158350529416</v>
      </c>
      <c r="AI58" s="13">
        <v>466801826</v>
      </c>
      <c r="AJ58" s="13">
        <v>592016000</v>
      </c>
      <c r="AK58" s="13">
        <v>69631166</v>
      </c>
      <c r="AL58" s="13"/>
    </row>
    <row r="59" spans="1:38" s="58" customFormat="1" ht="12.75">
      <c r="A59" s="62"/>
      <c r="B59" s="63" t="s">
        <v>343</v>
      </c>
      <c r="C59" s="33"/>
      <c r="D59" s="81">
        <f>SUM(D53:D58)</f>
        <v>722660172</v>
      </c>
      <c r="E59" s="82">
        <f>SUM(E53:E58)</f>
        <v>401231218</v>
      </c>
      <c r="F59" s="83">
        <f t="shared" si="15"/>
        <v>1123891390</v>
      </c>
      <c r="G59" s="81">
        <f>SUM(G53:G58)</f>
        <v>722660172</v>
      </c>
      <c r="H59" s="82">
        <f>SUM(H53:H58)</f>
        <v>401231218</v>
      </c>
      <c r="I59" s="90">
        <f t="shared" si="16"/>
        <v>1123891390</v>
      </c>
      <c r="J59" s="81">
        <f>SUM(J53:J58)</f>
        <v>222591381</v>
      </c>
      <c r="K59" s="92">
        <f>SUM(K53:K58)</f>
        <v>98353869</v>
      </c>
      <c r="L59" s="82">
        <f t="shared" si="17"/>
        <v>320945250</v>
      </c>
      <c r="M59" s="45">
        <f t="shared" si="18"/>
        <v>0.28556607235864667</v>
      </c>
      <c r="N59" s="111">
        <f>SUM(N53:N58)</f>
        <v>0</v>
      </c>
      <c r="O59" s="112">
        <f>SUM(O53:O58)</f>
        <v>0</v>
      </c>
      <c r="P59" s="113">
        <f t="shared" si="19"/>
        <v>0</v>
      </c>
      <c r="Q59" s="45">
        <f t="shared" si="20"/>
        <v>0</v>
      </c>
      <c r="R59" s="111">
        <f>SUM(R53:R58)</f>
        <v>0</v>
      </c>
      <c r="S59" s="113">
        <f>SUM(S53:S58)</f>
        <v>0</v>
      </c>
      <c r="T59" s="113">
        <f t="shared" si="21"/>
        <v>0</v>
      </c>
      <c r="U59" s="45">
        <f t="shared" si="22"/>
        <v>0</v>
      </c>
      <c r="V59" s="111">
        <f>SUM(V53:V58)</f>
        <v>0</v>
      </c>
      <c r="W59" s="113">
        <f>SUM(W53:W58)</f>
        <v>0</v>
      </c>
      <c r="X59" s="113">
        <f t="shared" si="23"/>
        <v>0</v>
      </c>
      <c r="Y59" s="45">
        <f t="shared" si="24"/>
        <v>0</v>
      </c>
      <c r="Z59" s="81">
        <v>222591381</v>
      </c>
      <c r="AA59" s="82">
        <v>98353869</v>
      </c>
      <c r="AB59" s="82">
        <f t="shared" si="25"/>
        <v>320945250</v>
      </c>
      <c r="AC59" s="45">
        <f t="shared" si="26"/>
        <v>0.28556607235864667</v>
      </c>
      <c r="AD59" s="81">
        <f>SUM(AD53:AD58)</f>
        <v>105889945</v>
      </c>
      <c r="AE59" s="82">
        <f>SUM(AE53:AE58)</f>
        <v>40915244</v>
      </c>
      <c r="AF59" s="82">
        <f t="shared" si="27"/>
        <v>146805189</v>
      </c>
      <c r="AG59" s="45">
        <f t="shared" si="28"/>
        <v>0.1644030538176492</v>
      </c>
      <c r="AH59" s="45">
        <f t="shared" si="29"/>
        <v>1.1861982685094326</v>
      </c>
      <c r="AI59" s="64">
        <f>SUM(AI53:AI58)</f>
        <v>892959015</v>
      </c>
      <c r="AJ59" s="64">
        <f>SUM(AJ53:AJ58)</f>
        <v>1090424962</v>
      </c>
      <c r="AK59" s="64">
        <f>SUM(AK53:AK58)</f>
        <v>146805189</v>
      </c>
      <c r="AL59" s="64"/>
    </row>
    <row r="60" spans="1:38" s="14" customFormat="1" ht="12.75">
      <c r="A60" s="30" t="s">
        <v>96</v>
      </c>
      <c r="B60" s="61" t="s">
        <v>344</v>
      </c>
      <c r="C60" s="40" t="s">
        <v>345</v>
      </c>
      <c r="D60" s="77">
        <v>61405000</v>
      </c>
      <c r="E60" s="78">
        <v>25340000</v>
      </c>
      <c r="F60" s="79">
        <f t="shared" si="15"/>
        <v>86745000</v>
      </c>
      <c r="G60" s="77">
        <v>61405000</v>
      </c>
      <c r="H60" s="78">
        <v>25340000</v>
      </c>
      <c r="I60" s="79">
        <f t="shared" si="16"/>
        <v>86745000</v>
      </c>
      <c r="J60" s="77">
        <v>18681848</v>
      </c>
      <c r="K60" s="91">
        <v>9598243</v>
      </c>
      <c r="L60" s="78">
        <f t="shared" si="17"/>
        <v>28280091</v>
      </c>
      <c r="M60" s="41">
        <f t="shared" si="18"/>
        <v>0.3260140757392357</v>
      </c>
      <c r="N60" s="105">
        <v>0</v>
      </c>
      <c r="O60" s="106">
        <v>0</v>
      </c>
      <c r="P60" s="107">
        <f t="shared" si="19"/>
        <v>0</v>
      </c>
      <c r="Q60" s="41">
        <f t="shared" si="20"/>
        <v>0</v>
      </c>
      <c r="R60" s="105">
        <v>0</v>
      </c>
      <c r="S60" s="107">
        <v>0</v>
      </c>
      <c r="T60" s="107">
        <f t="shared" si="21"/>
        <v>0</v>
      </c>
      <c r="U60" s="41">
        <f t="shared" si="22"/>
        <v>0</v>
      </c>
      <c r="V60" s="105">
        <v>0</v>
      </c>
      <c r="W60" s="107">
        <v>0</v>
      </c>
      <c r="X60" s="107">
        <f t="shared" si="23"/>
        <v>0</v>
      </c>
      <c r="Y60" s="41">
        <f t="shared" si="24"/>
        <v>0</v>
      </c>
      <c r="Z60" s="77">
        <v>18681848</v>
      </c>
      <c r="AA60" s="78">
        <v>9598243</v>
      </c>
      <c r="AB60" s="78">
        <f t="shared" si="25"/>
        <v>28280091</v>
      </c>
      <c r="AC60" s="41">
        <f t="shared" si="26"/>
        <v>0.3260140757392357</v>
      </c>
      <c r="AD60" s="77">
        <v>21031081</v>
      </c>
      <c r="AE60" s="78">
        <v>822522</v>
      </c>
      <c r="AF60" s="78">
        <f t="shared" si="27"/>
        <v>21853603</v>
      </c>
      <c r="AG60" s="41">
        <f t="shared" si="28"/>
        <v>0.3063779789890481</v>
      </c>
      <c r="AH60" s="41">
        <f t="shared" si="29"/>
        <v>0.29406995267553815</v>
      </c>
      <c r="AI60" s="13">
        <v>71328896</v>
      </c>
      <c r="AJ60" s="13">
        <v>94756000</v>
      </c>
      <c r="AK60" s="13">
        <v>21853603</v>
      </c>
      <c r="AL60" s="13"/>
    </row>
    <row r="61" spans="1:38" s="14" customFormat="1" ht="12.75">
      <c r="A61" s="30" t="s">
        <v>96</v>
      </c>
      <c r="B61" s="61" t="s">
        <v>92</v>
      </c>
      <c r="C61" s="40" t="s">
        <v>93</v>
      </c>
      <c r="D61" s="77">
        <v>1989414103</v>
      </c>
      <c r="E61" s="78">
        <v>338713600</v>
      </c>
      <c r="F61" s="79">
        <f t="shared" si="15"/>
        <v>2328127703</v>
      </c>
      <c r="G61" s="77">
        <v>1989414103</v>
      </c>
      <c r="H61" s="78">
        <v>338713600</v>
      </c>
      <c r="I61" s="79">
        <f t="shared" si="16"/>
        <v>2328127703</v>
      </c>
      <c r="J61" s="77">
        <v>566367762</v>
      </c>
      <c r="K61" s="91">
        <v>23581115</v>
      </c>
      <c r="L61" s="78">
        <f t="shared" si="17"/>
        <v>589948877</v>
      </c>
      <c r="M61" s="41">
        <f t="shared" si="18"/>
        <v>0.25340056571630426</v>
      </c>
      <c r="N61" s="105">
        <v>0</v>
      </c>
      <c r="O61" s="106">
        <v>0</v>
      </c>
      <c r="P61" s="107">
        <f t="shared" si="19"/>
        <v>0</v>
      </c>
      <c r="Q61" s="41">
        <f t="shared" si="20"/>
        <v>0</v>
      </c>
      <c r="R61" s="105">
        <v>0</v>
      </c>
      <c r="S61" s="107">
        <v>0</v>
      </c>
      <c r="T61" s="107">
        <f t="shared" si="21"/>
        <v>0</v>
      </c>
      <c r="U61" s="41">
        <f t="shared" si="22"/>
        <v>0</v>
      </c>
      <c r="V61" s="105">
        <v>0</v>
      </c>
      <c r="W61" s="107">
        <v>0</v>
      </c>
      <c r="X61" s="107">
        <f t="shared" si="23"/>
        <v>0</v>
      </c>
      <c r="Y61" s="41">
        <f t="shared" si="24"/>
        <v>0</v>
      </c>
      <c r="Z61" s="77">
        <v>566367762</v>
      </c>
      <c r="AA61" s="78">
        <v>23581115</v>
      </c>
      <c r="AB61" s="78">
        <f t="shared" si="25"/>
        <v>589948877</v>
      </c>
      <c r="AC61" s="41">
        <f t="shared" si="26"/>
        <v>0.25340056571630426</v>
      </c>
      <c r="AD61" s="77">
        <v>563742838</v>
      </c>
      <c r="AE61" s="78">
        <v>15938259</v>
      </c>
      <c r="AF61" s="78">
        <f t="shared" si="27"/>
        <v>579681097</v>
      </c>
      <c r="AG61" s="41">
        <f t="shared" si="28"/>
        <v>0.2871447047962556</v>
      </c>
      <c r="AH61" s="41">
        <f t="shared" si="29"/>
        <v>0.01771280804762898</v>
      </c>
      <c r="AI61" s="13">
        <v>2018776900</v>
      </c>
      <c r="AJ61" s="13">
        <v>2290855305</v>
      </c>
      <c r="AK61" s="13">
        <v>579681097</v>
      </c>
      <c r="AL61" s="13"/>
    </row>
    <row r="62" spans="1:38" s="14" customFormat="1" ht="12.75">
      <c r="A62" s="30" t="s">
        <v>96</v>
      </c>
      <c r="B62" s="61" t="s">
        <v>346</v>
      </c>
      <c r="C62" s="40" t="s">
        <v>347</v>
      </c>
      <c r="D62" s="77">
        <v>49378750</v>
      </c>
      <c r="E62" s="78">
        <v>13676000</v>
      </c>
      <c r="F62" s="79">
        <f t="shared" si="15"/>
        <v>63054750</v>
      </c>
      <c r="G62" s="77">
        <v>49378750</v>
      </c>
      <c r="H62" s="78">
        <v>13676000</v>
      </c>
      <c r="I62" s="79">
        <f t="shared" si="16"/>
        <v>63054750</v>
      </c>
      <c r="J62" s="77">
        <v>6379993</v>
      </c>
      <c r="K62" s="91">
        <v>2039521</v>
      </c>
      <c r="L62" s="78">
        <f t="shared" si="17"/>
        <v>8419514</v>
      </c>
      <c r="M62" s="41">
        <f t="shared" si="18"/>
        <v>0.13352703801061774</v>
      </c>
      <c r="N62" s="105">
        <v>0</v>
      </c>
      <c r="O62" s="106">
        <v>0</v>
      </c>
      <c r="P62" s="107">
        <f t="shared" si="19"/>
        <v>0</v>
      </c>
      <c r="Q62" s="41">
        <f t="shared" si="20"/>
        <v>0</v>
      </c>
      <c r="R62" s="105">
        <v>0</v>
      </c>
      <c r="S62" s="107">
        <v>0</v>
      </c>
      <c r="T62" s="107">
        <f t="shared" si="21"/>
        <v>0</v>
      </c>
      <c r="U62" s="41">
        <f t="shared" si="22"/>
        <v>0</v>
      </c>
      <c r="V62" s="105">
        <v>0</v>
      </c>
      <c r="W62" s="107">
        <v>0</v>
      </c>
      <c r="X62" s="107">
        <f t="shared" si="23"/>
        <v>0</v>
      </c>
      <c r="Y62" s="41">
        <f t="shared" si="24"/>
        <v>0</v>
      </c>
      <c r="Z62" s="77">
        <v>6379993</v>
      </c>
      <c r="AA62" s="78">
        <v>2039521</v>
      </c>
      <c r="AB62" s="78">
        <f t="shared" si="25"/>
        <v>8419514</v>
      </c>
      <c r="AC62" s="41">
        <f t="shared" si="26"/>
        <v>0.13352703801061774</v>
      </c>
      <c r="AD62" s="77">
        <v>9103680</v>
      </c>
      <c r="AE62" s="78">
        <v>1336150</v>
      </c>
      <c r="AF62" s="78">
        <f t="shared" si="27"/>
        <v>10439830</v>
      </c>
      <c r="AG62" s="41">
        <f t="shared" si="28"/>
        <v>0.15141160700251216</v>
      </c>
      <c r="AH62" s="41">
        <f t="shared" si="29"/>
        <v>-0.1935200094254408</v>
      </c>
      <c r="AI62" s="13">
        <v>68949998</v>
      </c>
      <c r="AJ62" s="13">
        <v>41353000</v>
      </c>
      <c r="AK62" s="13">
        <v>10439830</v>
      </c>
      <c r="AL62" s="13"/>
    </row>
    <row r="63" spans="1:38" s="14" customFormat="1" ht="12.75">
      <c r="A63" s="30" t="s">
        <v>96</v>
      </c>
      <c r="B63" s="61" t="s">
        <v>348</v>
      </c>
      <c r="C63" s="40" t="s">
        <v>349</v>
      </c>
      <c r="D63" s="77">
        <v>203959070</v>
      </c>
      <c r="E63" s="78">
        <v>45976000</v>
      </c>
      <c r="F63" s="79">
        <f t="shared" si="15"/>
        <v>249935070</v>
      </c>
      <c r="G63" s="77">
        <v>203959070</v>
      </c>
      <c r="H63" s="78">
        <v>45976000</v>
      </c>
      <c r="I63" s="79">
        <f t="shared" si="16"/>
        <v>249935070</v>
      </c>
      <c r="J63" s="77">
        <v>44880545</v>
      </c>
      <c r="K63" s="91">
        <v>3387676</v>
      </c>
      <c r="L63" s="78">
        <f t="shared" si="17"/>
        <v>48268221</v>
      </c>
      <c r="M63" s="41">
        <f t="shared" si="18"/>
        <v>0.19312304191644655</v>
      </c>
      <c r="N63" s="105">
        <v>0</v>
      </c>
      <c r="O63" s="106">
        <v>0</v>
      </c>
      <c r="P63" s="107">
        <f t="shared" si="19"/>
        <v>0</v>
      </c>
      <c r="Q63" s="41">
        <f t="shared" si="20"/>
        <v>0</v>
      </c>
      <c r="R63" s="105">
        <v>0</v>
      </c>
      <c r="S63" s="107">
        <v>0</v>
      </c>
      <c r="T63" s="107">
        <f t="shared" si="21"/>
        <v>0</v>
      </c>
      <c r="U63" s="41">
        <f t="shared" si="22"/>
        <v>0</v>
      </c>
      <c r="V63" s="105">
        <v>0</v>
      </c>
      <c r="W63" s="107">
        <v>0</v>
      </c>
      <c r="X63" s="107">
        <f t="shared" si="23"/>
        <v>0</v>
      </c>
      <c r="Y63" s="41">
        <f t="shared" si="24"/>
        <v>0</v>
      </c>
      <c r="Z63" s="77">
        <v>44880545</v>
      </c>
      <c r="AA63" s="78">
        <v>3387676</v>
      </c>
      <c r="AB63" s="78">
        <f t="shared" si="25"/>
        <v>48268221</v>
      </c>
      <c r="AC63" s="41">
        <f t="shared" si="26"/>
        <v>0.19312304191644655</v>
      </c>
      <c r="AD63" s="77">
        <v>46312917</v>
      </c>
      <c r="AE63" s="78">
        <v>9030207</v>
      </c>
      <c r="AF63" s="78">
        <f t="shared" si="27"/>
        <v>55343124</v>
      </c>
      <c r="AG63" s="41">
        <f t="shared" si="28"/>
        <v>0.2247278636860349</v>
      </c>
      <c r="AH63" s="41">
        <f t="shared" si="29"/>
        <v>-0.12783707331013694</v>
      </c>
      <c r="AI63" s="13">
        <v>246267299</v>
      </c>
      <c r="AJ63" s="13">
        <v>250977873</v>
      </c>
      <c r="AK63" s="13">
        <v>55343124</v>
      </c>
      <c r="AL63" s="13"/>
    </row>
    <row r="64" spans="1:38" s="14" customFormat="1" ht="12.75">
      <c r="A64" s="30" t="s">
        <v>96</v>
      </c>
      <c r="B64" s="61" t="s">
        <v>350</v>
      </c>
      <c r="C64" s="40" t="s">
        <v>351</v>
      </c>
      <c r="D64" s="77">
        <v>66146000</v>
      </c>
      <c r="E64" s="78">
        <v>34200094</v>
      </c>
      <c r="F64" s="79">
        <f t="shared" si="15"/>
        <v>100346094</v>
      </c>
      <c r="G64" s="77">
        <v>66146000</v>
      </c>
      <c r="H64" s="78">
        <v>34200594</v>
      </c>
      <c r="I64" s="79">
        <f t="shared" si="16"/>
        <v>100346594</v>
      </c>
      <c r="J64" s="77">
        <v>16265580</v>
      </c>
      <c r="K64" s="91">
        <v>5178999</v>
      </c>
      <c r="L64" s="78">
        <f t="shared" si="17"/>
        <v>21444579</v>
      </c>
      <c r="M64" s="41">
        <f t="shared" si="18"/>
        <v>0.21370616578259638</v>
      </c>
      <c r="N64" s="105">
        <v>0</v>
      </c>
      <c r="O64" s="106">
        <v>0</v>
      </c>
      <c r="P64" s="107">
        <f t="shared" si="19"/>
        <v>0</v>
      </c>
      <c r="Q64" s="41">
        <f t="shared" si="20"/>
        <v>0</v>
      </c>
      <c r="R64" s="105">
        <v>0</v>
      </c>
      <c r="S64" s="107">
        <v>0</v>
      </c>
      <c r="T64" s="107">
        <f t="shared" si="21"/>
        <v>0</v>
      </c>
      <c r="U64" s="41">
        <f t="shared" si="22"/>
        <v>0</v>
      </c>
      <c r="V64" s="105">
        <v>0</v>
      </c>
      <c r="W64" s="107">
        <v>0</v>
      </c>
      <c r="X64" s="107">
        <f t="shared" si="23"/>
        <v>0</v>
      </c>
      <c r="Y64" s="41">
        <f t="shared" si="24"/>
        <v>0</v>
      </c>
      <c r="Z64" s="77">
        <v>16265580</v>
      </c>
      <c r="AA64" s="78">
        <v>5178999</v>
      </c>
      <c r="AB64" s="78">
        <f t="shared" si="25"/>
        <v>21444579</v>
      </c>
      <c r="AC64" s="41">
        <f t="shared" si="26"/>
        <v>0.21370616578259638</v>
      </c>
      <c r="AD64" s="77">
        <v>10112664</v>
      </c>
      <c r="AE64" s="78">
        <v>14272193</v>
      </c>
      <c r="AF64" s="78">
        <f t="shared" si="27"/>
        <v>24384857</v>
      </c>
      <c r="AG64" s="41">
        <f t="shared" si="28"/>
        <v>0.19853818534138834</v>
      </c>
      <c r="AH64" s="41">
        <f t="shared" si="29"/>
        <v>-0.12057802922526883</v>
      </c>
      <c r="AI64" s="13">
        <v>122822000</v>
      </c>
      <c r="AJ64" s="13">
        <v>126908673</v>
      </c>
      <c r="AK64" s="13">
        <v>24384857</v>
      </c>
      <c r="AL64" s="13"/>
    </row>
    <row r="65" spans="1:38" s="14" customFormat="1" ht="12.75">
      <c r="A65" s="30" t="s">
        <v>96</v>
      </c>
      <c r="B65" s="61" t="s">
        <v>352</v>
      </c>
      <c r="C65" s="40" t="s">
        <v>353</v>
      </c>
      <c r="D65" s="77">
        <v>142249000</v>
      </c>
      <c r="E65" s="78">
        <v>47651000</v>
      </c>
      <c r="F65" s="79">
        <f t="shared" si="15"/>
        <v>189900000</v>
      </c>
      <c r="G65" s="77">
        <v>142249000</v>
      </c>
      <c r="H65" s="78">
        <v>47651000</v>
      </c>
      <c r="I65" s="79">
        <f t="shared" si="16"/>
        <v>189900000</v>
      </c>
      <c r="J65" s="77">
        <v>29105195</v>
      </c>
      <c r="K65" s="91">
        <v>7543597</v>
      </c>
      <c r="L65" s="78">
        <f t="shared" si="17"/>
        <v>36648792</v>
      </c>
      <c r="M65" s="41">
        <f t="shared" si="18"/>
        <v>0.19298995260663507</v>
      </c>
      <c r="N65" s="105">
        <v>0</v>
      </c>
      <c r="O65" s="106">
        <v>0</v>
      </c>
      <c r="P65" s="107">
        <f t="shared" si="19"/>
        <v>0</v>
      </c>
      <c r="Q65" s="41">
        <f t="shared" si="20"/>
        <v>0</v>
      </c>
      <c r="R65" s="105">
        <v>0</v>
      </c>
      <c r="S65" s="107">
        <v>0</v>
      </c>
      <c r="T65" s="107">
        <f t="shared" si="21"/>
        <v>0</v>
      </c>
      <c r="U65" s="41">
        <f t="shared" si="22"/>
        <v>0</v>
      </c>
      <c r="V65" s="105">
        <v>0</v>
      </c>
      <c r="W65" s="107">
        <v>0</v>
      </c>
      <c r="X65" s="107">
        <f t="shared" si="23"/>
        <v>0</v>
      </c>
      <c r="Y65" s="41">
        <f t="shared" si="24"/>
        <v>0</v>
      </c>
      <c r="Z65" s="77">
        <v>29105195</v>
      </c>
      <c r="AA65" s="78">
        <v>7543597</v>
      </c>
      <c r="AB65" s="78">
        <f t="shared" si="25"/>
        <v>36648792</v>
      </c>
      <c r="AC65" s="41">
        <f t="shared" si="26"/>
        <v>0.19298995260663507</v>
      </c>
      <c r="AD65" s="77">
        <v>24160002</v>
      </c>
      <c r="AE65" s="78">
        <v>13040669</v>
      </c>
      <c r="AF65" s="78">
        <f t="shared" si="27"/>
        <v>37200671</v>
      </c>
      <c r="AG65" s="41">
        <f t="shared" si="28"/>
        <v>0.5077342223071464</v>
      </c>
      <c r="AH65" s="41">
        <f t="shared" si="29"/>
        <v>-0.014835189397524595</v>
      </c>
      <c r="AI65" s="13">
        <v>73268000</v>
      </c>
      <c r="AJ65" s="13">
        <v>79135000</v>
      </c>
      <c r="AK65" s="13">
        <v>37200671</v>
      </c>
      <c r="AL65" s="13"/>
    </row>
    <row r="66" spans="1:38" s="14" customFormat="1" ht="12.75">
      <c r="A66" s="30" t="s">
        <v>115</v>
      </c>
      <c r="B66" s="61" t="s">
        <v>354</v>
      </c>
      <c r="C66" s="40" t="s">
        <v>355</v>
      </c>
      <c r="D66" s="77">
        <v>526075775</v>
      </c>
      <c r="E66" s="78">
        <v>277488000</v>
      </c>
      <c r="F66" s="79">
        <f t="shared" si="15"/>
        <v>803563775</v>
      </c>
      <c r="G66" s="77">
        <v>540545053</v>
      </c>
      <c r="H66" s="78">
        <v>388689702</v>
      </c>
      <c r="I66" s="79">
        <f t="shared" si="16"/>
        <v>929234755</v>
      </c>
      <c r="J66" s="77">
        <v>100834326</v>
      </c>
      <c r="K66" s="91">
        <v>21491533</v>
      </c>
      <c r="L66" s="78">
        <f t="shared" si="17"/>
        <v>122325859</v>
      </c>
      <c r="M66" s="41">
        <f t="shared" si="18"/>
        <v>0.15222918554286496</v>
      </c>
      <c r="N66" s="105">
        <v>0</v>
      </c>
      <c r="O66" s="106">
        <v>0</v>
      </c>
      <c r="P66" s="107">
        <f t="shared" si="19"/>
        <v>0</v>
      </c>
      <c r="Q66" s="41">
        <f t="shared" si="20"/>
        <v>0</v>
      </c>
      <c r="R66" s="105">
        <v>0</v>
      </c>
      <c r="S66" s="107">
        <v>0</v>
      </c>
      <c r="T66" s="107">
        <f t="shared" si="21"/>
        <v>0</v>
      </c>
      <c r="U66" s="41">
        <f t="shared" si="22"/>
        <v>0</v>
      </c>
      <c r="V66" s="105">
        <v>0</v>
      </c>
      <c r="W66" s="107">
        <v>0</v>
      </c>
      <c r="X66" s="107">
        <f t="shared" si="23"/>
        <v>0</v>
      </c>
      <c r="Y66" s="41">
        <f t="shared" si="24"/>
        <v>0</v>
      </c>
      <c r="Z66" s="77">
        <v>100834326</v>
      </c>
      <c r="AA66" s="78">
        <v>21491533</v>
      </c>
      <c r="AB66" s="78">
        <f t="shared" si="25"/>
        <v>122325859</v>
      </c>
      <c r="AC66" s="41">
        <f t="shared" si="26"/>
        <v>0.15222918554286496</v>
      </c>
      <c r="AD66" s="77">
        <v>98828949</v>
      </c>
      <c r="AE66" s="78">
        <v>19268385</v>
      </c>
      <c r="AF66" s="78">
        <f t="shared" si="27"/>
        <v>118097334</v>
      </c>
      <c r="AG66" s="41">
        <f t="shared" si="28"/>
        <v>0.1610237621789888</v>
      </c>
      <c r="AH66" s="41">
        <f t="shared" si="29"/>
        <v>0.035805423008109516</v>
      </c>
      <c r="AI66" s="13">
        <v>733415568</v>
      </c>
      <c r="AJ66" s="13">
        <v>853592561</v>
      </c>
      <c r="AK66" s="13">
        <v>118097334</v>
      </c>
      <c r="AL66" s="13"/>
    </row>
    <row r="67" spans="1:38" s="58" customFormat="1" ht="12.75">
      <c r="A67" s="62"/>
      <c r="B67" s="63" t="s">
        <v>356</v>
      </c>
      <c r="C67" s="33"/>
      <c r="D67" s="81">
        <f>SUM(D60:D66)</f>
        <v>3038627698</v>
      </c>
      <c r="E67" s="82">
        <f>SUM(E60:E66)</f>
        <v>783044694</v>
      </c>
      <c r="F67" s="90">
        <f t="shared" si="15"/>
        <v>3821672392</v>
      </c>
      <c r="G67" s="81">
        <f>SUM(G60:G66)</f>
        <v>3053096976</v>
      </c>
      <c r="H67" s="82">
        <f>SUM(H60:H66)</f>
        <v>894246896</v>
      </c>
      <c r="I67" s="90">
        <f t="shared" si="16"/>
        <v>3947343872</v>
      </c>
      <c r="J67" s="81">
        <f>SUM(J60:J66)</f>
        <v>782515249</v>
      </c>
      <c r="K67" s="92">
        <f>SUM(K60:K66)</f>
        <v>72820684</v>
      </c>
      <c r="L67" s="82">
        <f t="shared" si="17"/>
        <v>855335933</v>
      </c>
      <c r="M67" s="45">
        <f t="shared" si="18"/>
        <v>0.22381194546934363</v>
      </c>
      <c r="N67" s="111">
        <f>SUM(N60:N66)</f>
        <v>0</v>
      </c>
      <c r="O67" s="112">
        <f>SUM(O60:O66)</f>
        <v>0</v>
      </c>
      <c r="P67" s="113">
        <f t="shared" si="19"/>
        <v>0</v>
      </c>
      <c r="Q67" s="45">
        <f t="shared" si="20"/>
        <v>0</v>
      </c>
      <c r="R67" s="111">
        <f>SUM(R60:R66)</f>
        <v>0</v>
      </c>
      <c r="S67" s="113">
        <f>SUM(S60:S66)</f>
        <v>0</v>
      </c>
      <c r="T67" s="113">
        <f t="shared" si="21"/>
        <v>0</v>
      </c>
      <c r="U67" s="45">
        <f t="shared" si="22"/>
        <v>0</v>
      </c>
      <c r="V67" s="111">
        <f>SUM(V60:V66)</f>
        <v>0</v>
      </c>
      <c r="W67" s="113">
        <f>SUM(W60:W66)</f>
        <v>0</v>
      </c>
      <c r="X67" s="113">
        <f t="shared" si="23"/>
        <v>0</v>
      </c>
      <c r="Y67" s="45">
        <f t="shared" si="24"/>
        <v>0</v>
      </c>
      <c r="Z67" s="81">
        <v>782515249</v>
      </c>
      <c r="AA67" s="82">
        <v>72820684</v>
      </c>
      <c r="AB67" s="82">
        <f t="shared" si="25"/>
        <v>855335933</v>
      </c>
      <c r="AC67" s="45">
        <f t="shared" si="26"/>
        <v>0.22381194546934363</v>
      </c>
      <c r="AD67" s="81">
        <f>SUM(AD60:AD66)</f>
        <v>773292131</v>
      </c>
      <c r="AE67" s="82">
        <f>SUM(AE60:AE66)</f>
        <v>73708385</v>
      </c>
      <c r="AF67" s="82">
        <f t="shared" si="27"/>
        <v>847000516</v>
      </c>
      <c r="AG67" s="45">
        <f t="shared" si="28"/>
        <v>0.2539862170148237</v>
      </c>
      <c r="AH67" s="45">
        <f t="shared" si="29"/>
        <v>0.009841100262092395</v>
      </c>
      <c r="AI67" s="64">
        <f>SUM(AI60:AI66)</f>
        <v>3334828661</v>
      </c>
      <c r="AJ67" s="64">
        <f>SUM(AJ60:AJ66)</f>
        <v>3737578412</v>
      </c>
      <c r="AK67" s="64">
        <f>SUM(AK60:AK66)</f>
        <v>847000516</v>
      </c>
      <c r="AL67" s="64"/>
    </row>
    <row r="68" spans="1:38" s="14" customFormat="1" ht="12.75">
      <c r="A68" s="30" t="s">
        <v>96</v>
      </c>
      <c r="B68" s="61" t="s">
        <v>357</v>
      </c>
      <c r="C68" s="40" t="s">
        <v>358</v>
      </c>
      <c r="D68" s="77">
        <v>134981493</v>
      </c>
      <c r="E68" s="78">
        <v>63287500</v>
      </c>
      <c r="F68" s="79">
        <f t="shared" si="15"/>
        <v>198268993</v>
      </c>
      <c r="G68" s="77">
        <v>134981493</v>
      </c>
      <c r="H68" s="78">
        <v>63287500</v>
      </c>
      <c r="I68" s="79">
        <f t="shared" si="16"/>
        <v>198268993</v>
      </c>
      <c r="J68" s="77">
        <v>29664823</v>
      </c>
      <c r="K68" s="91">
        <v>5989084</v>
      </c>
      <c r="L68" s="78">
        <f t="shared" si="17"/>
        <v>35653907</v>
      </c>
      <c r="M68" s="41">
        <f t="shared" si="18"/>
        <v>0.17982593475924902</v>
      </c>
      <c r="N68" s="105">
        <v>0</v>
      </c>
      <c r="O68" s="106">
        <v>0</v>
      </c>
      <c r="P68" s="107">
        <f t="shared" si="19"/>
        <v>0</v>
      </c>
      <c r="Q68" s="41">
        <f t="shared" si="20"/>
        <v>0</v>
      </c>
      <c r="R68" s="105">
        <v>0</v>
      </c>
      <c r="S68" s="107">
        <v>0</v>
      </c>
      <c r="T68" s="107">
        <f t="shared" si="21"/>
        <v>0</v>
      </c>
      <c r="U68" s="41">
        <f t="shared" si="22"/>
        <v>0</v>
      </c>
      <c r="V68" s="105">
        <v>0</v>
      </c>
      <c r="W68" s="107">
        <v>0</v>
      </c>
      <c r="X68" s="107">
        <f t="shared" si="23"/>
        <v>0</v>
      </c>
      <c r="Y68" s="41">
        <f t="shared" si="24"/>
        <v>0</v>
      </c>
      <c r="Z68" s="77">
        <v>29664823</v>
      </c>
      <c r="AA68" s="78">
        <v>5989084</v>
      </c>
      <c r="AB68" s="78">
        <f t="shared" si="25"/>
        <v>35653907</v>
      </c>
      <c r="AC68" s="41">
        <f t="shared" si="26"/>
        <v>0.17982593475924902</v>
      </c>
      <c r="AD68" s="77">
        <v>21290444</v>
      </c>
      <c r="AE68" s="78">
        <v>4196635</v>
      </c>
      <c r="AF68" s="78">
        <f t="shared" si="27"/>
        <v>25487079</v>
      </c>
      <c r="AG68" s="41">
        <f t="shared" si="28"/>
        <v>0.1602201570389038</v>
      </c>
      <c r="AH68" s="41">
        <f t="shared" si="29"/>
        <v>0.3989012628712769</v>
      </c>
      <c r="AI68" s="13">
        <v>159075359</v>
      </c>
      <c r="AJ68" s="13">
        <v>174377359</v>
      </c>
      <c r="AK68" s="13">
        <v>25487079</v>
      </c>
      <c r="AL68" s="13"/>
    </row>
    <row r="69" spans="1:38" s="14" customFormat="1" ht="12.75">
      <c r="A69" s="30" t="s">
        <v>96</v>
      </c>
      <c r="B69" s="61" t="s">
        <v>359</v>
      </c>
      <c r="C69" s="40" t="s">
        <v>360</v>
      </c>
      <c r="D69" s="77">
        <v>1053678547</v>
      </c>
      <c r="E69" s="78">
        <v>479841000</v>
      </c>
      <c r="F69" s="79">
        <f t="shared" si="15"/>
        <v>1533519547</v>
      </c>
      <c r="G69" s="77">
        <v>1053678547</v>
      </c>
      <c r="H69" s="78">
        <v>479841000</v>
      </c>
      <c r="I69" s="79">
        <f t="shared" si="16"/>
        <v>1533519547</v>
      </c>
      <c r="J69" s="77">
        <v>232155776</v>
      </c>
      <c r="K69" s="91">
        <v>22852185</v>
      </c>
      <c r="L69" s="78">
        <f t="shared" si="17"/>
        <v>255007961</v>
      </c>
      <c r="M69" s="41">
        <f t="shared" si="18"/>
        <v>0.16628934499000553</v>
      </c>
      <c r="N69" s="105">
        <v>0</v>
      </c>
      <c r="O69" s="106">
        <v>0</v>
      </c>
      <c r="P69" s="107">
        <f t="shared" si="19"/>
        <v>0</v>
      </c>
      <c r="Q69" s="41">
        <f t="shared" si="20"/>
        <v>0</v>
      </c>
      <c r="R69" s="105">
        <v>0</v>
      </c>
      <c r="S69" s="107">
        <v>0</v>
      </c>
      <c r="T69" s="107">
        <f t="shared" si="21"/>
        <v>0</v>
      </c>
      <c r="U69" s="41">
        <f t="shared" si="22"/>
        <v>0</v>
      </c>
      <c r="V69" s="105">
        <v>0</v>
      </c>
      <c r="W69" s="107">
        <v>0</v>
      </c>
      <c r="X69" s="107">
        <f t="shared" si="23"/>
        <v>0</v>
      </c>
      <c r="Y69" s="41">
        <f t="shared" si="24"/>
        <v>0</v>
      </c>
      <c r="Z69" s="77">
        <v>232155776</v>
      </c>
      <c r="AA69" s="78">
        <v>22852185</v>
      </c>
      <c r="AB69" s="78">
        <f t="shared" si="25"/>
        <v>255007961</v>
      </c>
      <c r="AC69" s="41">
        <f t="shared" si="26"/>
        <v>0.16628934499000553</v>
      </c>
      <c r="AD69" s="77">
        <v>221122657</v>
      </c>
      <c r="AE69" s="78">
        <v>8533411</v>
      </c>
      <c r="AF69" s="78">
        <f t="shared" si="27"/>
        <v>229656068</v>
      </c>
      <c r="AG69" s="41">
        <f t="shared" si="28"/>
        <v>0.16680875251808192</v>
      </c>
      <c r="AH69" s="41">
        <f t="shared" si="29"/>
        <v>0.1103906951851148</v>
      </c>
      <c r="AI69" s="13">
        <v>1376762697</v>
      </c>
      <c r="AJ69" s="13">
        <v>1251738854</v>
      </c>
      <c r="AK69" s="13">
        <v>229656068</v>
      </c>
      <c r="AL69" s="13"/>
    </row>
    <row r="70" spans="1:38" s="14" customFormat="1" ht="12.75">
      <c r="A70" s="30" t="s">
        <v>96</v>
      </c>
      <c r="B70" s="61" t="s">
        <v>361</v>
      </c>
      <c r="C70" s="40" t="s">
        <v>362</v>
      </c>
      <c r="D70" s="77">
        <v>79566289</v>
      </c>
      <c r="E70" s="78">
        <v>60816000</v>
      </c>
      <c r="F70" s="79">
        <f t="shared" si="15"/>
        <v>140382289</v>
      </c>
      <c r="G70" s="77">
        <v>79566289</v>
      </c>
      <c r="H70" s="78">
        <v>60816000</v>
      </c>
      <c r="I70" s="79">
        <f t="shared" si="16"/>
        <v>140382289</v>
      </c>
      <c r="J70" s="77">
        <v>12137089</v>
      </c>
      <c r="K70" s="91">
        <v>4663050</v>
      </c>
      <c r="L70" s="78">
        <f t="shared" si="17"/>
        <v>16800139</v>
      </c>
      <c r="M70" s="41">
        <f t="shared" si="18"/>
        <v>0.11967420619562628</v>
      </c>
      <c r="N70" s="105">
        <v>0</v>
      </c>
      <c r="O70" s="106">
        <v>0</v>
      </c>
      <c r="P70" s="107">
        <f t="shared" si="19"/>
        <v>0</v>
      </c>
      <c r="Q70" s="41">
        <f t="shared" si="20"/>
        <v>0</v>
      </c>
      <c r="R70" s="105">
        <v>0</v>
      </c>
      <c r="S70" s="107">
        <v>0</v>
      </c>
      <c r="T70" s="107">
        <f t="shared" si="21"/>
        <v>0</v>
      </c>
      <c r="U70" s="41">
        <f t="shared" si="22"/>
        <v>0</v>
      </c>
      <c r="V70" s="105">
        <v>0</v>
      </c>
      <c r="W70" s="107">
        <v>0</v>
      </c>
      <c r="X70" s="107">
        <f t="shared" si="23"/>
        <v>0</v>
      </c>
      <c r="Y70" s="41">
        <f t="shared" si="24"/>
        <v>0</v>
      </c>
      <c r="Z70" s="77">
        <v>12137089</v>
      </c>
      <c r="AA70" s="78">
        <v>4663050</v>
      </c>
      <c r="AB70" s="78">
        <f t="shared" si="25"/>
        <v>16800139</v>
      </c>
      <c r="AC70" s="41">
        <f t="shared" si="26"/>
        <v>0.11967420619562628</v>
      </c>
      <c r="AD70" s="77">
        <v>16494457</v>
      </c>
      <c r="AE70" s="78">
        <v>1393437</v>
      </c>
      <c r="AF70" s="78">
        <f t="shared" si="27"/>
        <v>17887894</v>
      </c>
      <c r="AG70" s="41">
        <f t="shared" si="28"/>
        <v>0.16489846248787568</v>
      </c>
      <c r="AH70" s="41">
        <f t="shared" si="29"/>
        <v>-0.060809562042351106</v>
      </c>
      <c r="AI70" s="13">
        <v>108478234</v>
      </c>
      <c r="AJ70" s="13">
        <v>108986722</v>
      </c>
      <c r="AK70" s="13">
        <v>17887894</v>
      </c>
      <c r="AL70" s="13"/>
    </row>
    <row r="71" spans="1:38" s="14" customFormat="1" ht="12.75">
      <c r="A71" s="30" t="s">
        <v>96</v>
      </c>
      <c r="B71" s="61" t="s">
        <v>363</v>
      </c>
      <c r="C71" s="40" t="s">
        <v>364</v>
      </c>
      <c r="D71" s="77">
        <v>75024493</v>
      </c>
      <c r="E71" s="78">
        <v>61478000</v>
      </c>
      <c r="F71" s="79">
        <f t="shared" si="15"/>
        <v>136502493</v>
      </c>
      <c r="G71" s="77">
        <v>75024493</v>
      </c>
      <c r="H71" s="78">
        <v>61478000</v>
      </c>
      <c r="I71" s="79">
        <f t="shared" si="16"/>
        <v>136502493</v>
      </c>
      <c r="J71" s="77">
        <v>14604833</v>
      </c>
      <c r="K71" s="91">
        <v>12183388</v>
      </c>
      <c r="L71" s="78">
        <f t="shared" si="17"/>
        <v>26788221</v>
      </c>
      <c r="M71" s="41">
        <f t="shared" si="18"/>
        <v>0.1962471190910777</v>
      </c>
      <c r="N71" s="105">
        <v>0</v>
      </c>
      <c r="O71" s="106">
        <v>0</v>
      </c>
      <c r="P71" s="107">
        <f t="shared" si="19"/>
        <v>0</v>
      </c>
      <c r="Q71" s="41">
        <f t="shared" si="20"/>
        <v>0</v>
      </c>
      <c r="R71" s="105">
        <v>0</v>
      </c>
      <c r="S71" s="107">
        <v>0</v>
      </c>
      <c r="T71" s="107">
        <f t="shared" si="21"/>
        <v>0</v>
      </c>
      <c r="U71" s="41">
        <f t="shared" si="22"/>
        <v>0</v>
      </c>
      <c r="V71" s="105">
        <v>0</v>
      </c>
      <c r="W71" s="107">
        <v>0</v>
      </c>
      <c r="X71" s="107">
        <f t="shared" si="23"/>
        <v>0</v>
      </c>
      <c r="Y71" s="41">
        <f t="shared" si="24"/>
        <v>0</v>
      </c>
      <c r="Z71" s="77">
        <v>14604833</v>
      </c>
      <c r="AA71" s="78">
        <v>12183388</v>
      </c>
      <c r="AB71" s="78">
        <f t="shared" si="25"/>
        <v>26788221</v>
      </c>
      <c r="AC71" s="41">
        <f t="shared" si="26"/>
        <v>0.1962471190910777</v>
      </c>
      <c r="AD71" s="77">
        <v>8987765</v>
      </c>
      <c r="AE71" s="78">
        <v>9322168</v>
      </c>
      <c r="AF71" s="78">
        <f t="shared" si="27"/>
        <v>18309933</v>
      </c>
      <c r="AG71" s="41">
        <f t="shared" si="28"/>
        <v>0.17668305653272504</v>
      </c>
      <c r="AH71" s="41">
        <f t="shared" si="29"/>
        <v>0.46304309251158915</v>
      </c>
      <c r="AI71" s="13">
        <v>103631516</v>
      </c>
      <c r="AJ71" s="13">
        <v>114254284</v>
      </c>
      <c r="AK71" s="13">
        <v>18309933</v>
      </c>
      <c r="AL71" s="13"/>
    </row>
    <row r="72" spans="1:38" s="14" customFormat="1" ht="12.75">
      <c r="A72" s="30" t="s">
        <v>115</v>
      </c>
      <c r="B72" s="61" t="s">
        <v>365</v>
      </c>
      <c r="C72" s="40" t="s">
        <v>366</v>
      </c>
      <c r="D72" s="77">
        <v>446971351</v>
      </c>
      <c r="E72" s="78">
        <v>352455123</v>
      </c>
      <c r="F72" s="79">
        <f t="shared" si="15"/>
        <v>799426474</v>
      </c>
      <c r="G72" s="77">
        <v>446971351</v>
      </c>
      <c r="H72" s="78">
        <v>352455123</v>
      </c>
      <c r="I72" s="79">
        <f t="shared" si="16"/>
        <v>799426474</v>
      </c>
      <c r="J72" s="77">
        <v>121789791</v>
      </c>
      <c r="K72" s="91">
        <v>43494317</v>
      </c>
      <c r="L72" s="78">
        <f t="shared" si="17"/>
        <v>165284108</v>
      </c>
      <c r="M72" s="41">
        <f t="shared" si="18"/>
        <v>0.20675335803302405</v>
      </c>
      <c r="N72" s="105">
        <v>0</v>
      </c>
      <c r="O72" s="106">
        <v>0</v>
      </c>
      <c r="P72" s="107">
        <f t="shared" si="19"/>
        <v>0</v>
      </c>
      <c r="Q72" s="41">
        <f t="shared" si="20"/>
        <v>0</v>
      </c>
      <c r="R72" s="105">
        <v>0</v>
      </c>
      <c r="S72" s="107">
        <v>0</v>
      </c>
      <c r="T72" s="107">
        <f t="shared" si="21"/>
        <v>0</v>
      </c>
      <c r="U72" s="41">
        <f t="shared" si="22"/>
        <v>0</v>
      </c>
      <c r="V72" s="105">
        <v>0</v>
      </c>
      <c r="W72" s="107">
        <v>0</v>
      </c>
      <c r="X72" s="107">
        <f t="shared" si="23"/>
        <v>0</v>
      </c>
      <c r="Y72" s="41">
        <f t="shared" si="24"/>
        <v>0</v>
      </c>
      <c r="Z72" s="77">
        <v>121789791</v>
      </c>
      <c r="AA72" s="78">
        <v>43494317</v>
      </c>
      <c r="AB72" s="78">
        <f t="shared" si="25"/>
        <v>165284108</v>
      </c>
      <c r="AC72" s="41">
        <f t="shared" si="26"/>
        <v>0.20675335803302405</v>
      </c>
      <c r="AD72" s="77">
        <v>106320806</v>
      </c>
      <c r="AE72" s="78">
        <v>41106395</v>
      </c>
      <c r="AF72" s="78">
        <f t="shared" si="27"/>
        <v>147427201</v>
      </c>
      <c r="AG72" s="41">
        <f t="shared" si="28"/>
        <v>0.21322483021146157</v>
      </c>
      <c r="AH72" s="41">
        <f t="shared" si="29"/>
        <v>0.12112355711073963</v>
      </c>
      <c r="AI72" s="13">
        <v>691416665</v>
      </c>
      <c r="AJ72" s="13">
        <v>778134732</v>
      </c>
      <c r="AK72" s="13">
        <v>147427201</v>
      </c>
      <c r="AL72" s="13"/>
    </row>
    <row r="73" spans="1:38" s="58" customFormat="1" ht="12.75">
      <c r="A73" s="62"/>
      <c r="B73" s="63" t="s">
        <v>367</v>
      </c>
      <c r="C73" s="33"/>
      <c r="D73" s="81">
        <f>SUM(D68:D72)</f>
        <v>1790222173</v>
      </c>
      <c r="E73" s="82">
        <f>SUM(E68:E72)</f>
        <v>1017877623</v>
      </c>
      <c r="F73" s="90">
        <f t="shared" si="15"/>
        <v>2808099796</v>
      </c>
      <c r="G73" s="81">
        <f>SUM(G68:G72)</f>
        <v>1790222173</v>
      </c>
      <c r="H73" s="82">
        <f>SUM(H68:H72)</f>
        <v>1017877623</v>
      </c>
      <c r="I73" s="90">
        <f t="shared" si="16"/>
        <v>2808099796</v>
      </c>
      <c r="J73" s="81">
        <f>SUM(J68:J72)</f>
        <v>410352312</v>
      </c>
      <c r="K73" s="92">
        <f>SUM(K68:K72)</f>
        <v>89182024</v>
      </c>
      <c r="L73" s="82">
        <f t="shared" si="17"/>
        <v>499534336</v>
      </c>
      <c r="M73" s="45">
        <f t="shared" si="18"/>
        <v>0.17789052109599598</v>
      </c>
      <c r="N73" s="111">
        <f>SUM(N68:N72)</f>
        <v>0</v>
      </c>
      <c r="O73" s="112">
        <f>SUM(O68:O72)</f>
        <v>0</v>
      </c>
      <c r="P73" s="113">
        <f t="shared" si="19"/>
        <v>0</v>
      </c>
      <c r="Q73" s="45">
        <f t="shared" si="20"/>
        <v>0</v>
      </c>
      <c r="R73" s="111">
        <f>SUM(R68:R72)</f>
        <v>0</v>
      </c>
      <c r="S73" s="113">
        <f>SUM(S68:S72)</f>
        <v>0</v>
      </c>
      <c r="T73" s="113">
        <f t="shared" si="21"/>
        <v>0</v>
      </c>
      <c r="U73" s="45">
        <f t="shared" si="22"/>
        <v>0</v>
      </c>
      <c r="V73" s="111">
        <f>SUM(V68:V72)</f>
        <v>0</v>
      </c>
      <c r="W73" s="113">
        <f>SUM(W68:W72)</f>
        <v>0</v>
      </c>
      <c r="X73" s="113">
        <f t="shared" si="23"/>
        <v>0</v>
      </c>
      <c r="Y73" s="45">
        <f t="shared" si="24"/>
        <v>0</v>
      </c>
      <c r="Z73" s="81">
        <v>410352312</v>
      </c>
      <c r="AA73" s="82">
        <v>89182024</v>
      </c>
      <c r="AB73" s="82">
        <f t="shared" si="25"/>
        <v>499534336</v>
      </c>
      <c r="AC73" s="45">
        <f t="shared" si="26"/>
        <v>0.17789052109599598</v>
      </c>
      <c r="AD73" s="81">
        <f>SUM(AD68:AD72)</f>
        <v>374216129</v>
      </c>
      <c r="AE73" s="82">
        <f>SUM(AE68:AE72)</f>
        <v>64552046</v>
      </c>
      <c r="AF73" s="82">
        <f t="shared" si="27"/>
        <v>438768175</v>
      </c>
      <c r="AG73" s="45">
        <f t="shared" si="28"/>
        <v>0.17986987193436088</v>
      </c>
      <c r="AH73" s="45">
        <f t="shared" si="29"/>
        <v>0.13849263566118952</v>
      </c>
      <c r="AI73" s="64">
        <f>SUM(AI68:AI72)</f>
        <v>2439364471</v>
      </c>
      <c r="AJ73" s="64">
        <f>SUM(AJ68:AJ72)</f>
        <v>2427491951</v>
      </c>
      <c r="AK73" s="64">
        <f>SUM(AK68:AK72)</f>
        <v>438768175</v>
      </c>
      <c r="AL73" s="64"/>
    </row>
    <row r="74" spans="1:38" s="14" customFormat="1" ht="12.75">
      <c r="A74" s="30" t="s">
        <v>96</v>
      </c>
      <c r="B74" s="61" t="s">
        <v>368</v>
      </c>
      <c r="C74" s="40" t="s">
        <v>369</v>
      </c>
      <c r="D74" s="77">
        <v>70018033</v>
      </c>
      <c r="E74" s="78">
        <v>58529500</v>
      </c>
      <c r="F74" s="79">
        <f aca="true" t="shared" si="30" ref="F74:F81">$D74+$E74</f>
        <v>128547533</v>
      </c>
      <c r="G74" s="77">
        <v>55744084</v>
      </c>
      <c r="H74" s="78">
        <v>58529500</v>
      </c>
      <c r="I74" s="79">
        <f aca="true" t="shared" si="31" ref="I74:I81">$G74+$H74</f>
        <v>114273584</v>
      </c>
      <c r="J74" s="77">
        <v>12507621</v>
      </c>
      <c r="K74" s="91">
        <v>11078306</v>
      </c>
      <c r="L74" s="78">
        <f aca="true" t="shared" si="32" ref="L74:L81">$J74+$K74</f>
        <v>23585927</v>
      </c>
      <c r="M74" s="41">
        <f aca="true" t="shared" si="33" ref="M74:M81">IF($F74=0,0,$L74/$F74)</f>
        <v>0.18348019949943342</v>
      </c>
      <c r="N74" s="105">
        <v>0</v>
      </c>
      <c r="O74" s="106">
        <v>0</v>
      </c>
      <c r="P74" s="107">
        <f aca="true" t="shared" si="34" ref="P74:P81">$N74+$O74</f>
        <v>0</v>
      </c>
      <c r="Q74" s="41">
        <f aca="true" t="shared" si="35" ref="Q74:Q81">IF($F74=0,0,$P74/$F74)</f>
        <v>0</v>
      </c>
      <c r="R74" s="105">
        <v>0</v>
      </c>
      <c r="S74" s="107">
        <v>0</v>
      </c>
      <c r="T74" s="107">
        <f aca="true" t="shared" si="36" ref="T74:T81">$R74+$S74</f>
        <v>0</v>
      </c>
      <c r="U74" s="41">
        <f aca="true" t="shared" si="37" ref="U74:U81">IF($I74=0,0,$T74/$I74)</f>
        <v>0</v>
      </c>
      <c r="V74" s="105">
        <v>0</v>
      </c>
      <c r="W74" s="107">
        <v>0</v>
      </c>
      <c r="X74" s="107">
        <f aca="true" t="shared" si="38" ref="X74:X81">$V74+$W74</f>
        <v>0</v>
      </c>
      <c r="Y74" s="41">
        <f aca="true" t="shared" si="39" ref="Y74:Y81">IF($I74=0,0,$X74/$I74)</f>
        <v>0</v>
      </c>
      <c r="Z74" s="77">
        <v>12507621</v>
      </c>
      <c r="AA74" s="78">
        <v>11078306</v>
      </c>
      <c r="AB74" s="78">
        <f aca="true" t="shared" si="40" ref="AB74:AB81">$Z74+$AA74</f>
        <v>23585927</v>
      </c>
      <c r="AC74" s="41">
        <f aca="true" t="shared" si="41" ref="AC74:AC81">IF($F74=0,0,$AB74/$F74)</f>
        <v>0.18348019949943342</v>
      </c>
      <c r="AD74" s="77">
        <v>8629169</v>
      </c>
      <c r="AE74" s="78">
        <v>9505184</v>
      </c>
      <c r="AF74" s="78">
        <f aca="true" t="shared" si="42" ref="AF74:AF81">$AD74+$AE74</f>
        <v>18134353</v>
      </c>
      <c r="AG74" s="41">
        <f aca="true" t="shared" si="43" ref="AG74:AG81">IF($AI74=0,0,$AK74/$AI74)</f>
        <v>0.15431915889441078</v>
      </c>
      <c r="AH74" s="41">
        <f aca="true" t="shared" si="44" ref="AH74:AH81">IF($AF74=0,0,(($L74/$AF74)-1))</f>
        <v>0.3006213676330223</v>
      </c>
      <c r="AI74" s="13">
        <v>117512000</v>
      </c>
      <c r="AJ74" s="13">
        <v>115799084</v>
      </c>
      <c r="AK74" s="13">
        <v>18134353</v>
      </c>
      <c r="AL74" s="13"/>
    </row>
    <row r="75" spans="1:38" s="14" customFormat="1" ht="12.75">
      <c r="A75" s="30" t="s">
        <v>96</v>
      </c>
      <c r="B75" s="61" t="s">
        <v>370</v>
      </c>
      <c r="C75" s="40" t="s">
        <v>371</v>
      </c>
      <c r="D75" s="77">
        <v>35538450</v>
      </c>
      <c r="E75" s="78">
        <v>9701000</v>
      </c>
      <c r="F75" s="79">
        <f t="shared" si="30"/>
        <v>45239450</v>
      </c>
      <c r="G75" s="77">
        <v>35538450</v>
      </c>
      <c r="H75" s="78">
        <v>9701000</v>
      </c>
      <c r="I75" s="79">
        <f t="shared" si="31"/>
        <v>45239450</v>
      </c>
      <c r="J75" s="77">
        <v>9413777</v>
      </c>
      <c r="K75" s="91">
        <v>291415</v>
      </c>
      <c r="L75" s="78">
        <f t="shared" si="32"/>
        <v>9705192</v>
      </c>
      <c r="M75" s="41">
        <f t="shared" si="33"/>
        <v>0.2145293985669587</v>
      </c>
      <c r="N75" s="105">
        <v>0</v>
      </c>
      <c r="O75" s="106">
        <v>0</v>
      </c>
      <c r="P75" s="107">
        <f t="shared" si="34"/>
        <v>0</v>
      </c>
      <c r="Q75" s="41">
        <f t="shared" si="35"/>
        <v>0</v>
      </c>
      <c r="R75" s="105">
        <v>0</v>
      </c>
      <c r="S75" s="107">
        <v>0</v>
      </c>
      <c r="T75" s="107">
        <f t="shared" si="36"/>
        <v>0</v>
      </c>
      <c r="U75" s="41">
        <f t="shared" si="37"/>
        <v>0</v>
      </c>
      <c r="V75" s="105">
        <v>0</v>
      </c>
      <c r="W75" s="107">
        <v>0</v>
      </c>
      <c r="X75" s="107">
        <f t="shared" si="38"/>
        <v>0</v>
      </c>
      <c r="Y75" s="41">
        <f t="shared" si="39"/>
        <v>0</v>
      </c>
      <c r="Z75" s="77">
        <v>9413777</v>
      </c>
      <c r="AA75" s="78">
        <v>291415</v>
      </c>
      <c r="AB75" s="78">
        <f t="shared" si="40"/>
        <v>9705192</v>
      </c>
      <c r="AC75" s="41">
        <f t="shared" si="41"/>
        <v>0.2145293985669587</v>
      </c>
      <c r="AD75" s="77">
        <v>6207782</v>
      </c>
      <c r="AE75" s="78">
        <v>42195</v>
      </c>
      <c r="AF75" s="78">
        <f t="shared" si="42"/>
        <v>6249977</v>
      </c>
      <c r="AG75" s="41">
        <f t="shared" si="43"/>
        <v>0.13745805644413658</v>
      </c>
      <c r="AH75" s="41">
        <f t="shared" si="44"/>
        <v>0.5528364344380787</v>
      </c>
      <c r="AI75" s="13">
        <v>45468248</v>
      </c>
      <c r="AJ75" s="13">
        <v>44240048</v>
      </c>
      <c r="AK75" s="13">
        <v>6249977</v>
      </c>
      <c r="AL75" s="13"/>
    </row>
    <row r="76" spans="1:38" s="14" customFormat="1" ht="12.75">
      <c r="A76" s="30" t="s">
        <v>96</v>
      </c>
      <c r="B76" s="61" t="s">
        <v>372</v>
      </c>
      <c r="C76" s="40" t="s">
        <v>373</v>
      </c>
      <c r="D76" s="77">
        <v>259226370</v>
      </c>
      <c r="E76" s="78">
        <v>106300000</v>
      </c>
      <c r="F76" s="79">
        <f t="shared" si="30"/>
        <v>365526370</v>
      </c>
      <c r="G76" s="77">
        <v>259226370</v>
      </c>
      <c r="H76" s="78">
        <v>106300000</v>
      </c>
      <c r="I76" s="79">
        <f t="shared" si="31"/>
        <v>365526370</v>
      </c>
      <c r="J76" s="77">
        <v>60663311</v>
      </c>
      <c r="K76" s="91">
        <v>15622083</v>
      </c>
      <c r="L76" s="78">
        <f t="shared" si="32"/>
        <v>76285394</v>
      </c>
      <c r="M76" s="41">
        <f t="shared" si="33"/>
        <v>0.20870011102071787</v>
      </c>
      <c r="N76" s="105">
        <v>0</v>
      </c>
      <c r="O76" s="106">
        <v>0</v>
      </c>
      <c r="P76" s="107">
        <f t="shared" si="34"/>
        <v>0</v>
      </c>
      <c r="Q76" s="41">
        <f t="shared" si="35"/>
        <v>0</v>
      </c>
      <c r="R76" s="105">
        <v>0</v>
      </c>
      <c r="S76" s="107">
        <v>0</v>
      </c>
      <c r="T76" s="107">
        <f t="shared" si="36"/>
        <v>0</v>
      </c>
      <c r="U76" s="41">
        <f t="shared" si="37"/>
        <v>0</v>
      </c>
      <c r="V76" s="105">
        <v>0</v>
      </c>
      <c r="W76" s="107">
        <v>0</v>
      </c>
      <c r="X76" s="107">
        <f t="shared" si="38"/>
        <v>0</v>
      </c>
      <c r="Y76" s="41">
        <f t="shared" si="39"/>
        <v>0</v>
      </c>
      <c r="Z76" s="77">
        <v>60663311</v>
      </c>
      <c r="AA76" s="78">
        <v>15622083</v>
      </c>
      <c r="AB76" s="78">
        <f t="shared" si="40"/>
        <v>76285394</v>
      </c>
      <c r="AC76" s="41">
        <f t="shared" si="41"/>
        <v>0.20870011102071787</v>
      </c>
      <c r="AD76" s="77">
        <v>80098278</v>
      </c>
      <c r="AE76" s="78">
        <v>4156574</v>
      </c>
      <c r="AF76" s="78">
        <f t="shared" si="42"/>
        <v>84254852</v>
      </c>
      <c r="AG76" s="41">
        <f t="shared" si="43"/>
        <v>0.2676951788421874</v>
      </c>
      <c r="AH76" s="41">
        <f t="shared" si="44"/>
        <v>-0.09458752595043429</v>
      </c>
      <c r="AI76" s="13">
        <v>314741761</v>
      </c>
      <c r="AJ76" s="13">
        <v>357803173</v>
      </c>
      <c r="AK76" s="13">
        <v>84254852</v>
      </c>
      <c r="AL76" s="13"/>
    </row>
    <row r="77" spans="1:38" s="14" customFormat="1" ht="12.75">
      <c r="A77" s="30" t="s">
        <v>96</v>
      </c>
      <c r="B77" s="61" t="s">
        <v>374</v>
      </c>
      <c r="C77" s="40" t="s">
        <v>375</v>
      </c>
      <c r="D77" s="77">
        <v>81631820</v>
      </c>
      <c r="E77" s="78">
        <v>38608139</v>
      </c>
      <c r="F77" s="79">
        <f t="shared" si="30"/>
        <v>120239959</v>
      </c>
      <c r="G77" s="77">
        <v>81631820</v>
      </c>
      <c r="H77" s="78">
        <v>38608139</v>
      </c>
      <c r="I77" s="79">
        <f t="shared" si="31"/>
        <v>120239959</v>
      </c>
      <c r="J77" s="77">
        <v>14342403</v>
      </c>
      <c r="K77" s="91">
        <v>5156933</v>
      </c>
      <c r="L77" s="78">
        <f t="shared" si="32"/>
        <v>19499336</v>
      </c>
      <c r="M77" s="41">
        <f t="shared" si="33"/>
        <v>0.1621701817113893</v>
      </c>
      <c r="N77" s="105">
        <v>0</v>
      </c>
      <c r="O77" s="106">
        <v>0</v>
      </c>
      <c r="P77" s="107">
        <f t="shared" si="34"/>
        <v>0</v>
      </c>
      <c r="Q77" s="41">
        <f t="shared" si="35"/>
        <v>0</v>
      </c>
      <c r="R77" s="105">
        <v>0</v>
      </c>
      <c r="S77" s="107">
        <v>0</v>
      </c>
      <c r="T77" s="107">
        <f t="shared" si="36"/>
        <v>0</v>
      </c>
      <c r="U77" s="41">
        <f t="shared" si="37"/>
        <v>0</v>
      </c>
      <c r="V77" s="105">
        <v>0</v>
      </c>
      <c r="W77" s="107">
        <v>0</v>
      </c>
      <c r="X77" s="107">
        <f t="shared" si="38"/>
        <v>0</v>
      </c>
      <c r="Y77" s="41">
        <f t="shared" si="39"/>
        <v>0</v>
      </c>
      <c r="Z77" s="77">
        <v>14342403</v>
      </c>
      <c r="AA77" s="78">
        <v>5156933</v>
      </c>
      <c r="AB77" s="78">
        <f t="shared" si="40"/>
        <v>19499336</v>
      </c>
      <c r="AC77" s="41">
        <f t="shared" si="41"/>
        <v>0.1621701817113893</v>
      </c>
      <c r="AD77" s="77">
        <v>10997883</v>
      </c>
      <c r="AE77" s="78">
        <v>1457824</v>
      </c>
      <c r="AF77" s="78">
        <f t="shared" si="42"/>
        <v>12455707</v>
      </c>
      <c r="AG77" s="41">
        <f t="shared" si="43"/>
        <v>0.11054010396747226</v>
      </c>
      <c r="AH77" s="41">
        <f t="shared" si="44"/>
        <v>0.5654941144649597</v>
      </c>
      <c r="AI77" s="13">
        <v>112680435</v>
      </c>
      <c r="AJ77" s="13">
        <v>123613561</v>
      </c>
      <c r="AK77" s="13">
        <v>12455707</v>
      </c>
      <c r="AL77" s="13"/>
    </row>
    <row r="78" spans="1:38" s="14" customFormat="1" ht="12.75">
      <c r="A78" s="30" t="s">
        <v>96</v>
      </c>
      <c r="B78" s="61" t="s">
        <v>376</v>
      </c>
      <c r="C78" s="40" t="s">
        <v>377</v>
      </c>
      <c r="D78" s="77">
        <v>118134388</v>
      </c>
      <c r="E78" s="78">
        <v>107639000</v>
      </c>
      <c r="F78" s="79">
        <f t="shared" si="30"/>
        <v>225773388</v>
      </c>
      <c r="G78" s="77">
        <v>118134388</v>
      </c>
      <c r="H78" s="78">
        <v>107639000</v>
      </c>
      <c r="I78" s="79">
        <f t="shared" si="31"/>
        <v>225773388</v>
      </c>
      <c r="J78" s="77">
        <v>35728113</v>
      </c>
      <c r="K78" s="91">
        <v>23837938</v>
      </c>
      <c r="L78" s="78">
        <f t="shared" si="32"/>
        <v>59566051</v>
      </c>
      <c r="M78" s="41">
        <f t="shared" si="33"/>
        <v>0.2638311429334621</v>
      </c>
      <c r="N78" s="105">
        <v>0</v>
      </c>
      <c r="O78" s="106">
        <v>0</v>
      </c>
      <c r="P78" s="107">
        <f t="shared" si="34"/>
        <v>0</v>
      </c>
      <c r="Q78" s="41">
        <f t="shared" si="35"/>
        <v>0</v>
      </c>
      <c r="R78" s="105">
        <v>0</v>
      </c>
      <c r="S78" s="107">
        <v>0</v>
      </c>
      <c r="T78" s="107">
        <f t="shared" si="36"/>
        <v>0</v>
      </c>
      <c r="U78" s="41">
        <f t="shared" si="37"/>
        <v>0</v>
      </c>
      <c r="V78" s="105">
        <v>0</v>
      </c>
      <c r="W78" s="107">
        <v>0</v>
      </c>
      <c r="X78" s="107">
        <f t="shared" si="38"/>
        <v>0</v>
      </c>
      <c r="Y78" s="41">
        <f t="shared" si="39"/>
        <v>0</v>
      </c>
      <c r="Z78" s="77">
        <v>35728113</v>
      </c>
      <c r="AA78" s="78">
        <v>23837938</v>
      </c>
      <c r="AB78" s="78">
        <f t="shared" si="40"/>
        <v>59566051</v>
      </c>
      <c r="AC78" s="41">
        <f t="shared" si="41"/>
        <v>0.2638311429334621</v>
      </c>
      <c r="AD78" s="77">
        <v>30380983</v>
      </c>
      <c r="AE78" s="78">
        <v>20306612</v>
      </c>
      <c r="AF78" s="78">
        <f t="shared" si="42"/>
        <v>50687595</v>
      </c>
      <c r="AG78" s="41">
        <f t="shared" si="43"/>
        <v>0.29501263501462566</v>
      </c>
      <c r="AH78" s="41">
        <f t="shared" si="44"/>
        <v>0.17516033262181807</v>
      </c>
      <c r="AI78" s="13">
        <v>171814997</v>
      </c>
      <c r="AJ78" s="13">
        <v>200739609</v>
      </c>
      <c r="AK78" s="13">
        <v>50687595</v>
      </c>
      <c r="AL78" s="13"/>
    </row>
    <row r="79" spans="1:38" s="14" customFormat="1" ht="12.75">
      <c r="A79" s="30" t="s">
        <v>115</v>
      </c>
      <c r="B79" s="61" t="s">
        <v>378</v>
      </c>
      <c r="C79" s="40" t="s">
        <v>379</v>
      </c>
      <c r="D79" s="77">
        <v>254995622</v>
      </c>
      <c r="E79" s="78">
        <v>227233640</v>
      </c>
      <c r="F79" s="79">
        <f t="shared" si="30"/>
        <v>482229262</v>
      </c>
      <c r="G79" s="77">
        <v>254995622</v>
      </c>
      <c r="H79" s="78">
        <v>227233640</v>
      </c>
      <c r="I79" s="79">
        <f t="shared" si="31"/>
        <v>482229262</v>
      </c>
      <c r="J79" s="77">
        <v>52577540</v>
      </c>
      <c r="K79" s="91">
        <v>50763856</v>
      </c>
      <c r="L79" s="78">
        <f t="shared" si="32"/>
        <v>103341396</v>
      </c>
      <c r="M79" s="41">
        <f t="shared" si="33"/>
        <v>0.21429930562778665</v>
      </c>
      <c r="N79" s="105">
        <v>0</v>
      </c>
      <c r="O79" s="106">
        <v>0</v>
      </c>
      <c r="P79" s="107">
        <f t="shared" si="34"/>
        <v>0</v>
      </c>
      <c r="Q79" s="41">
        <f t="shared" si="35"/>
        <v>0</v>
      </c>
      <c r="R79" s="105">
        <v>0</v>
      </c>
      <c r="S79" s="107">
        <v>0</v>
      </c>
      <c r="T79" s="107">
        <f t="shared" si="36"/>
        <v>0</v>
      </c>
      <c r="U79" s="41">
        <f t="shared" si="37"/>
        <v>0</v>
      </c>
      <c r="V79" s="105">
        <v>0</v>
      </c>
      <c r="W79" s="107">
        <v>0</v>
      </c>
      <c r="X79" s="107">
        <f t="shared" si="38"/>
        <v>0</v>
      </c>
      <c r="Y79" s="41">
        <f t="shared" si="39"/>
        <v>0</v>
      </c>
      <c r="Z79" s="77">
        <v>52577540</v>
      </c>
      <c r="AA79" s="78">
        <v>50763856</v>
      </c>
      <c r="AB79" s="78">
        <f t="shared" si="40"/>
        <v>103341396</v>
      </c>
      <c r="AC79" s="41">
        <f t="shared" si="41"/>
        <v>0.21429930562778665</v>
      </c>
      <c r="AD79" s="77">
        <v>53549916</v>
      </c>
      <c r="AE79" s="78">
        <v>25038809</v>
      </c>
      <c r="AF79" s="78">
        <f t="shared" si="42"/>
        <v>78588725</v>
      </c>
      <c r="AG79" s="41">
        <f t="shared" si="43"/>
        <v>0.17881476384352596</v>
      </c>
      <c r="AH79" s="41">
        <f t="shared" si="44"/>
        <v>0.31496465937066676</v>
      </c>
      <c r="AI79" s="13">
        <v>439497966</v>
      </c>
      <c r="AJ79" s="13">
        <v>493025989</v>
      </c>
      <c r="AK79" s="13">
        <v>78588725</v>
      </c>
      <c r="AL79" s="13"/>
    </row>
    <row r="80" spans="1:38" s="58" customFormat="1" ht="12.75">
      <c r="A80" s="62"/>
      <c r="B80" s="63" t="s">
        <v>380</v>
      </c>
      <c r="C80" s="33"/>
      <c r="D80" s="81">
        <f>SUM(D74:D79)</f>
        <v>819544683</v>
      </c>
      <c r="E80" s="82">
        <f>SUM(E74:E79)</f>
        <v>548011279</v>
      </c>
      <c r="F80" s="83">
        <f t="shared" si="30"/>
        <v>1367555962</v>
      </c>
      <c r="G80" s="81">
        <f>SUM(G74:G79)</f>
        <v>805270734</v>
      </c>
      <c r="H80" s="82">
        <f>SUM(H74:H79)</f>
        <v>548011279</v>
      </c>
      <c r="I80" s="90">
        <f t="shared" si="31"/>
        <v>1353282013</v>
      </c>
      <c r="J80" s="81">
        <f>SUM(J74:J79)</f>
        <v>185232765</v>
      </c>
      <c r="K80" s="92">
        <f>SUM(K74:K79)</f>
        <v>106750531</v>
      </c>
      <c r="L80" s="82">
        <f t="shared" si="32"/>
        <v>291983296</v>
      </c>
      <c r="M80" s="45">
        <f t="shared" si="33"/>
        <v>0.21350738405833516</v>
      </c>
      <c r="N80" s="111">
        <f>SUM(N74:N79)</f>
        <v>0</v>
      </c>
      <c r="O80" s="112">
        <f>SUM(O74:O79)</f>
        <v>0</v>
      </c>
      <c r="P80" s="113">
        <f t="shared" si="34"/>
        <v>0</v>
      </c>
      <c r="Q80" s="45">
        <f t="shared" si="35"/>
        <v>0</v>
      </c>
      <c r="R80" s="111">
        <f>SUM(R74:R79)</f>
        <v>0</v>
      </c>
      <c r="S80" s="113">
        <f>SUM(S74:S79)</f>
        <v>0</v>
      </c>
      <c r="T80" s="113">
        <f t="shared" si="36"/>
        <v>0</v>
      </c>
      <c r="U80" s="45">
        <f t="shared" si="37"/>
        <v>0</v>
      </c>
      <c r="V80" s="111">
        <f>SUM(V74:V79)</f>
        <v>0</v>
      </c>
      <c r="W80" s="113">
        <f>SUM(W74:W79)</f>
        <v>0</v>
      </c>
      <c r="X80" s="113">
        <f t="shared" si="38"/>
        <v>0</v>
      </c>
      <c r="Y80" s="45">
        <f t="shared" si="39"/>
        <v>0</v>
      </c>
      <c r="Z80" s="81">
        <v>185232765</v>
      </c>
      <c r="AA80" s="82">
        <v>106750531</v>
      </c>
      <c r="AB80" s="82">
        <f t="shared" si="40"/>
        <v>291983296</v>
      </c>
      <c r="AC80" s="45">
        <f t="shared" si="41"/>
        <v>0.21350738405833516</v>
      </c>
      <c r="AD80" s="81">
        <f>SUM(AD74:AD79)</f>
        <v>189864011</v>
      </c>
      <c r="AE80" s="82">
        <f>SUM(AE74:AE79)</f>
        <v>60507198</v>
      </c>
      <c r="AF80" s="82">
        <f t="shared" si="42"/>
        <v>250371209</v>
      </c>
      <c r="AG80" s="45">
        <f t="shared" si="43"/>
        <v>0.2083448439968283</v>
      </c>
      <c r="AH80" s="45">
        <f t="shared" si="44"/>
        <v>0.16620156593164825</v>
      </c>
      <c r="AI80" s="64">
        <f>SUM(AI74:AI79)</f>
        <v>1201715407</v>
      </c>
      <c r="AJ80" s="64">
        <f>SUM(AJ74:AJ79)</f>
        <v>1335221464</v>
      </c>
      <c r="AK80" s="64">
        <f>SUM(AK74:AK79)</f>
        <v>250371209</v>
      </c>
      <c r="AL80" s="64"/>
    </row>
    <row r="81" spans="1:38" s="58" customFormat="1" ht="12.75">
      <c r="A81" s="62"/>
      <c r="B81" s="63" t="s">
        <v>381</v>
      </c>
      <c r="C81" s="33"/>
      <c r="D81" s="81">
        <f>SUM(D9,D11:D17,D19:D26,D28:D33,D35:D39,D41:D44,D46:D51,D53:D58,D60:D66,D68:D72,D74:D79)</f>
        <v>42934712698</v>
      </c>
      <c r="E81" s="82">
        <f>SUM(E9,E11:E17,E19:E26,E28:E33,E35:E39,E41:E44,E46:E51,E53:E58,E60:E66,E68:E72,E74:E79)</f>
        <v>11886116657</v>
      </c>
      <c r="F81" s="83">
        <f t="shared" si="30"/>
        <v>54820829355</v>
      </c>
      <c r="G81" s="81">
        <f>SUM(G9,G11:G17,G19:G26,G28:G33,G35:G39,G41:G44,G46:G51,G53:G58,G60:G66,G68:G72,G74:G79)</f>
        <v>42934908027</v>
      </c>
      <c r="H81" s="82">
        <f>SUM(H9,H11:H17,H19:H26,H28:H33,H35:H39,H41:H44,H46:H51,H53:H58,H60:H66,H68:H72,H74:H79)</f>
        <v>11964067629</v>
      </c>
      <c r="I81" s="90">
        <f t="shared" si="31"/>
        <v>54898975656</v>
      </c>
      <c r="J81" s="81">
        <f>SUM(J9,J11:J17,J19:J26,J28:J33,J35:J39,J41:J44,J46:J51,J53:J58,J60:J66,J68:J72,J74:J79)</f>
        <v>10031059565</v>
      </c>
      <c r="K81" s="92">
        <f>SUM(K9,K11:K17,K19:K26,K28:K33,K35:K39,K41:K44,K46:K51,K53:K58,K60:K66,K68:K72,K74:K79)</f>
        <v>1704807392</v>
      </c>
      <c r="L81" s="82">
        <f t="shared" si="32"/>
        <v>11735866957</v>
      </c>
      <c r="M81" s="45">
        <f t="shared" si="33"/>
        <v>0.21407678605157068</v>
      </c>
      <c r="N81" s="111">
        <f>SUM(N9,N11:N17,N19:N26,N28:N33,N35:N39,N41:N44,N46:N51,N53:N58,N60:N66,N68:N72,N74:N79)</f>
        <v>0</v>
      </c>
      <c r="O81" s="112">
        <f>SUM(O9,O11:O17,O19:O26,O28:O33,O35:O39,O41:O44,O46:O51,O53:O58,O60:O66,O68:O72,O74:O79)</f>
        <v>0</v>
      </c>
      <c r="P81" s="113">
        <f t="shared" si="34"/>
        <v>0</v>
      </c>
      <c r="Q81" s="45">
        <f t="shared" si="35"/>
        <v>0</v>
      </c>
      <c r="R81" s="111">
        <f>SUM(R9,R11:R17,R19:R26,R28:R33,R35:R39,R41:R44,R46:R51,R53:R58,R60:R66,R68:R72,R74:R79)</f>
        <v>0</v>
      </c>
      <c r="S81" s="113">
        <f>SUM(S9,S11:S17,S19:S26,S28:S33,S35:S39,S41:S44,S46:S51,S53:S58,S60:S66,S68:S72,S74:S79)</f>
        <v>0</v>
      </c>
      <c r="T81" s="113">
        <f t="shared" si="36"/>
        <v>0</v>
      </c>
      <c r="U81" s="45">
        <f t="shared" si="37"/>
        <v>0</v>
      </c>
      <c r="V81" s="111">
        <f>SUM(V9,V11:V17,V19:V26,V28:V33,V35:V39,V41:V44,V46:V51,V53:V58,V60:V66,V68:V72,V74:V79)</f>
        <v>0</v>
      </c>
      <c r="W81" s="113">
        <f>SUM(W9,W11:W17,W19:W26,W28:W33,W35:W39,W41:W44,W46:W51,W53:W58,W60:W66,W68:W72,W74:W79)</f>
        <v>0</v>
      </c>
      <c r="X81" s="113">
        <f t="shared" si="38"/>
        <v>0</v>
      </c>
      <c r="Y81" s="45">
        <f t="shared" si="39"/>
        <v>0</v>
      </c>
      <c r="Z81" s="81">
        <v>10031059565</v>
      </c>
      <c r="AA81" s="82">
        <v>1704807392</v>
      </c>
      <c r="AB81" s="82">
        <f t="shared" si="40"/>
        <v>11735866957</v>
      </c>
      <c r="AC81" s="45">
        <f t="shared" si="41"/>
        <v>0.21407678605157068</v>
      </c>
      <c r="AD81" s="81">
        <f>SUM(AD9,AD11:AD17,AD19:AD26,AD28:AD33,AD35:AD39,AD41:AD44,AD46:AD51,AD53:AD58,AD60:AD66,AD68:AD72,AD74:AD79)</f>
        <v>9236542492</v>
      </c>
      <c r="AE81" s="82">
        <f>SUM(AE9,AE11:AE17,AE19:AE26,AE28:AE33,AE35:AE39,AE41:AE44,AE46:AE51,AE53:AE58,AE60:AE66,AE68:AE72,AE74:AE79)</f>
        <v>1169850485</v>
      </c>
      <c r="AF81" s="82">
        <f t="shared" si="42"/>
        <v>10406392977</v>
      </c>
      <c r="AG81" s="45">
        <f t="shared" si="43"/>
        <v>0.2038913528469817</v>
      </c>
      <c r="AH81" s="45">
        <f t="shared" si="44"/>
        <v>0.12775550403856317</v>
      </c>
      <c r="AI81" s="64">
        <f>SUM(AI9,AI11:AI17,AI19:AI26,AI28:AI33,AI35:AI39,AI41:AI44,AI46:AI51,AI53:AI58,AI60:AI66,AI68:AI72,AI74:AI79)</f>
        <v>51038912792</v>
      </c>
      <c r="AJ81" s="64">
        <f>SUM(AJ9,AJ11:AJ17,AJ19:AJ26,AJ28:AJ33,AJ35:AJ39,AJ41:AJ44,AJ46:AJ51,AJ53:AJ58,AJ60:AJ66,AJ68:AJ72,AJ74:AJ79)</f>
        <v>51468212601</v>
      </c>
      <c r="AK81" s="64">
        <f>SUM(AK9,AK11:AK17,AK19:AK26,AK28:AK33,AK35:AK39,AK41:AK44,AK46:AK51,AK53:AK58,AK60:AK66,AK68:AK72,AK74:AK79)</f>
        <v>10406392977</v>
      </c>
      <c r="AL81" s="64"/>
    </row>
    <row r="82" spans="1:38" s="14" customFormat="1" ht="12.75">
      <c r="A82" s="65"/>
      <c r="B82" s="66"/>
      <c r="C82" s="67"/>
      <c r="D82" s="68"/>
      <c r="E82" s="68"/>
      <c r="F82" s="69"/>
      <c r="G82" s="70"/>
      <c r="H82" s="68"/>
      <c r="I82" s="71"/>
      <c r="J82" s="70"/>
      <c r="K82" s="72"/>
      <c r="L82" s="68"/>
      <c r="M82" s="71"/>
      <c r="N82" s="70"/>
      <c r="O82" s="72"/>
      <c r="P82" s="68"/>
      <c r="Q82" s="71"/>
      <c r="R82" s="70"/>
      <c r="S82" s="72"/>
      <c r="T82" s="68"/>
      <c r="U82" s="71"/>
      <c r="V82" s="70"/>
      <c r="W82" s="72"/>
      <c r="X82" s="68"/>
      <c r="Y82" s="71"/>
      <c r="Z82" s="70"/>
      <c r="AA82" s="72"/>
      <c r="AB82" s="68"/>
      <c r="AC82" s="71"/>
      <c r="AD82" s="70"/>
      <c r="AE82" s="68"/>
      <c r="AF82" s="68"/>
      <c r="AG82" s="71"/>
      <c r="AH82" s="71"/>
      <c r="AI82" s="13"/>
      <c r="AJ82" s="13"/>
      <c r="AK82" s="13"/>
      <c r="AL82" s="13"/>
    </row>
    <row r="83" spans="1:38" s="14" customFormat="1" ht="12.75">
      <c r="A83" s="13"/>
      <c r="B83" s="130" t="s">
        <v>656</v>
      </c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</row>
    <row r="84" spans="1:38" s="14" customFormat="1" ht="12.75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</row>
  </sheetData>
  <sheetProtection password="F954" sheet="1" objects="1" scenarios="1"/>
  <mergeCells count="10">
    <mergeCell ref="B2:AH2"/>
    <mergeCell ref="D4:F4"/>
    <mergeCell ref="G4:I4"/>
    <mergeCell ref="J4:M4"/>
    <mergeCell ref="N4:Q4"/>
    <mergeCell ref="R4:U4"/>
    <mergeCell ref="V4:Y4"/>
    <mergeCell ref="Z4:AC4"/>
    <mergeCell ref="AD4:AG4"/>
    <mergeCell ref="B3:AH3"/>
  </mergeCells>
  <printOptions horizontalCentered="1"/>
  <pageMargins left="0.05" right="0.05" top="0.590551181102362" bottom="0.590551181102362" header="0.31496062992126" footer="0.31496062992126"/>
  <pageSetup horizontalDpi="600" verticalDpi="600" orientation="landscape" paperSize="9" scale="4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L84"/>
  <sheetViews>
    <sheetView showGridLines="0" zoomScalePageLayoutView="0" workbookViewId="0" topLeftCell="A1">
      <selection activeCell="B46" sqref="B46"/>
    </sheetView>
  </sheetViews>
  <sheetFormatPr defaultColWidth="9.140625" defaultRowHeight="12.75"/>
  <cols>
    <col min="1" max="1" width="4.00390625" style="3" customWidth="1"/>
    <col min="2" max="2" width="20.7109375" style="3" customWidth="1"/>
    <col min="3" max="3" width="6.7109375" style="3" customWidth="1"/>
    <col min="4" max="6" width="10.7109375" style="3" customWidth="1"/>
    <col min="7" max="9" width="10.7109375" style="3" hidden="1" customWidth="1"/>
    <col min="10" max="12" width="10.7109375" style="3" customWidth="1"/>
    <col min="13" max="13" width="11.7109375" style="3" customWidth="1"/>
    <col min="14" max="16" width="10.7109375" style="3" hidden="1" customWidth="1"/>
    <col min="17" max="17" width="11.7109375" style="3" hidden="1" customWidth="1"/>
    <col min="18" max="25" width="10.7109375" style="3" hidden="1" customWidth="1"/>
    <col min="26" max="28" width="10.7109375" style="3" customWidth="1"/>
    <col min="29" max="29" width="11.7109375" style="3" customWidth="1"/>
    <col min="30" max="32" width="10.7109375" style="3" customWidth="1"/>
    <col min="33" max="33" width="11.7109375" style="3" customWidth="1"/>
    <col min="34" max="34" width="10.7109375" style="3" customWidth="1"/>
    <col min="35" max="37" width="0" style="3" hidden="1" customWidth="1"/>
    <col min="38" max="16384" width="9.140625" style="3" customWidth="1"/>
  </cols>
  <sheetData>
    <row r="1" spans="1:38" ht="16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1:38" ht="15.75" customHeight="1">
      <c r="A2" s="4"/>
      <c r="B2" s="118" t="s">
        <v>655</v>
      </c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19"/>
      <c r="AB2" s="119"/>
      <c r="AC2" s="119"/>
      <c r="AD2" s="119"/>
      <c r="AE2" s="119"/>
      <c r="AF2" s="119"/>
      <c r="AG2" s="119"/>
      <c r="AH2" s="119"/>
      <c r="AI2" s="2"/>
      <c r="AJ2" s="2"/>
      <c r="AK2" s="2"/>
      <c r="AL2" s="2"/>
    </row>
    <row r="3" spans="1:38" ht="16.5">
      <c r="A3" s="6"/>
      <c r="B3" s="128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/>
      <c r="AE3" s="129"/>
      <c r="AF3" s="129"/>
      <c r="AG3" s="129"/>
      <c r="AH3" s="129"/>
      <c r="AI3" s="2"/>
      <c r="AJ3" s="2"/>
      <c r="AK3" s="2"/>
      <c r="AL3" s="2"/>
    </row>
    <row r="4" spans="1:38" s="14" customFormat="1" ht="16.5" customHeight="1">
      <c r="A4" s="9"/>
      <c r="B4" s="10"/>
      <c r="C4" s="11"/>
      <c r="D4" s="120" t="s">
        <v>0</v>
      </c>
      <c r="E4" s="120"/>
      <c r="F4" s="120"/>
      <c r="G4" s="120" t="s">
        <v>1</v>
      </c>
      <c r="H4" s="120"/>
      <c r="I4" s="120"/>
      <c r="J4" s="121" t="s">
        <v>2</v>
      </c>
      <c r="K4" s="122"/>
      <c r="L4" s="122"/>
      <c r="M4" s="123"/>
      <c r="N4" s="121" t="s">
        <v>3</v>
      </c>
      <c r="O4" s="124"/>
      <c r="P4" s="124"/>
      <c r="Q4" s="125"/>
      <c r="R4" s="121" t="s">
        <v>4</v>
      </c>
      <c r="S4" s="124"/>
      <c r="T4" s="124"/>
      <c r="U4" s="125"/>
      <c r="V4" s="121" t="s">
        <v>5</v>
      </c>
      <c r="W4" s="126"/>
      <c r="X4" s="126"/>
      <c r="Y4" s="127"/>
      <c r="Z4" s="121" t="s">
        <v>6</v>
      </c>
      <c r="AA4" s="122"/>
      <c r="AB4" s="122"/>
      <c r="AC4" s="123"/>
      <c r="AD4" s="121" t="s">
        <v>7</v>
      </c>
      <c r="AE4" s="122"/>
      <c r="AF4" s="122"/>
      <c r="AG4" s="123"/>
      <c r="AH4" s="12"/>
      <c r="AI4" s="13"/>
      <c r="AJ4" s="13"/>
      <c r="AK4" s="13"/>
      <c r="AL4" s="13"/>
    </row>
    <row r="5" spans="1:38" s="14" customFormat="1" ht="81.75" customHeight="1">
      <c r="A5" s="15"/>
      <c r="B5" s="16" t="s">
        <v>8</v>
      </c>
      <c r="C5" s="17" t="s">
        <v>9</v>
      </c>
      <c r="D5" s="18" t="s">
        <v>10</v>
      </c>
      <c r="E5" s="19" t="s">
        <v>11</v>
      </c>
      <c r="F5" s="20" t="s">
        <v>12</v>
      </c>
      <c r="G5" s="18" t="s">
        <v>10</v>
      </c>
      <c r="H5" s="19" t="s">
        <v>11</v>
      </c>
      <c r="I5" s="20" t="s">
        <v>12</v>
      </c>
      <c r="J5" s="18" t="s">
        <v>10</v>
      </c>
      <c r="K5" s="19" t="s">
        <v>11</v>
      </c>
      <c r="L5" s="19" t="s">
        <v>12</v>
      </c>
      <c r="M5" s="20" t="s">
        <v>13</v>
      </c>
      <c r="N5" s="18" t="s">
        <v>10</v>
      </c>
      <c r="O5" s="19" t="s">
        <v>11</v>
      </c>
      <c r="P5" s="21" t="s">
        <v>12</v>
      </c>
      <c r="Q5" s="22" t="s">
        <v>14</v>
      </c>
      <c r="R5" s="19" t="s">
        <v>10</v>
      </c>
      <c r="S5" s="19" t="s">
        <v>11</v>
      </c>
      <c r="T5" s="21" t="s">
        <v>12</v>
      </c>
      <c r="U5" s="22" t="s">
        <v>15</v>
      </c>
      <c r="V5" s="19" t="s">
        <v>10</v>
      </c>
      <c r="W5" s="19" t="s">
        <v>11</v>
      </c>
      <c r="X5" s="21" t="s">
        <v>12</v>
      </c>
      <c r="Y5" s="22" t="s">
        <v>16</v>
      </c>
      <c r="Z5" s="18" t="s">
        <v>10</v>
      </c>
      <c r="AA5" s="19" t="s">
        <v>11</v>
      </c>
      <c r="AB5" s="19" t="s">
        <v>12</v>
      </c>
      <c r="AC5" s="20" t="s">
        <v>17</v>
      </c>
      <c r="AD5" s="18" t="s">
        <v>10</v>
      </c>
      <c r="AE5" s="19" t="s">
        <v>11</v>
      </c>
      <c r="AF5" s="19" t="s">
        <v>12</v>
      </c>
      <c r="AG5" s="23" t="s">
        <v>17</v>
      </c>
      <c r="AH5" s="24" t="s">
        <v>18</v>
      </c>
      <c r="AI5" s="13"/>
      <c r="AJ5" s="13"/>
      <c r="AK5" s="13"/>
      <c r="AL5" s="13"/>
    </row>
    <row r="6" spans="1:38" s="14" customFormat="1" ht="12.75">
      <c r="A6" s="9"/>
      <c r="B6" s="12"/>
      <c r="C6" s="26"/>
      <c r="D6" s="27"/>
      <c r="E6" s="28"/>
      <c r="F6" s="29"/>
      <c r="G6" s="30"/>
      <c r="H6" s="28"/>
      <c r="I6" s="31"/>
      <c r="J6" s="30"/>
      <c r="K6" s="28"/>
      <c r="L6" s="28"/>
      <c r="M6" s="29"/>
      <c r="N6" s="27"/>
      <c r="O6" s="32"/>
      <c r="P6" s="28"/>
      <c r="Q6" s="29"/>
      <c r="R6" s="27"/>
      <c r="S6" s="28"/>
      <c r="T6" s="28"/>
      <c r="U6" s="29"/>
      <c r="V6" s="27"/>
      <c r="W6" s="28"/>
      <c r="X6" s="28"/>
      <c r="Y6" s="29"/>
      <c r="Z6" s="30"/>
      <c r="AA6" s="28"/>
      <c r="AB6" s="28"/>
      <c r="AC6" s="29"/>
      <c r="AD6" s="30"/>
      <c r="AE6" s="28"/>
      <c r="AF6" s="28"/>
      <c r="AG6" s="29"/>
      <c r="AH6" s="29"/>
      <c r="AI6" s="13"/>
      <c r="AJ6" s="13"/>
      <c r="AK6" s="13"/>
      <c r="AL6" s="13"/>
    </row>
    <row r="7" spans="1:38" s="14" customFormat="1" ht="12.75">
      <c r="A7" s="33"/>
      <c r="B7" s="60" t="s">
        <v>28</v>
      </c>
      <c r="C7" s="26"/>
      <c r="D7" s="35"/>
      <c r="E7" s="36"/>
      <c r="F7" s="37"/>
      <c r="G7" s="30"/>
      <c r="H7" s="36"/>
      <c r="I7" s="31"/>
      <c r="J7" s="30"/>
      <c r="K7" s="36"/>
      <c r="L7" s="36"/>
      <c r="M7" s="37"/>
      <c r="N7" s="35"/>
      <c r="O7" s="38"/>
      <c r="P7" s="36"/>
      <c r="Q7" s="37"/>
      <c r="R7" s="35"/>
      <c r="S7" s="36"/>
      <c r="T7" s="36"/>
      <c r="U7" s="37"/>
      <c r="V7" s="35"/>
      <c r="W7" s="36"/>
      <c r="X7" s="36"/>
      <c r="Y7" s="37"/>
      <c r="Z7" s="30"/>
      <c r="AA7" s="36"/>
      <c r="AB7" s="36"/>
      <c r="AC7" s="37"/>
      <c r="AD7" s="30"/>
      <c r="AE7" s="36"/>
      <c r="AF7" s="36"/>
      <c r="AG7" s="37"/>
      <c r="AH7" s="37"/>
      <c r="AI7" s="13"/>
      <c r="AJ7" s="13"/>
      <c r="AK7" s="13"/>
      <c r="AL7" s="13"/>
    </row>
    <row r="8" spans="1:38" s="14" customFormat="1" ht="12.75">
      <c r="A8" s="33"/>
      <c r="B8" s="26"/>
      <c r="C8" s="26"/>
      <c r="D8" s="35"/>
      <c r="E8" s="36"/>
      <c r="F8" s="37"/>
      <c r="G8" s="30"/>
      <c r="H8" s="36"/>
      <c r="I8" s="31"/>
      <c r="J8" s="30"/>
      <c r="K8" s="36"/>
      <c r="L8" s="36"/>
      <c r="M8" s="37"/>
      <c r="N8" s="35"/>
      <c r="O8" s="38"/>
      <c r="P8" s="36"/>
      <c r="Q8" s="37"/>
      <c r="R8" s="35"/>
      <c r="S8" s="36"/>
      <c r="T8" s="36"/>
      <c r="U8" s="37"/>
      <c r="V8" s="35"/>
      <c r="W8" s="36"/>
      <c r="X8" s="36"/>
      <c r="Y8" s="37"/>
      <c r="Z8" s="30"/>
      <c r="AA8" s="36"/>
      <c r="AB8" s="36"/>
      <c r="AC8" s="37"/>
      <c r="AD8" s="30"/>
      <c r="AE8" s="36"/>
      <c r="AF8" s="36"/>
      <c r="AG8" s="37"/>
      <c r="AH8" s="37"/>
      <c r="AI8" s="13"/>
      <c r="AJ8" s="13"/>
      <c r="AK8" s="13"/>
      <c r="AL8" s="13"/>
    </row>
    <row r="9" spans="1:38" s="14" customFormat="1" ht="12.75">
      <c r="A9" s="30" t="s">
        <v>96</v>
      </c>
      <c r="B9" s="61" t="s">
        <v>382</v>
      </c>
      <c r="C9" s="40" t="s">
        <v>383</v>
      </c>
      <c r="D9" s="77">
        <v>187839035</v>
      </c>
      <c r="E9" s="78">
        <v>90333211</v>
      </c>
      <c r="F9" s="79">
        <f>$D9+$E9</f>
        <v>278172246</v>
      </c>
      <c r="G9" s="77">
        <v>187839035</v>
      </c>
      <c r="H9" s="78">
        <v>90333211</v>
      </c>
      <c r="I9" s="80">
        <f>$G9+$H9</f>
        <v>278172246</v>
      </c>
      <c r="J9" s="77">
        <v>33876507</v>
      </c>
      <c r="K9" s="78">
        <v>16732664</v>
      </c>
      <c r="L9" s="78">
        <f>$J9+$K9</f>
        <v>50609171</v>
      </c>
      <c r="M9" s="41">
        <f>IF($F9=0,0,$L9/$F9)</f>
        <v>0.1819346528193902</v>
      </c>
      <c r="N9" s="105">
        <v>0</v>
      </c>
      <c r="O9" s="106">
        <v>0</v>
      </c>
      <c r="P9" s="107">
        <f>$N9+$O9</f>
        <v>0</v>
      </c>
      <c r="Q9" s="41">
        <f>IF($F9=0,0,$P9/$F9)</f>
        <v>0</v>
      </c>
      <c r="R9" s="105">
        <v>0</v>
      </c>
      <c r="S9" s="107">
        <v>0</v>
      </c>
      <c r="T9" s="107">
        <f>$R9+$S9</f>
        <v>0</v>
      </c>
      <c r="U9" s="41">
        <f>IF($I9=0,0,$T9/$I9)</f>
        <v>0</v>
      </c>
      <c r="V9" s="105">
        <v>0</v>
      </c>
      <c r="W9" s="107">
        <v>0</v>
      </c>
      <c r="X9" s="107">
        <f>$V9+$W9</f>
        <v>0</v>
      </c>
      <c r="Y9" s="41">
        <f>IF($I9=0,0,$X9/$I9)</f>
        <v>0</v>
      </c>
      <c r="Z9" s="77">
        <v>33876507</v>
      </c>
      <c r="AA9" s="78">
        <v>16732664</v>
      </c>
      <c r="AB9" s="78">
        <f>$Z9+$AA9</f>
        <v>50609171</v>
      </c>
      <c r="AC9" s="41">
        <f>IF($F9=0,0,$AB9/$F9)</f>
        <v>0.1819346528193902</v>
      </c>
      <c r="AD9" s="77">
        <v>29713316</v>
      </c>
      <c r="AE9" s="78">
        <v>364423</v>
      </c>
      <c r="AF9" s="78">
        <f>$AD9+$AE9</f>
        <v>30077739</v>
      </c>
      <c r="AG9" s="41">
        <f>IF($AI9=0,0,$AK9/$AI9)</f>
        <v>0.12750881428542504</v>
      </c>
      <c r="AH9" s="41">
        <f>IF($AF9=0,0,(($L9/$AF9)-1))</f>
        <v>0.6826122136374679</v>
      </c>
      <c r="AI9" s="13">
        <v>235887528</v>
      </c>
      <c r="AJ9" s="13">
        <v>240996060</v>
      </c>
      <c r="AK9" s="13">
        <v>30077739</v>
      </c>
      <c r="AL9" s="13"/>
    </row>
    <row r="10" spans="1:38" s="14" customFormat="1" ht="12.75">
      <c r="A10" s="30" t="s">
        <v>96</v>
      </c>
      <c r="B10" s="61" t="s">
        <v>384</v>
      </c>
      <c r="C10" s="40" t="s">
        <v>385</v>
      </c>
      <c r="D10" s="77">
        <v>150578018</v>
      </c>
      <c r="E10" s="78">
        <v>165783000</v>
      </c>
      <c r="F10" s="80">
        <f aca="true" t="shared" si="0" ref="F10:F44">$D10+$E10</f>
        <v>316361018</v>
      </c>
      <c r="G10" s="77">
        <v>150578018</v>
      </c>
      <c r="H10" s="78">
        <v>165783000</v>
      </c>
      <c r="I10" s="80">
        <f aca="true" t="shared" si="1" ref="I10:I44">$G10+$H10</f>
        <v>316361018</v>
      </c>
      <c r="J10" s="77">
        <v>30588942</v>
      </c>
      <c r="K10" s="78">
        <v>11616773</v>
      </c>
      <c r="L10" s="78">
        <f aca="true" t="shared" si="2" ref="L10:L44">$J10+$K10</f>
        <v>42205715</v>
      </c>
      <c r="M10" s="41">
        <f aca="true" t="shared" si="3" ref="M10:M44">IF($F10=0,0,$L10/$F10)</f>
        <v>0.13340997341208455</v>
      </c>
      <c r="N10" s="105">
        <v>0</v>
      </c>
      <c r="O10" s="106">
        <v>0</v>
      </c>
      <c r="P10" s="107">
        <f aca="true" t="shared" si="4" ref="P10:P44">$N10+$O10</f>
        <v>0</v>
      </c>
      <c r="Q10" s="41">
        <f aca="true" t="shared" si="5" ref="Q10:Q44">IF($F10=0,0,$P10/$F10)</f>
        <v>0</v>
      </c>
      <c r="R10" s="105">
        <v>0</v>
      </c>
      <c r="S10" s="107">
        <v>0</v>
      </c>
      <c r="T10" s="107">
        <f aca="true" t="shared" si="6" ref="T10:T44">$R10+$S10</f>
        <v>0</v>
      </c>
      <c r="U10" s="41">
        <f aca="true" t="shared" si="7" ref="U10:U44">IF($I10=0,0,$T10/$I10)</f>
        <v>0</v>
      </c>
      <c r="V10" s="105">
        <v>0</v>
      </c>
      <c r="W10" s="107">
        <v>0</v>
      </c>
      <c r="X10" s="107">
        <f aca="true" t="shared" si="8" ref="X10:X44">$V10+$W10</f>
        <v>0</v>
      </c>
      <c r="Y10" s="41">
        <f aca="true" t="shared" si="9" ref="Y10:Y44">IF($I10=0,0,$X10/$I10)</f>
        <v>0</v>
      </c>
      <c r="Z10" s="77">
        <v>30588942</v>
      </c>
      <c r="AA10" s="78">
        <v>11616773</v>
      </c>
      <c r="AB10" s="78">
        <f aca="true" t="shared" si="10" ref="AB10:AB44">$Z10+$AA10</f>
        <v>42205715</v>
      </c>
      <c r="AC10" s="41">
        <f aca="true" t="shared" si="11" ref="AC10:AC44">IF($F10=0,0,$AB10/$F10)</f>
        <v>0.13340997341208455</v>
      </c>
      <c r="AD10" s="77">
        <v>27860218</v>
      </c>
      <c r="AE10" s="78">
        <v>15531332</v>
      </c>
      <c r="AF10" s="78">
        <f aca="true" t="shared" si="12" ref="AF10:AF44">$AD10+$AE10</f>
        <v>43391550</v>
      </c>
      <c r="AG10" s="41">
        <f aca="true" t="shared" si="13" ref="AG10:AG44">IF($AI10=0,0,$AK10/$AI10)</f>
        <v>0.18163638524289696</v>
      </c>
      <c r="AH10" s="41">
        <f aca="true" t="shared" si="14" ref="AH10:AH44">IF($AF10=0,0,(($L10/$AF10)-1))</f>
        <v>-0.02732870800881737</v>
      </c>
      <c r="AI10" s="13">
        <v>238892389</v>
      </c>
      <c r="AJ10" s="13">
        <v>245898488</v>
      </c>
      <c r="AK10" s="13">
        <v>43391550</v>
      </c>
      <c r="AL10" s="13"/>
    </row>
    <row r="11" spans="1:38" s="14" customFormat="1" ht="12.75">
      <c r="A11" s="30" t="s">
        <v>96</v>
      </c>
      <c r="B11" s="61" t="s">
        <v>386</v>
      </c>
      <c r="C11" s="40" t="s">
        <v>387</v>
      </c>
      <c r="D11" s="77">
        <v>781353718</v>
      </c>
      <c r="E11" s="78">
        <v>165629847</v>
      </c>
      <c r="F11" s="79">
        <f t="shared" si="0"/>
        <v>946983565</v>
      </c>
      <c r="G11" s="77">
        <v>781353718</v>
      </c>
      <c r="H11" s="78">
        <v>165629847</v>
      </c>
      <c r="I11" s="80">
        <f t="shared" si="1"/>
        <v>946983565</v>
      </c>
      <c r="J11" s="77">
        <v>181593714</v>
      </c>
      <c r="K11" s="78">
        <v>18211342</v>
      </c>
      <c r="L11" s="78">
        <f t="shared" si="2"/>
        <v>199805056</v>
      </c>
      <c r="M11" s="41">
        <f t="shared" si="3"/>
        <v>0.21099104924804055</v>
      </c>
      <c r="N11" s="105">
        <v>0</v>
      </c>
      <c r="O11" s="106">
        <v>0</v>
      </c>
      <c r="P11" s="107">
        <f t="shared" si="4"/>
        <v>0</v>
      </c>
      <c r="Q11" s="41">
        <f t="shared" si="5"/>
        <v>0</v>
      </c>
      <c r="R11" s="105">
        <v>0</v>
      </c>
      <c r="S11" s="107">
        <v>0</v>
      </c>
      <c r="T11" s="107">
        <f t="shared" si="6"/>
        <v>0</v>
      </c>
      <c r="U11" s="41">
        <f t="shared" si="7"/>
        <v>0</v>
      </c>
      <c r="V11" s="105">
        <v>0</v>
      </c>
      <c r="W11" s="107">
        <v>0</v>
      </c>
      <c r="X11" s="107">
        <f t="shared" si="8"/>
        <v>0</v>
      </c>
      <c r="Y11" s="41">
        <f t="shared" si="9"/>
        <v>0</v>
      </c>
      <c r="Z11" s="77">
        <v>181593714</v>
      </c>
      <c r="AA11" s="78">
        <v>18211342</v>
      </c>
      <c r="AB11" s="78">
        <f t="shared" si="10"/>
        <v>199805056</v>
      </c>
      <c r="AC11" s="41">
        <f t="shared" si="11"/>
        <v>0.21099104924804055</v>
      </c>
      <c r="AD11" s="77">
        <v>146745152</v>
      </c>
      <c r="AE11" s="78">
        <v>8289692</v>
      </c>
      <c r="AF11" s="78">
        <f t="shared" si="12"/>
        <v>155034844</v>
      </c>
      <c r="AG11" s="41">
        <f t="shared" si="13"/>
        <v>0.18014572437871879</v>
      </c>
      <c r="AH11" s="41">
        <f t="shared" si="14"/>
        <v>0.2887751607632152</v>
      </c>
      <c r="AI11" s="13">
        <v>860607958</v>
      </c>
      <c r="AJ11" s="13">
        <v>869718062</v>
      </c>
      <c r="AK11" s="13">
        <v>155034844</v>
      </c>
      <c r="AL11" s="13"/>
    </row>
    <row r="12" spans="1:38" s="14" customFormat="1" ht="12.75">
      <c r="A12" s="30" t="s">
        <v>96</v>
      </c>
      <c r="B12" s="61" t="s">
        <v>388</v>
      </c>
      <c r="C12" s="40" t="s">
        <v>389</v>
      </c>
      <c r="D12" s="77">
        <v>470259849</v>
      </c>
      <c r="E12" s="78">
        <v>60620000</v>
      </c>
      <c r="F12" s="79">
        <f t="shared" si="0"/>
        <v>530879849</v>
      </c>
      <c r="G12" s="77">
        <v>470259849</v>
      </c>
      <c r="H12" s="78">
        <v>60620000</v>
      </c>
      <c r="I12" s="80">
        <f t="shared" si="1"/>
        <v>530879849</v>
      </c>
      <c r="J12" s="77">
        <v>70550634</v>
      </c>
      <c r="K12" s="78">
        <v>11531925</v>
      </c>
      <c r="L12" s="78">
        <f t="shared" si="2"/>
        <v>82082559</v>
      </c>
      <c r="M12" s="41">
        <f t="shared" si="3"/>
        <v>0.15461607584958456</v>
      </c>
      <c r="N12" s="105">
        <v>0</v>
      </c>
      <c r="O12" s="106">
        <v>0</v>
      </c>
      <c r="P12" s="107">
        <f t="shared" si="4"/>
        <v>0</v>
      </c>
      <c r="Q12" s="41">
        <f t="shared" si="5"/>
        <v>0</v>
      </c>
      <c r="R12" s="105">
        <v>0</v>
      </c>
      <c r="S12" s="107">
        <v>0</v>
      </c>
      <c r="T12" s="107">
        <f t="shared" si="6"/>
        <v>0</v>
      </c>
      <c r="U12" s="41">
        <f t="shared" si="7"/>
        <v>0</v>
      </c>
      <c r="V12" s="105">
        <v>0</v>
      </c>
      <c r="W12" s="107">
        <v>0</v>
      </c>
      <c r="X12" s="107">
        <f t="shared" si="8"/>
        <v>0</v>
      </c>
      <c r="Y12" s="41">
        <f t="shared" si="9"/>
        <v>0</v>
      </c>
      <c r="Z12" s="77">
        <v>70550634</v>
      </c>
      <c r="AA12" s="78">
        <v>11531925</v>
      </c>
      <c r="AB12" s="78">
        <f t="shared" si="10"/>
        <v>82082559</v>
      </c>
      <c r="AC12" s="41">
        <f t="shared" si="11"/>
        <v>0.15461607584958456</v>
      </c>
      <c r="AD12" s="77">
        <v>67034983</v>
      </c>
      <c r="AE12" s="78">
        <v>7030451</v>
      </c>
      <c r="AF12" s="78">
        <f t="shared" si="12"/>
        <v>74065434</v>
      </c>
      <c r="AG12" s="41">
        <f t="shared" si="13"/>
        <v>0.18446329959720714</v>
      </c>
      <c r="AH12" s="41">
        <f t="shared" si="14"/>
        <v>0.10824381316661147</v>
      </c>
      <c r="AI12" s="13">
        <v>401518536</v>
      </c>
      <c r="AJ12" s="13">
        <v>500951881</v>
      </c>
      <c r="AK12" s="13">
        <v>74065434</v>
      </c>
      <c r="AL12" s="13"/>
    </row>
    <row r="13" spans="1:38" s="14" customFormat="1" ht="12.75">
      <c r="A13" s="30" t="s">
        <v>96</v>
      </c>
      <c r="B13" s="61" t="s">
        <v>390</v>
      </c>
      <c r="C13" s="40" t="s">
        <v>391</v>
      </c>
      <c r="D13" s="77">
        <v>90497622</v>
      </c>
      <c r="E13" s="78">
        <v>39742490</v>
      </c>
      <c r="F13" s="79">
        <f t="shared" si="0"/>
        <v>130240112</v>
      </c>
      <c r="G13" s="77">
        <v>90497622</v>
      </c>
      <c r="H13" s="78">
        <v>39742490</v>
      </c>
      <c r="I13" s="80">
        <f t="shared" si="1"/>
        <v>130240112</v>
      </c>
      <c r="J13" s="77">
        <v>17156460</v>
      </c>
      <c r="K13" s="78">
        <v>6210710</v>
      </c>
      <c r="L13" s="78">
        <f t="shared" si="2"/>
        <v>23367170</v>
      </c>
      <c r="M13" s="41">
        <f t="shared" si="3"/>
        <v>0.17941607728347161</v>
      </c>
      <c r="N13" s="105">
        <v>0</v>
      </c>
      <c r="O13" s="106">
        <v>0</v>
      </c>
      <c r="P13" s="107">
        <f t="shared" si="4"/>
        <v>0</v>
      </c>
      <c r="Q13" s="41">
        <f t="shared" si="5"/>
        <v>0</v>
      </c>
      <c r="R13" s="105">
        <v>0</v>
      </c>
      <c r="S13" s="107">
        <v>0</v>
      </c>
      <c r="T13" s="107">
        <f t="shared" si="6"/>
        <v>0</v>
      </c>
      <c r="U13" s="41">
        <f t="shared" si="7"/>
        <v>0</v>
      </c>
      <c r="V13" s="105">
        <v>0</v>
      </c>
      <c r="W13" s="107">
        <v>0</v>
      </c>
      <c r="X13" s="107">
        <f t="shared" si="8"/>
        <v>0</v>
      </c>
      <c r="Y13" s="41">
        <f t="shared" si="9"/>
        <v>0</v>
      </c>
      <c r="Z13" s="77">
        <v>17156460</v>
      </c>
      <c r="AA13" s="78">
        <v>6210710</v>
      </c>
      <c r="AB13" s="78">
        <f t="shared" si="10"/>
        <v>23367170</v>
      </c>
      <c r="AC13" s="41">
        <f t="shared" si="11"/>
        <v>0.17941607728347161</v>
      </c>
      <c r="AD13" s="77">
        <v>14483552</v>
      </c>
      <c r="AE13" s="78">
        <v>10751424</v>
      </c>
      <c r="AF13" s="78">
        <f t="shared" si="12"/>
        <v>25234976</v>
      </c>
      <c r="AG13" s="41">
        <f t="shared" si="13"/>
        <v>0.18655105965390342</v>
      </c>
      <c r="AH13" s="41">
        <f t="shared" si="14"/>
        <v>-0.07401655543480601</v>
      </c>
      <c r="AI13" s="13">
        <v>135271148</v>
      </c>
      <c r="AJ13" s="13">
        <v>137617528</v>
      </c>
      <c r="AK13" s="13">
        <v>25234976</v>
      </c>
      <c r="AL13" s="13"/>
    </row>
    <row r="14" spans="1:38" s="14" customFormat="1" ht="12.75">
      <c r="A14" s="30" t="s">
        <v>115</v>
      </c>
      <c r="B14" s="61" t="s">
        <v>392</v>
      </c>
      <c r="C14" s="40" t="s">
        <v>393</v>
      </c>
      <c r="D14" s="77">
        <v>773521025</v>
      </c>
      <c r="E14" s="78">
        <v>543693400</v>
      </c>
      <c r="F14" s="79">
        <f t="shared" si="0"/>
        <v>1317214425</v>
      </c>
      <c r="G14" s="77">
        <v>773521025</v>
      </c>
      <c r="H14" s="78">
        <v>543693400</v>
      </c>
      <c r="I14" s="80">
        <f t="shared" si="1"/>
        <v>1317214425</v>
      </c>
      <c r="J14" s="77">
        <v>86002782</v>
      </c>
      <c r="K14" s="78">
        <v>36064609</v>
      </c>
      <c r="L14" s="78">
        <f t="shared" si="2"/>
        <v>122067391</v>
      </c>
      <c r="M14" s="41">
        <f t="shared" si="3"/>
        <v>0.09267085804955408</v>
      </c>
      <c r="N14" s="105">
        <v>0</v>
      </c>
      <c r="O14" s="106">
        <v>0</v>
      </c>
      <c r="P14" s="107">
        <f t="shared" si="4"/>
        <v>0</v>
      </c>
      <c r="Q14" s="41">
        <f t="shared" si="5"/>
        <v>0</v>
      </c>
      <c r="R14" s="105">
        <v>0</v>
      </c>
      <c r="S14" s="107">
        <v>0</v>
      </c>
      <c r="T14" s="107">
        <f t="shared" si="6"/>
        <v>0</v>
      </c>
      <c r="U14" s="41">
        <f t="shared" si="7"/>
        <v>0</v>
      </c>
      <c r="V14" s="105">
        <v>0</v>
      </c>
      <c r="W14" s="107">
        <v>0</v>
      </c>
      <c r="X14" s="107">
        <f t="shared" si="8"/>
        <v>0</v>
      </c>
      <c r="Y14" s="41">
        <f t="shared" si="9"/>
        <v>0</v>
      </c>
      <c r="Z14" s="77">
        <v>86002782</v>
      </c>
      <c r="AA14" s="78">
        <v>36064609</v>
      </c>
      <c r="AB14" s="78">
        <f t="shared" si="10"/>
        <v>122067391</v>
      </c>
      <c r="AC14" s="41">
        <f t="shared" si="11"/>
        <v>0.09267085804955408</v>
      </c>
      <c r="AD14" s="77">
        <v>107399359</v>
      </c>
      <c r="AE14" s="78">
        <v>33868369</v>
      </c>
      <c r="AF14" s="78">
        <f t="shared" si="12"/>
        <v>141267728</v>
      </c>
      <c r="AG14" s="41">
        <f t="shared" si="13"/>
        <v>0.12883992906625377</v>
      </c>
      <c r="AH14" s="41">
        <f t="shared" si="14"/>
        <v>-0.13591453102438233</v>
      </c>
      <c r="AI14" s="13">
        <v>1096459219</v>
      </c>
      <c r="AJ14" s="13">
        <v>1296386397</v>
      </c>
      <c r="AK14" s="13">
        <v>141267728</v>
      </c>
      <c r="AL14" s="13"/>
    </row>
    <row r="15" spans="1:38" s="58" customFormat="1" ht="12.75">
      <c r="A15" s="62"/>
      <c r="B15" s="63" t="s">
        <v>394</v>
      </c>
      <c r="C15" s="33"/>
      <c r="D15" s="81">
        <f>SUM(D9:D14)</f>
        <v>2454049267</v>
      </c>
      <c r="E15" s="82">
        <f>SUM(E9:E14)</f>
        <v>1065801948</v>
      </c>
      <c r="F15" s="90">
        <f t="shared" si="0"/>
        <v>3519851215</v>
      </c>
      <c r="G15" s="81">
        <f>SUM(G9:G14)</f>
        <v>2454049267</v>
      </c>
      <c r="H15" s="82">
        <f>SUM(H9:H14)</f>
        <v>1065801948</v>
      </c>
      <c r="I15" s="83">
        <f t="shared" si="1"/>
        <v>3519851215</v>
      </c>
      <c r="J15" s="81">
        <f>SUM(J9:J14)</f>
        <v>419769039</v>
      </c>
      <c r="K15" s="82">
        <f>SUM(K9:K14)</f>
        <v>100368023</v>
      </c>
      <c r="L15" s="82">
        <f t="shared" si="2"/>
        <v>520137062</v>
      </c>
      <c r="M15" s="45">
        <f t="shared" si="3"/>
        <v>0.14777245691051177</v>
      </c>
      <c r="N15" s="111">
        <f>SUM(N9:N14)</f>
        <v>0</v>
      </c>
      <c r="O15" s="112">
        <f>SUM(O9:O14)</f>
        <v>0</v>
      </c>
      <c r="P15" s="113">
        <f t="shared" si="4"/>
        <v>0</v>
      </c>
      <c r="Q15" s="45">
        <f t="shared" si="5"/>
        <v>0</v>
      </c>
      <c r="R15" s="111">
        <f>SUM(R9:R14)</f>
        <v>0</v>
      </c>
      <c r="S15" s="113">
        <f>SUM(S9:S14)</f>
        <v>0</v>
      </c>
      <c r="T15" s="113">
        <f t="shared" si="6"/>
        <v>0</v>
      </c>
      <c r="U15" s="45">
        <f t="shared" si="7"/>
        <v>0</v>
      </c>
      <c r="V15" s="111">
        <f>SUM(V9:V14)</f>
        <v>0</v>
      </c>
      <c r="W15" s="113">
        <f>SUM(W9:W14)</f>
        <v>0</v>
      </c>
      <c r="X15" s="113">
        <f t="shared" si="8"/>
        <v>0</v>
      </c>
      <c r="Y15" s="45">
        <f t="shared" si="9"/>
        <v>0</v>
      </c>
      <c r="Z15" s="81">
        <v>419769039</v>
      </c>
      <c r="AA15" s="82">
        <v>100368023</v>
      </c>
      <c r="AB15" s="82">
        <f t="shared" si="10"/>
        <v>520137062</v>
      </c>
      <c r="AC15" s="45">
        <f t="shared" si="11"/>
        <v>0.14777245691051177</v>
      </c>
      <c r="AD15" s="81">
        <f>SUM(AD9:AD14)</f>
        <v>393236580</v>
      </c>
      <c r="AE15" s="82">
        <f>SUM(AE9:AE14)</f>
        <v>75835691</v>
      </c>
      <c r="AF15" s="82">
        <f t="shared" si="12"/>
        <v>469072271</v>
      </c>
      <c r="AG15" s="45">
        <f t="shared" si="13"/>
        <v>0.15800931743357927</v>
      </c>
      <c r="AH15" s="45">
        <f t="shared" si="14"/>
        <v>0.10886337598071316</v>
      </c>
      <c r="AI15" s="64">
        <f>SUM(AI9:AI14)</f>
        <v>2968636778</v>
      </c>
      <c r="AJ15" s="64">
        <f>SUM(AJ9:AJ14)</f>
        <v>3291568416</v>
      </c>
      <c r="AK15" s="64">
        <f>SUM(AK9:AK14)</f>
        <v>469072271</v>
      </c>
      <c r="AL15" s="64"/>
    </row>
    <row r="16" spans="1:38" s="14" customFormat="1" ht="12.75">
      <c r="A16" s="30" t="s">
        <v>96</v>
      </c>
      <c r="B16" s="61" t="s">
        <v>395</v>
      </c>
      <c r="C16" s="40" t="s">
        <v>396</v>
      </c>
      <c r="D16" s="77">
        <v>186225652</v>
      </c>
      <c r="E16" s="78">
        <v>49684000</v>
      </c>
      <c r="F16" s="79">
        <f t="shared" si="0"/>
        <v>235909652</v>
      </c>
      <c r="G16" s="77">
        <v>186225652</v>
      </c>
      <c r="H16" s="78">
        <v>49684000</v>
      </c>
      <c r="I16" s="80">
        <f t="shared" si="1"/>
        <v>235909652</v>
      </c>
      <c r="J16" s="77">
        <v>50528245</v>
      </c>
      <c r="K16" s="78">
        <v>2868536</v>
      </c>
      <c r="L16" s="78">
        <f t="shared" si="2"/>
        <v>53396781</v>
      </c>
      <c r="M16" s="41">
        <f t="shared" si="3"/>
        <v>0.22634419807460868</v>
      </c>
      <c r="N16" s="105">
        <v>0</v>
      </c>
      <c r="O16" s="106">
        <v>0</v>
      </c>
      <c r="P16" s="107">
        <f t="shared" si="4"/>
        <v>0</v>
      </c>
      <c r="Q16" s="41">
        <f t="shared" si="5"/>
        <v>0</v>
      </c>
      <c r="R16" s="105">
        <v>0</v>
      </c>
      <c r="S16" s="107">
        <v>0</v>
      </c>
      <c r="T16" s="107">
        <f t="shared" si="6"/>
        <v>0</v>
      </c>
      <c r="U16" s="41">
        <f t="shared" si="7"/>
        <v>0</v>
      </c>
      <c r="V16" s="105">
        <v>0</v>
      </c>
      <c r="W16" s="107">
        <v>0</v>
      </c>
      <c r="X16" s="107">
        <f t="shared" si="8"/>
        <v>0</v>
      </c>
      <c r="Y16" s="41">
        <f t="shared" si="9"/>
        <v>0</v>
      </c>
      <c r="Z16" s="77">
        <v>50528245</v>
      </c>
      <c r="AA16" s="78">
        <v>2868536</v>
      </c>
      <c r="AB16" s="78">
        <f t="shared" si="10"/>
        <v>53396781</v>
      </c>
      <c r="AC16" s="41">
        <f t="shared" si="11"/>
        <v>0.22634419807460868</v>
      </c>
      <c r="AD16" s="77">
        <v>30541108</v>
      </c>
      <c r="AE16" s="78">
        <v>0</v>
      </c>
      <c r="AF16" s="78">
        <f t="shared" si="12"/>
        <v>30541108</v>
      </c>
      <c r="AG16" s="41">
        <f t="shared" si="13"/>
        <v>0.15560352732348995</v>
      </c>
      <c r="AH16" s="41">
        <f t="shared" si="14"/>
        <v>0.7483576889220915</v>
      </c>
      <c r="AI16" s="13">
        <v>196275165</v>
      </c>
      <c r="AJ16" s="13">
        <v>196275165</v>
      </c>
      <c r="AK16" s="13">
        <v>30541108</v>
      </c>
      <c r="AL16" s="13"/>
    </row>
    <row r="17" spans="1:38" s="14" customFormat="1" ht="12.75">
      <c r="A17" s="30" t="s">
        <v>96</v>
      </c>
      <c r="B17" s="61" t="s">
        <v>397</v>
      </c>
      <c r="C17" s="40" t="s">
        <v>398</v>
      </c>
      <c r="D17" s="77">
        <v>64115107</v>
      </c>
      <c r="E17" s="78">
        <v>28423000</v>
      </c>
      <c r="F17" s="79">
        <f t="shared" si="0"/>
        <v>92538107</v>
      </c>
      <c r="G17" s="77">
        <v>64115107</v>
      </c>
      <c r="H17" s="78">
        <v>28423000</v>
      </c>
      <c r="I17" s="80">
        <f t="shared" si="1"/>
        <v>92538107</v>
      </c>
      <c r="J17" s="77">
        <v>11853492</v>
      </c>
      <c r="K17" s="78">
        <v>2176127</v>
      </c>
      <c r="L17" s="78">
        <f t="shared" si="2"/>
        <v>14029619</v>
      </c>
      <c r="M17" s="41">
        <f t="shared" si="3"/>
        <v>0.15160909872513384</v>
      </c>
      <c r="N17" s="105">
        <v>0</v>
      </c>
      <c r="O17" s="106">
        <v>0</v>
      </c>
      <c r="P17" s="107">
        <f t="shared" si="4"/>
        <v>0</v>
      </c>
      <c r="Q17" s="41">
        <f t="shared" si="5"/>
        <v>0</v>
      </c>
      <c r="R17" s="105">
        <v>0</v>
      </c>
      <c r="S17" s="107">
        <v>0</v>
      </c>
      <c r="T17" s="107">
        <f t="shared" si="6"/>
        <v>0</v>
      </c>
      <c r="U17" s="41">
        <f t="shared" si="7"/>
        <v>0</v>
      </c>
      <c r="V17" s="105">
        <v>0</v>
      </c>
      <c r="W17" s="107">
        <v>0</v>
      </c>
      <c r="X17" s="107">
        <f t="shared" si="8"/>
        <v>0</v>
      </c>
      <c r="Y17" s="41">
        <f t="shared" si="9"/>
        <v>0</v>
      </c>
      <c r="Z17" s="77">
        <v>11853492</v>
      </c>
      <c r="AA17" s="78">
        <v>2176127</v>
      </c>
      <c r="AB17" s="78">
        <f t="shared" si="10"/>
        <v>14029619</v>
      </c>
      <c r="AC17" s="41">
        <f t="shared" si="11"/>
        <v>0.15160909872513384</v>
      </c>
      <c r="AD17" s="77">
        <v>16932587</v>
      </c>
      <c r="AE17" s="78">
        <v>10408745</v>
      </c>
      <c r="AF17" s="78">
        <f t="shared" si="12"/>
        <v>27341332</v>
      </c>
      <c r="AG17" s="41">
        <f t="shared" si="13"/>
        <v>0.33267991804694425</v>
      </c>
      <c r="AH17" s="41">
        <f t="shared" si="14"/>
        <v>-0.48687141504298326</v>
      </c>
      <c r="AI17" s="13">
        <v>82185099</v>
      </c>
      <c r="AJ17" s="13">
        <v>82185099</v>
      </c>
      <c r="AK17" s="13">
        <v>27341332</v>
      </c>
      <c r="AL17" s="13"/>
    </row>
    <row r="18" spans="1:38" s="14" customFormat="1" ht="12.75">
      <c r="A18" s="30" t="s">
        <v>96</v>
      </c>
      <c r="B18" s="61" t="s">
        <v>399</v>
      </c>
      <c r="C18" s="40" t="s">
        <v>400</v>
      </c>
      <c r="D18" s="77">
        <v>450199795</v>
      </c>
      <c r="E18" s="78">
        <v>190526000</v>
      </c>
      <c r="F18" s="79">
        <f t="shared" si="0"/>
        <v>640725795</v>
      </c>
      <c r="G18" s="77">
        <v>450199795</v>
      </c>
      <c r="H18" s="78">
        <v>190526000</v>
      </c>
      <c r="I18" s="80">
        <f t="shared" si="1"/>
        <v>640725795</v>
      </c>
      <c r="J18" s="77">
        <v>21567933</v>
      </c>
      <c r="K18" s="78">
        <v>32320546</v>
      </c>
      <c r="L18" s="78">
        <f t="shared" si="2"/>
        <v>53888479</v>
      </c>
      <c r="M18" s="41">
        <f t="shared" si="3"/>
        <v>0.08410536835027846</v>
      </c>
      <c r="N18" s="105">
        <v>0</v>
      </c>
      <c r="O18" s="106">
        <v>0</v>
      </c>
      <c r="P18" s="107">
        <f t="shared" si="4"/>
        <v>0</v>
      </c>
      <c r="Q18" s="41">
        <f t="shared" si="5"/>
        <v>0</v>
      </c>
      <c r="R18" s="105">
        <v>0</v>
      </c>
      <c r="S18" s="107">
        <v>0</v>
      </c>
      <c r="T18" s="107">
        <f t="shared" si="6"/>
        <v>0</v>
      </c>
      <c r="U18" s="41">
        <f t="shared" si="7"/>
        <v>0</v>
      </c>
      <c r="V18" s="105">
        <v>0</v>
      </c>
      <c r="W18" s="107">
        <v>0</v>
      </c>
      <c r="X18" s="107">
        <f t="shared" si="8"/>
        <v>0</v>
      </c>
      <c r="Y18" s="41">
        <f t="shared" si="9"/>
        <v>0</v>
      </c>
      <c r="Z18" s="77">
        <v>21567933</v>
      </c>
      <c r="AA18" s="78">
        <v>32320546</v>
      </c>
      <c r="AB18" s="78">
        <f t="shared" si="10"/>
        <v>53888479</v>
      </c>
      <c r="AC18" s="41">
        <f t="shared" si="11"/>
        <v>0.08410536835027846</v>
      </c>
      <c r="AD18" s="77">
        <v>76341729</v>
      </c>
      <c r="AE18" s="78">
        <v>28472198</v>
      </c>
      <c r="AF18" s="78">
        <f t="shared" si="12"/>
        <v>104813927</v>
      </c>
      <c r="AG18" s="41">
        <f t="shared" si="13"/>
        <v>0.14316494581227476</v>
      </c>
      <c r="AH18" s="41">
        <f t="shared" si="14"/>
        <v>-0.4858652800977489</v>
      </c>
      <c r="AI18" s="13">
        <v>732120048</v>
      </c>
      <c r="AJ18" s="13">
        <v>696890999</v>
      </c>
      <c r="AK18" s="13">
        <v>104813927</v>
      </c>
      <c r="AL18" s="13"/>
    </row>
    <row r="19" spans="1:38" s="14" customFormat="1" ht="12.75">
      <c r="A19" s="30" t="s">
        <v>96</v>
      </c>
      <c r="B19" s="61" t="s">
        <v>401</v>
      </c>
      <c r="C19" s="40" t="s">
        <v>402</v>
      </c>
      <c r="D19" s="77">
        <v>722070292</v>
      </c>
      <c r="E19" s="78">
        <v>134399038</v>
      </c>
      <c r="F19" s="79">
        <f t="shared" si="0"/>
        <v>856469330</v>
      </c>
      <c r="G19" s="77">
        <v>722070292</v>
      </c>
      <c r="H19" s="78">
        <v>134399038</v>
      </c>
      <c r="I19" s="80">
        <f t="shared" si="1"/>
        <v>856469330</v>
      </c>
      <c r="J19" s="77">
        <v>93034270</v>
      </c>
      <c r="K19" s="78">
        <v>25808597</v>
      </c>
      <c r="L19" s="78">
        <f t="shared" si="2"/>
        <v>118842867</v>
      </c>
      <c r="M19" s="41">
        <f t="shared" si="3"/>
        <v>0.13875904581428503</v>
      </c>
      <c r="N19" s="105">
        <v>0</v>
      </c>
      <c r="O19" s="106">
        <v>0</v>
      </c>
      <c r="P19" s="107">
        <f t="shared" si="4"/>
        <v>0</v>
      </c>
      <c r="Q19" s="41">
        <f t="shared" si="5"/>
        <v>0</v>
      </c>
      <c r="R19" s="105">
        <v>0</v>
      </c>
      <c r="S19" s="107">
        <v>0</v>
      </c>
      <c r="T19" s="107">
        <f t="shared" si="6"/>
        <v>0</v>
      </c>
      <c r="U19" s="41">
        <f t="shared" si="7"/>
        <v>0</v>
      </c>
      <c r="V19" s="105">
        <v>0</v>
      </c>
      <c r="W19" s="107">
        <v>0</v>
      </c>
      <c r="X19" s="107">
        <f t="shared" si="8"/>
        <v>0</v>
      </c>
      <c r="Y19" s="41">
        <f t="shared" si="9"/>
        <v>0</v>
      </c>
      <c r="Z19" s="77">
        <v>93034270</v>
      </c>
      <c r="AA19" s="78">
        <v>25808597</v>
      </c>
      <c r="AB19" s="78">
        <f t="shared" si="10"/>
        <v>118842867</v>
      </c>
      <c r="AC19" s="41">
        <f t="shared" si="11"/>
        <v>0.13875904581428503</v>
      </c>
      <c r="AD19" s="77">
        <v>100859575</v>
      </c>
      <c r="AE19" s="78">
        <v>107309975</v>
      </c>
      <c r="AF19" s="78">
        <f t="shared" si="12"/>
        <v>208169550</v>
      </c>
      <c r="AG19" s="41">
        <f t="shared" si="13"/>
        <v>0.266720471448524</v>
      </c>
      <c r="AH19" s="41">
        <f t="shared" si="14"/>
        <v>-0.429105423920069</v>
      </c>
      <c r="AI19" s="13">
        <v>780478337</v>
      </c>
      <c r="AJ19" s="13">
        <v>780478337</v>
      </c>
      <c r="AK19" s="13">
        <v>208169550</v>
      </c>
      <c r="AL19" s="13"/>
    </row>
    <row r="20" spans="1:38" s="14" customFormat="1" ht="12.75">
      <c r="A20" s="30" t="s">
        <v>115</v>
      </c>
      <c r="B20" s="61" t="s">
        <v>403</v>
      </c>
      <c r="C20" s="40" t="s">
        <v>404</v>
      </c>
      <c r="D20" s="77">
        <v>746437000</v>
      </c>
      <c r="E20" s="78">
        <v>582869548</v>
      </c>
      <c r="F20" s="79">
        <f t="shared" si="0"/>
        <v>1329306548</v>
      </c>
      <c r="G20" s="77">
        <v>746437000</v>
      </c>
      <c r="H20" s="78">
        <v>582869548</v>
      </c>
      <c r="I20" s="80">
        <f t="shared" si="1"/>
        <v>1329306548</v>
      </c>
      <c r="J20" s="77">
        <v>128221274</v>
      </c>
      <c r="K20" s="78">
        <v>75667979</v>
      </c>
      <c r="L20" s="78">
        <f t="shared" si="2"/>
        <v>203889253</v>
      </c>
      <c r="M20" s="41">
        <f t="shared" si="3"/>
        <v>0.15338016148852973</v>
      </c>
      <c r="N20" s="105">
        <v>0</v>
      </c>
      <c r="O20" s="106">
        <v>0</v>
      </c>
      <c r="P20" s="107">
        <f t="shared" si="4"/>
        <v>0</v>
      </c>
      <c r="Q20" s="41">
        <f t="shared" si="5"/>
        <v>0</v>
      </c>
      <c r="R20" s="105">
        <v>0</v>
      </c>
      <c r="S20" s="107">
        <v>0</v>
      </c>
      <c r="T20" s="107">
        <f t="shared" si="6"/>
        <v>0</v>
      </c>
      <c r="U20" s="41">
        <f t="shared" si="7"/>
        <v>0</v>
      </c>
      <c r="V20" s="105">
        <v>0</v>
      </c>
      <c r="W20" s="107">
        <v>0</v>
      </c>
      <c r="X20" s="107">
        <f t="shared" si="8"/>
        <v>0</v>
      </c>
      <c r="Y20" s="41">
        <f t="shared" si="9"/>
        <v>0</v>
      </c>
      <c r="Z20" s="77">
        <v>128221274</v>
      </c>
      <c r="AA20" s="78">
        <v>75667979</v>
      </c>
      <c r="AB20" s="78">
        <f t="shared" si="10"/>
        <v>203889253</v>
      </c>
      <c r="AC20" s="41">
        <f t="shared" si="11"/>
        <v>0.15338016148852973</v>
      </c>
      <c r="AD20" s="77">
        <v>124554840</v>
      </c>
      <c r="AE20" s="78">
        <v>71673928</v>
      </c>
      <c r="AF20" s="78">
        <f t="shared" si="12"/>
        <v>196228768</v>
      </c>
      <c r="AG20" s="41">
        <f t="shared" si="13"/>
        <v>0.12483641622264828</v>
      </c>
      <c r="AH20" s="41">
        <f t="shared" si="14"/>
        <v>0.03903854199400558</v>
      </c>
      <c r="AI20" s="13">
        <v>1571887226</v>
      </c>
      <c r="AJ20" s="13">
        <v>1158539118</v>
      </c>
      <c r="AK20" s="13">
        <v>196228768</v>
      </c>
      <c r="AL20" s="13"/>
    </row>
    <row r="21" spans="1:38" s="58" customFormat="1" ht="12.75">
      <c r="A21" s="62"/>
      <c r="B21" s="63" t="s">
        <v>405</v>
      </c>
      <c r="C21" s="33"/>
      <c r="D21" s="81">
        <f>SUM(D16:D20)</f>
        <v>2169047846</v>
      </c>
      <c r="E21" s="82">
        <f>SUM(E16:E20)</f>
        <v>985901586</v>
      </c>
      <c r="F21" s="83">
        <f t="shared" si="0"/>
        <v>3154949432</v>
      </c>
      <c r="G21" s="81">
        <f>SUM(G16:G20)</f>
        <v>2169047846</v>
      </c>
      <c r="H21" s="82">
        <f>SUM(H16:H20)</f>
        <v>985901586</v>
      </c>
      <c r="I21" s="83">
        <f t="shared" si="1"/>
        <v>3154949432</v>
      </c>
      <c r="J21" s="81">
        <f>SUM(J16:J20)</f>
        <v>305205214</v>
      </c>
      <c r="K21" s="82">
        <f>SUM(K16:K20)</f>
        <v>138841785</v>
      </c>
      <c r="L21" s="82">
        <f t="shared" si="2"/>
        <v>444046999</v>
      </c>
      <c r="M21" s="45">
        <f t="shared" si="3"/>
        <v>0.14074615412092603</v>
      </c>
      <c r="N21" s="111">
        <f>SUM(N16:N20)</f>
        <v>0</v>
      </c>
      <c r="O21" s="112">
        <f>SUM(O16:O20)</f>
        <v>0</v>
      </c>
      <c r="P21" s="113">
        <f t="shared" si="4"/>
        <v>0</v>
      </c>
      <c r="Q21" s="45">
        <f t="shared" si="5"/>
        <v>0</v>
      </c>
      <c r="R21" s="111">
        <f>SUM(R16:R20)</f>
        <v>0</v>
      </c>
      <c r="S21" s="113">
        <f>SUM(S16:S20)</f>
        <v>0</v>
      </c>
      <c r="T21" s="113">
        <f t="shared" si="6"/>
        <v>0</v>
      </c>
      <c r="U21" s="45">
        <f t="shared" si="7"/>
        <v>0</v>
      </c>
      <c r="V21" s="111">
        <f>SUM(V16:V20)</f>
        <v>0</v>
      </c>
      <c r="W21" s="113">
        <f>SUM(W16:W20)</f>
        <v>0</v>
      </c>
      <c r="X21" s="113">
        <f t="shared" si="8"/>
        <v>0</v>
      </c>
      <c r="Y21" s="45">
        <f t="shared" si="9"/>
        <v>0</v>
      </c>
      <c r="Z21" s="81">
        <v>305205214</v>
      </c>
      <c r="AA21" s="82">
        <v>138841785</v>
      </c>
      <c r="AB21" s="82">
        <f t="shared" si="10"/>
        <v>444046999</v>
      </c>
      <c r="AC21" s="45">
        <f t="shared" si="11"/>
        <v>0.14074615412092603</v>
      </c>
      <c r="AD21" s="81">
        <f>SUM(AD16:AD20)</f>
        <v>349229839</v>
      </c>
      <c r="AE21" s="82">
        <f>SUM(AE16:AE20)</f>
        <v>217864846</v>
      </c>
      <c r="AF21" s="82">
        <f t="shared" si="12"/>
        <v>567094685</v>
      </c>
      <c r="AG21" s="45">
        <f t="shared" si="13"/>
        <v>0.16863033366542066</v>
      </c>
      <c r="AH21" s="45">
        <f t="shared" si="14"/>
        <v>-0.21697908524746623</v>
      </c>
      <c r="AI21" s="64">
        <f>SUM(AI16:AI20)</f>
        <v>3362945875</v>
      </c>
      <c r="AJ21" s="64">
        <f>SUM(AJ16:AJ20)</f>
        <v>2914368718</v>
      </c>
      <c r="AK21" s="64">
        <f>SUM(AK16:AK20)</f>
        <v>567094685</v>
      </c>
      <c r="AL21" s="64"/>
    </row>
    <row r="22" spans="1:38" s="14" customFormat="1" ht="12.75">
      <c r="A22" s="30" t="s">
        <v>96</v>
      </c>
      <c r="B22" s="61" t="s">
        <v>406</v>
      </c>
      <c r="C22" s="40" t="s">
        <v>407</v>
      </c>
      <c r="D22" s="77">
        <v>132968350</v>
      </c>
      <c r="E22" s="78">
        <v>46480347</v>
      </c>
      <c r="F22" s="79">
        <f t="shared" si="0"/>
        <v>179448697</v>
      </c>
      <c r="G22" s="77">
        <v>132968350</v>
      </c>
      <c r="H22" s="78">
        <v>46480347</v>
      </c>
      <c r="I22" s="80">
        <f t="shared" si="1"/>
        <v>179448697</v>
      </c>
      <c r="J22" s="77">
        <v>29173218</v>
      </c>
      <c r="K22" s="78">
        <v>1218700</v>
      </c>
      <c r="L22" s="78">
        <f t="shared" si="2"/>
        <v>30391918</v>
      </c>
      <c r="M22" s="41">
        <f t="shared" si="3"/>
        <v>0.16936271206248993</v>
      </c>
      <c r="N22" s="105">
        <v>0</v>
      </c>
      <c r="O22" s="106">
        <v>0</v>
      </c>
      <c r="P22" s="107">
        <f t="shared" si="4"/>
        <v>0</v>
      </c>
      <c r="Q22" s="41">
        <f t="shared" si="5"/>
        <v>0</v>
      </c>
      <c r="R22" s="105">
        <v>0</v>
      </c>
      <c r="S22" s="107">
        <v>0</v>
      </c>
      <c r="T22" s="107">
        <f t="shared" si="6"/>
        <v>0</v>
      </c>
      <c r="U22" s="41">
        <f t="shared" si="7"/>
        <v>0</v>
      </c>
      <c r="V22" s="105">
        <v>0</v>
      </c>
      <c r="W22" s="107">
        <v>0</v>
      </c>
      <c r="X22" s="107">
        <f t="shared" si="8"/>
        <v>0</v>
      </c>
      <c r="Y22" s="41">
        <f t="shared" si="9"/>
        <v>0</v>
      </c>
      <c r="Z22" s="77">
        <v>29173218</v>
      </c>
      <c r="AA22" s="78">
        <v>1218700</v>
      </c>
      <c r="AB22" s="78">
        <f t="shared" si="10"/>
        <v>30391918</v>
      </c>
      <c r="AC22" s="41">
        <f t="shared" si="11"/>
        <v>0.16936271206248993</v>
      </c>
      <c r="AD22" s="77">
        <v>27253113</v>
      </c>
      <c r="AE22" s="78">
        <v>4011702</v>
      </c>
      <c r="AF22" s="78">
        <f t="shared" si="12"/>
        <v>31264815</v>
      </c>
      <c r="AG22" s="41">
        <f t="shared" si="13"/>
        <v>0.1889225642826198</v>
      </c>
      <c r="AH22" s="41">
        <f t="shared" si="14"/>
        <v>-0.02791946793863964</v>
      </c>
      <c r="AI22" s="13">
        <v>165490105</v>
      </c>
      <c r="AJ22" s="13">
        <v>164763910</v>
      </c>
      <c r="AK22" s="13">
        <v>31264815</v>
      </c>
      <c r="AL22" s="13"/>
    </row>
    <row r="23" spans="1:38" s="14" customFormat="1" ht="12.75">
      <c r="A23" s="30" t="s">
        <v>96</v>
      </c>
      <c r="B23" s="61" t="s">
        <v>408</v>
      </c>
      <c r="C23" s="40" t="s">
        <v>409</v>
      </c>
      <c r="D23" s="77">
        <v>98687708</v>
      </c>
      <c r="E23" s="78">
        <v>47905743</v>
      </c>
      <c r="F23" s="79">
        <f t="shared" si="0"/>
        <v>146593451</v>
      </c>
      <c r="G23" s="77">
        <v>98687708</v>
      </c>
      <c r="H23" s="78">
        <v>47905743</v>
      </c>
      <c r="I23" s="80">
        <f t="shared" si="1"/>
        <v>146593451</v>
      </c>
      <c r="J23" s="77">
        <v>15670709</v>
      </c>
      <c r="K23" s="78">
        <v>2813020</v>
      </c>
      <c r="L23" s="78">
        <f t="shared" si="2"/>
        <v>18483729</v>
      </c>
      <c r="M23" s="41">
        <f t="shared" si="3"/>
        <v>0.1260883680267545</v>
      </c>
      <c r="N23" s="105">
        <v>0</v>
      </c>
      <c r="O23" s="106">
        <v>0</v>
      </c>
      <c r="P23" s="107">
        <f t="shared" si="4"/>
        <v>0</v>
      </c>
      <c r="Q23" s="41">
        <f t="shared" si="5"/>
        <v>0</v>
      </c>
      <c r="R23" s="105">
        <v>0</v>
      </c>
      <c r="S23" s="107">
        <v>0</v>
      </c>
      <c r="T23" s="107">
        <f t="shared" si="6"/>
        <v>0</v>
      </c>
      <c r="U23" s="41">
        <f t="shared" si="7"/>
        <v>0</v>
      </c>
      <c r="V23" s="105">
        <v>0</v>
      </c>
      <c r="W23" s="107">
        <v>0</v>
      </c>
      <c r="X23" s="107">
        <f t="shared" si="8"/>
        <v>0</v>
      </c>
      <c r="Y23" s="41">
        <f t="shared" si="9"/>
        <v>0</v>
      </c>
      <c r="Z23" s="77">
        <v>15670709</v>
      </c>
      <c r="AA23" s="78">
        <v>2813020</v>
      </c>
      <c r="AB23" s="78">
        <f t="shared" si="10"/>
        <v>18483729</v>
      </c>
      <c r="AC23" s="41">
        <f t="shared" si="11"/>
        <v>0.1260883680267545</v>
      </c>
      <c r="AD23" s="77">
        <v>14623119</v>
      </c>
      <c r="AE23" s="78">
        <v>745347</v>
      </c>
      <c r="AF23" s="78">
        <f t="shared" si="12"/>
        <v>15368466</v>
      </c>
      <c r="AG23" s="41">
        <f t="shared" si="13"/>
        <v>0.12483414469682529</v>
      </c>
      <c r="AH23" s="41">
        <f t="shared" si="14"/>
        <v>0.20270487633573842</v>
      </c>
      <c r="AI23" s="13">
        <v>123111077</v>
      </c>
      <c r="AJ23" s="13">
        <v>125642852</v>
      </c>
      <c r="AK23" s="13">
        <v>15368466</v>
      </c>
      <c r="AL23" s="13"/>
    </row>
    <row r="24" spans="1:38" s="14" customFormat="1" ht="12.75">
      <c r="A24" s="30" t="s">
        <v>96</v>
      </c>
      <c r="B24" s="61" t="s">
        <v>410</v>
      </c>
      <c r="C24" s="40" t="s">
        <v>411</v>
      </c>
      <c r="D24" s="77">
        <v>106866853</v>
      </c>
      <c r="E24" s="78">
        <v>40474395</v>
      </c>
      <c r="F24" s="79">
        <f t="shared" si="0"/>
        <v>147341248</v>
      </c>
      <c r="G24" s="77">
        <v>106866853</v>
      </c>
      <c r="H24" s="78">
        <v>40474395</v>
      </c>
      <c r="I24" s="80">
        <f t="shared" si="1"/>
        <v>147341248</v>
      </c>
      <c r="J24" s="77">
        <v>20587105</v>
      </c>
      <c r="K24" s="78">
        <v>8458166</v>
      </c>
      <c r="L24" s="78">
        <f t="shared" si="2"/>
        <v>29045271</v>
      </c>
      <c r="M24" s="41">
        <f t="shared" si="3"/>
        <v>0.19712925873954862</v>
      </c>
      <c r="N24" s="105">
        <v>0</v>
      </c>
      <c r="O24" s="106">
        <v>0</v>
      </c>
      <c r="P24" s="107">
        <f t="shared" si="4"/>
        <v>0</v>
      </c>
      <c r="Q24" s="41">
        <f t="shared" si="5"/>
        <v>0</v>
      </c>
      <c r="R24" s="105">
        <v>0</v>
      </c>
      <c r="S24" s="107">
        <v>0</v>
      </c>
      <c r="T24" s="107">
        <f t="shared" si="6"/>
        <v>0</v>
      </c>
      <c r="U24" s="41">
        <f t="shared" si="7"/>
        <v>0</v>
      </c>
      <c r="V24" s="105">
        <v>0</v>
      </c>
      <c r="W24" s="107">
        <v>0</v>
      </c>
      <c r="X24" s="107">
        <f t="shared" si="8"/>
        <v>0</v>
      </c>
      <c r="Y24" s="41">
        <f t="shared" si="9"/>
        <v>0</v>
      </c>
      <c r="Z24" s="77">
        <v>20587105</v>
      </c>
      <c r="AA24" s="78">
        <v>8458166</v>
      </c>
      <c r="AB24" s="78">
        <f t="shared" si="10"/>
        <v>29045271</v>
      </c>
      <c r="AC24" s="41">
        <f t="shared" si="11"/>
        <v>0.19712925873954862</v>
      </c>
      <c r="AD24" s="77">
        <v>22186575</v>
      </c>
      <c r="AE24" s="78">
        <v>4483930</v>
      </c>
      <c r="AF24" s="78">
        <f t="shared" si="12"/>
        <v>26670505</v>
      </c>
      <c r="AG24" s="41">
        <f t="shared" si="13"/>
        <v>0.16969591684678303</v>
      </c>
      <c r="AH24" s="41">
        <f t="shared" si="14"/>
        <v>0.08904090867420766</v>
      </c>
      <c r="AI24" s="13">
        <v>157166451</v>
      </c>
      <c r="AJ24" s="13">
        <v>157166451</v>
      </c>
      <c r="AK24" s="13">
        <v>26670505</v>
      </c>
      <c r="AL24" s="13"/>
    </row>
    <row r="25" spans="1:38" s="14" customFormat="1" ht="12.75">
      <c r="A25" s="30" t="s">
        <v>96</v>
      </c>
      <c r="B25" s="61" t="s">
        <v>80</v>
      </c>
      <c r="C25" s="40" t="s">
        <v>81</v>
      </c>
      <c r="D25" s="77">
        <v>1944707000</v>
      </c>
      <c r="E25" s="78">
        <v>504007000</v>
      </c>
      <c r="F25" s="79">
        <f t="shared" si="0"/>
        <v>2448714000</v>
      </c>
      <c r="G25" s="77">
        <v>1944707000</v>
      </c>
      <c r="H25" s="78">
        <v>504007000</v>
      </c>
      <c r="I25" s="80">
        <f t="shared" si="1"/>
        <v>2448714000</v>
      </c>
      <c r="J25" s="77">
        <v>425650215</v>
      </c>
      <c r="K25" s="78">
        <v>44840254</v>
      </c>
      <c r="L25" s="78">
        <f t="shared" si="2"/>
        <v>470490469</v>
      </c>
      <c r="M25" s="41">
        <f t="shared" si="3"/>
        <v>0.19213777885044966</v>
      </c>
      <c r="N25" s="105">
        <v>0</v>
      </c>
      <c r="O25" s="106">
        <v>0</v>
      </c>
      <c r="P25" s="107">
        <f t="shared" si="4"/>
        <v>0</v>
      </c>
      <c r="Q25" s="41">
        <f t="shared" si="5"/>
        <v>0</v>
      </c>
      <c r="R25" s="105">
        <v>0</v>
      </c>
      <c r="S25" s="107">
        <v>0</v>
      </c>
      <c r="T25" s="107">
        <f t="shared" si="6"/>
        <v>0</v>
      </c>
      <c r="U25" s="41">
        <f t="shared" si="7"/>
        <v>0</v>
      </c>
      <c r="V25" s="105">
        <v>0</v>
      </c>
      <c r="W25" s="107">
        <v>0</v>
      </c>
      <c r="X25" s="107">
        <f t="shared" si="8"/>
        <v>0</v>
      </c>
      <c r="Y25" s="41">
        <f t="shared" si="9"/>
        <v>0</v>
      </c>
      <c r="Z25" s="77">
        <v>425650215</v>
      </c>
      <c r="AA25" s="78">
        <v>44840254</v>
      </c>
      <c r="AB25" s="78">
        <f t="shared" si="10"/>
        <v>470490469</v>
      </c>
      <c r="AC25" s="41">
        <f t="shared" si="11"/>
        <v>0.19213777885044966</v>
      </c>
      <c r="AD25" s="77">
        <v>362896697</v>
      </c>
      <c r="AE25" s="78">
        <v>84937598</v>
      </c>
      <c r="AF25" s="78">
        <f t="shared" si="12"/>
        <v>447834295</v>
      </c>
      <c r="AG25" s="41">
        <f t="shared" si="13"/>
        <v>0.20779457427646347</v>
      </c>
      <c r="AH25" s="41">
        <f t="shared" si="14"/>
        <v>0.05059052924921703</v>
      </c>
      <c r="AI25" s="13">
        <v>2155178000</v>
      </c>
      <c r="AJ25" s="13">
        <v>2155178000</v>
      </c>
      <c r="AK25" s="13">
        <v>447834295</v>
      </c>
      <c r="AL25" s="13"/>
    </row>
    <row r="26" spans="1:38" s="14" customFormat="1" ht="12.75">
      <c r="A26" s="30" t="s">
        <v>96</v>
      </c>
      <c r="B26" s="61" t="s">
        <v>412</v>
      </c>
      <c r="C26" s="40" t="s">
        <v>413</v>
      </c>
      <c r="D26" s="77">
        <v>182842585</v>
      </c>
      <c r="E26" s="78">
        <v>108028198</v>
      </c>
      <c r="F26" s="79">
        <f t="shared" si="0"/>
        <v>290870783</v>
      </c>
      <c r="G26" s="77">
        <v>182842585</v>
      </c>
      <c r="H26" s="78">
        <v>108028198</v>
      </c>
      <c r="I26" s="80">
        <f t="shared" si="1"/>
        <v>290870783</v>
      </c>
      <c r="J26" s="77">
        <v>26598784</v>
      </c>
      <c r="K26" s="78">
        <v>1391907</v>
      </c>
      <c r="L26" s="78">
        <f t="shared" si="2"/>
        <v>27990691</v>
      </c>
      <c r="M26" s="41">
        <f t="shared" si="3"/>
        <v>0.09623067229822116</v>
      </c>
      <c r="N26" s="105">
        <v>0</v>
      </c>
      <c r="O26" s="106">
        <v>0</v>
      </c>
      <c r="P26" s="107">
        <f t="shared" si="4"/>
        <v>0</v>
      </c>
      <c r="Q26" s="41">
        <f t="shared" si="5"/>
        <v>0</v>
      </c>
      <c r="R26" s="105">
        <v>0</v>
      </c>
      <c r="S26" s="107">
        <v>0</v>
      </c>
      <c r="T26" s="107">
        <f t="shared" si="6"/>
        <v>0</v>
      </c>
      <c r="U26" s="41">
        <f t="shared" si="7"/>
        <v>0</v>
      </c>
      <c r="V26" s="105">
        <v>0</v>
      </c>
      <c r="W26" s="107">
        <v>0</v>
      </c>
      <c r="X26" s="107">
        <f t="shared" si="8"/>
        <v>0</v>
      </c>
      <c r="Y26" s="41">
        <f t="shared" si="9"/>
        <v>0</v>
      </c>
      <c r="Z26" s="77">
        <v>26598784</v>
      </c>
      <c r="AA26" s="78">
        <v>1391907</v>
      </c>
      <c r="AB26" s="78">
        <f t="shared" si="10"/>
        <v>27990691</v>
      </c>
      <c r="AC26" s="41">
        <f t="shared" si="11"/>
        <v>0.09623067229822116</v>
      </c>
      <c r="AD26" s="77">
        <v>23507466</v>
      </c>
      <c r="AE26" s="78">
        <v>19014480</v>
      </c>
      <c r="AF26" s="78">
        <f t="shared" si="12"/>
        <v>42521946</v>
      </c>
      <c r="AG26" s="41">
        <f t="shared" si="13"/>
        <v>0.12790083997288385</v>
      </c>
      <c r="AH26" s="41">
        <f t="shared" si="14"/>
        <v>-0.3417354182238038</v>
      </c>
      <c r="AI26" s="13">
        <v>332460256</v>
      </c>
      <c r="AJ26" s="13">
        <v>384026133</v>
      </c>
      <c r="AK26" s="13">
        <v>42521946</v>
      </c>
      <c r="AL26" s="13"/>
    </row>
    <row r="27" spans="1:38" s="14" customFormat="1" ht="12.75">
      <c r="A27" s="30" t="s">
        <v>115</v>
      </c>
      <c r="B27" s="61" t="s">
        <v>414</v>
      </c>
      <c r="C27" s="40" t="s">
        <v>415</v>
      </c>
      <c r="D27" s="77">
        <v>635620155</v>
      </c>
      <c r="E27" s="78">
        <v>272653145</v>
      </c>
      <c r="F27" s="79">
        <f t="shared" si="0"/>
        <v>908273300</v>
      </c>
      <c r="G27" s="77">
        <v>635620155</v>
      </c>
      <c r="H27" s="78">
        <v>272653145</v>
      </c>
      <c r="I27" s="80">
        <f t="shared" si="1"/>
        <v>908273300</v>
      </c>
      <c r="J27" s="77">
        <v>111814198</v>
      </c>
      <c r="K27" s="78">
        <v>6470911</v>
      </c>
      <c r="L27" s="78">
        <f t="shared" si="2"/>
        <v>118285109</v>
      </c>
      <c r="M27" s="41">
        <f t="shared" si="3"/>
        <v>0.13023074552560338</v>
      </c>
      <c r="N27" s="105">
        <v>0</v>
      </c>
      <c r="O27" s="106">
        <v>0</v>
      </c>
      <c r="P27" s="107">
        <f t="shared" si="4"/>
        <v>0</v>
      </c>
      <c r="Q27" s="41">
        <f t="shared" si="5"/>
        <v>0</v>
      </c>
      <c r="R27" s="105">
        <v>0</v>
      </c>
      <c r="S27" s="107">
        <v>0</v>
      </c>
      <c r="T27" s="107">
        <f t="shared" si="6"/>
        <v>0</v>
      </c>
      <c r="U27" s="41">
        <f t="shared" si="7"/>
        <v>0</v>
      </c>
      <c r="V27" s="105">
        <v>0</v>
      </c>
      <c r="W27" s="107">
        <v>0</v>
      </c>
      <c r="X27" s="107">
        <f t="shared" si="8"/>
        <v>0</v>
      </c>
      <c r="Y27" s="41">
        <f t="shared" si="9"/>
        <v>0</v>
      </c>
      <c r="Z27" s="77">
        <v>111814198</v>
      </c>
      <c r="AA27" s="78">
        <v>6470911</v>
      </c>
      <c r="AB27" s="78">
        <f t="shared" si="10"/>
        <v>118285109</v>
      </c>
      <c r="AC27" s="41">
        <f t="shared" si="11"/>
        <v>0.13023074552560338</v>
      </c>
      <c r="AD27" s="77">
        <v>99937131</v>
      </c>
      <c r="AE27" s="78">
        <v>22490094</v>
      </c>
      <c r="AF27" s="78">
        <f t="shared" si="12"/>
        <v>122427225</v>
      </c>
      <c r="AG27" s="41">
        <f t="shared" si="13"/>
        <v>0.1480254586683922</v>
      </c>
      <c r="AH27" s="41">
        <f t="shared" si="14"/>
        <v>-0.03383329157383086</v>
      </c>
      <c r="AI27" s="13">
        <v>827068709</v>
      </c>
      <c r="AJ27" s="13">
        <v>827068709</v>
      </c>
      <c r="AK27" s="13">
        <v>122427225</v>
      </c>
      <c r="AL27" s="13"/>
    </row>
    <row r="28" spans="1:38" s="58" customFormat="1" ht="12.75">
      <c r="A28" s="62"/>
      <c r="B28" s="63" t="s">
        <v>416</v>
      </c>
      <c r="C28" s="33"/>
      <c r="D28" s="81">
        <f>SUM(D22:D27)</f>
        <v>3101692651</v>
      </c>
      <c r="E28" s="82">
        <f>SUM(E22:E27)</f>
        <v>1019548828</v>
      </c>
      <c r="F28" s="90">
        <f t="shared" si="0"/>
        <v>4121241479</v>
      </c>
      <c r="G28" s="81">
        <f>SUM(G22:G27)</f>
        <v>3101692651</v>
      </c>
      <c r="H28" s="82">
        <f>SUM(H22:H27)</f>
        <v>1019548828</v>
      </c>
      <c r="I28" s="83">
        <f t="shared" si="1"/>
        <v>4121241479</v>
      </c>
      <c r="J28" s="81">
        <f>SUM(J22:J27)</f>
        <v>629494229</v>
      </c>
      <c r="K28" s="82">
        <f>SUM(K22:K27)</f>
        <v>65192958</v>
      </c>
      <c r="L28" s="82">
        <f t="shared" si="2"/>
        <v>694687187</v>
      </c>
      <c r="M28" s="45">
        <f t="shared" si="3"/>
        <v>0.1685626019586124</v>
      </c>
      <c r="N28" s="111">
        <f>SUM(N22:N27)</f>
        <v>0</v>
      </c>
      <c r="O28" s="112">
        <f>SUM(O22:O27)</f>
        <v>0</v>
      </c>
      <c r="P28" s="113">
        <f t="shared" si="4"/>
        <v>0</v>
      </c>
      <c r="Q28" s="45">
        <f t="shared" si="5"/>
        <v>0</v>
      </c>
      <c r="R28" s="111">
        <f>SUM(R22:R27)</f>
        <v>0</v>
      </c>
      <c r="S28" s="113">
        <f>SUM(S22:S27)</f>
        <v>0</v>
      </c>
      <c r="T28" s="113">
        <f t="shared" si="6"/>
        <v>0</v>
      </c>
      <c r="U28" s="45">
        <f t="shared" si="7"/>
        <v>0</v>
      </c>
      <c r="V28" s="111">
        <f>SUM(V22:V27)</f>
        <v>0</v>
      </c>
      <c r="W28" s="113">
        <f>SUM(W22:W27)</f>
        <v>0</v>
      </c>
      <c r="X28" s="113">
        <f t="shared" si="8"/>
        <v>0</v>
      </c>
      <c r="Y28" s="45">
        <f t="shared" si="9"/>
        <v>0</v>
      </c>
      <c r="Z28" s="81">
        <v>629494229</v>
      </c>
      <c r="AA28" s="82">
        <v>65192958</v>
      </c>
      <c r="AB28" s="82">
        <f t="shared" si="10"/>
        <v>694687187</v>
      </c>
      <c r="AC28" s="45">
        <f t="shared" si="11"/>
        <v>0.1685626019586124</v>
      </c>
      <c r="AD28" s="81">
        <f>SUM(AD22:AD27)</f>
        <v>550404101</v>
      </c>
      <c r="AE28" s="82">
        <f>SUM(AE22:AE27)</f>
        <v>135683151</v>
      </c>
      <c r="AF28" s="82">
        <f t="shared" si="12"/>
        <v>686087252</v>
      </c>
      <c r="AG28" s="45">
        <f t="shared" si="13"/>
        <v>0.18244698484730995</v>
      </c>
      <c r="AH28" s="45">
        <f t="shared" si="14"/>
        <v>0.012534754107339063</v>
      </c>
      <c r="AI28" s="64">
        <f>SUM(AI22:AI27)</f>
        <v>3760474598</v>
      </c>
      <c r="AJ28" s="64">
        <f>SUM(AJ22:AJ27)</f>
        <v>3813846055</v>
      </c>
      <c r="AK28" s="64">
        <f>SUM(AK22:AK27)</f>
        <v>686087252</v>
      </c>
      <c r="AL28" s="64"/>
    </row>
    <row r="29" spans="1:38" s="14" customFormat="1" ht="12.75">
      <c r="A29" s="30" t="s">
        <v>96</v>
      </c>
      <c r="B29" s="61" t="s">
        <v>417</v>
      </c>
      <c r="C29" s="40" t="s">
        <v>418</v>
      </c>
      <c r="D29" s="77">
        <v>234988386</v>
      </c>
      <c r="E29" s="78">
        <v>114058000</v>
      </c>
      <c r="F29" s="79">
        <f t="shared" si="0"/>
        <v>349046386</v>
      </c>
      <c r="G29" s="77">
        <v>234988386</v>
      </c>
      <c r="H29" s="78">
        <v>114058000</v>
      </c>
      <c r="I29" s="80">
        <f t="shared" si="1"/>
        <v>349046386</v>
      </c>
      <c r="J29" s="77">
        <v>68046357</v>
      </c>
      <c r="K29" s="78">
        <v>3385784</v>
      </c>
      <c r="L29" s="78">
        <f t="shared" si="2"/>
        <v>71432141</v>
      </c>
      <c r="M29" s="41">
        <f t="shared" si="3"/>
        <v>0.20464942158146282</v>
      </c>
      <c r="N29" s="105">
        <v>0</v>
      </c>
      <c r="O29" s="106">
        <v>0</v>
      </c>
      <c r="P29" s="107">
        <f t="shared" si="4"/>
        <v>0</v>
      </c>
      <c r="Q29" s="41">
        <f t="shared" si="5"/>
        <v>0</v>
      </c>
      <c r="R29" s="105">
        <v>0</v>
      </c>
      <c r="S29" s="107">
        <v>0</v>
      </c>
      <c r="T29" s="107">
        <f t="shared" si="6"/>
        <v>0</v>
      </c>
      <c r="U29" s="41">
        <f t="shared" si="7"/>
        <v>0</v>
      </c>
      <c r="V29" s="105">
        <v>0</v>
      </c>
      <c r="W29" s="107">
        <v>0</v>
      </c>
      <c r="X29" s="107">
        <f t="shared" si="8"/>
        <v>0</v>
      </c>
      <c r="Y29" s="41">
        <f t="shared" si="9"/>
        <v>0</v>
      </c>
      <c r="Z29" s="77">
        <v>68046357</v>
      </c>
      <c r="AA29" s="78">
        <v>3385784</v>
      </c>
      <c r="AB29" s="78">
        <f t="shared" si="10"/>
        <v>71432141</v>
      </c>
      <c r="AC29" s="41">
        <f t="shared" si="11"/>
        <v>0.20464942158146282</v>
      </c>
      <c r="AD29" s="77">
        <v>7966391</v>
      </c>
      <c r="AE29" s="78">
        <v>59876</v>
      </c>
      <c r="AF29" s="78">
        <f t="shared" si="12"/>
        <v>8026267</v>
      </c>
      <c r="AG29" s="41">
        <f t="shared" si="13"/>
        <v>0.022513581674188377</v>
      </c>
      <c r="AH29" s="41">
        <f t="shared" si="14"/>
        <v>7.899796256466425</v>
      </c>
      <c r="AI29" s="13">
        <v>356507779</v>
      </c>
      <c r="AJ29" s="13">
        <v>254289757</v>
      </c>
      <c r="AK29" s="13">
        <v>8026267</v>
      </c>
      <c r="AL29" s="13"/>
    </row>
    <row r="30" spans="1:38" s="14" customFormat="1" ht="12.75">
      <c r="A30" s="30" t="s">
        <v>96</v>
      </c>
      <c r="B30" s="61" t="s">
        <v>419</v>
      </c>
      <c r="C30" s="40" t="s">
        <v>420</v>
      </c>
      <c r="D30" s="77">
        <v>318858240</v>
      </c>
      <c r="E30" s="78">
        <v>70997600</v>
      </c>
      <c r="F30" s="79">
        <f t="shared" si="0"/>
        <v>389855840</v>
      </c>
      <c r="G30" s="77">
        <v>318858240</v>
      </c>
      <c r="H30" s="78">
        <v>70997600</v>
      </c>
      <c r="I30" s="80">
        <f t="shared" si="1"/>
        <v>389855840</v>
      </c>
      <c r="J30" s="77">
        <v>24600382</v>
      </c>
      <c r="K30" s="78">
        <v>18099715</v>
      </c>
      <c r="L30" s="78">
        <f t="shared" si="2"/>
        <v>42700097</v>
      </c>
      <c r="M30" s="41">
        <f t="shared" si="3"/>
        <v>0.1095279142156752</v>
      </c>
      <c r="N30" s="105">
        <v>0</v>
      </c>
      <c r="O30" s="106">
        <v>0</v>
      </c>
      <c r="P30" s="107">
        <f t="shared" si="4"/>
        <v>0</v>
      </c>
      <c r="Q30" s="41">
        <f t="shared" si="5"/>
        <v>0</v>
      </c>
      <c r="R30" s="105">
        <v>0</v>
      </c>
      <c r="S30" s="107">
        <v>0</v>
      </c>
      <c r="T30" s="107">
        <f t="shared" si="6"/>
        <v>0</v>
      </c>
      <c r="U30" s="41">
        <f t="shared" si="7"/>
        <v>0</v>
      </c>
      <c r="V30" s="105">
        <v>0</v>
      </c>
      <c r="W30" s="107">
        <v>0</v>
      </c>
      <c r="X30" s="107">
        <f t="shared" si="8"/>
        <v>0</v>
      </c>
      <c r="Y30" s="41">
        <f t="shared" si="9"/>
        <v>0</v>
      </c>
      <c r="Z30" s="77">
        <v>24600382</v>
      </c>
      <c r="AA30" s="78">
        <v>18099715</v>
      </c>
      <c r="AB30" s="78">
        <f t="shared" si="10"/>
        <v>42700097</v>
      </c>
      <c r="AC30" s="41">
        <f t="shared" si="11"/>
        <v>0.1095279142156752</v>
      </c>
      <c r="AD30" s="77">
        <v>58480958</v>
      </c>
      <c r="AE30" s="78">
        <v>11376340</v>
      </c>
      <c r="AF30" s="78">
        <f t="shared" si="12"/>
        <v>69857298</v>
      </c>
      <c r="AG30" s="41">
        <f t="shared" si="13"/>
        <v>0.1600740534054232</v>
      </c>
      <c r="AH30" s="41">
        <f t="shared" si="14"/>
        <v>-0.3887525251835535</v>
      </c>
      <c r="AI30" s="13">
        <v>436406129</v>
      </c>
      <c r="AJ30" s="13">
        <v>414869857</v>
      </c>
      <c r="AK30" s="13">
        <v>69857298</v>
      </c>
      <c r="AL30" s="13"/>
    </row>
    <row r="31" spans="1:38" s="14" customFormat="1" ht="12.75">
      <c r="A31" s="30" t="s">
        <v>96</v>
      </c>
      <c r="B31" s="61" t="s">
        <v>421</v>
      </c>
      <c r="C31" s="40" t="s">
        <v>422</v>
      </c>
      <c r="D31" s="77">
        <v>131162344</v>
      </c>
      <c r="E31" s="78">
        <v>18902000</v>
      </c>
      <c r="F31" s="80">
        <f t="shared" si="0"/>
        <v>150064344</v>
      </c>
      <c r="G31" s="77">
        <v>131162344</v>
      </c>
      <c r="H31" s="78">
        <v>18902000</v>
      </c>
      <c r="I31" s="80">
        <f t="shared" si="1"/>
        <v>150064344</v>
      </c>
      <c r="J31" s="77">
        <v>32619762</v>
      </c>
      <c r="K31" s="78">
        <v>561153</v>
      </c>
      <c r="L31" s="78">
        <f t="shared" si="2"/>
        <v>33180915</v>
      </c>
      <c r="M31" s="41">
        <f t="shared" si="3"/>
        <v>0.22111125211729177</v>
      </c>
      <c r="N31" s="105">
        <v>0</v>
      </c>
      <c r="O31" s="106">
        <v>0</v>
      </c>
      <c r="P31" s="107">
        <f t="shared" si="4"/>
        <v>0</v>
      </c>
      <c r="Q31" s="41">
        <f t="shared" si="5"/>
        <v>0</v>
      </c>
      <c r="R31" s="105">
        <v>0</v>
      </c>
      <c r="S31" s="107">
        <v>0</v>
      </c>
      <c r="T31" s="107">
        <f t="shared" si="6"/>
        <v>0</v>
      </c>
      <c r="U31" s="41">
        <f t="shared" si="7"/>
        <v>0</v>
      </c>
      <c r="V31" s="105">
        <v>0</v>
      </c>
      <c r="W31" s="107">
        <v>0</v>
      </c>
      <c r="X31" s="107">
        <f t="shared" si="8"/>
        <v>0</v>
      </c>
      <c r="Y31" s="41">
        <f t="shared" si="9"/>
        <v>0</v>
      </c>
      <c r="Z31" s="77">
        <v>32619762</v>
      </c>
      <c r="AA31" s="78">
        <v>561153</v>
      </c>
      <c r="AB31" s="78">
        <f t="shared" si="10"/>
        <v>33180915</v>
      </c>
      <c r="AC31" s="41">
        <f t="shared" si="11"/>
        <v>0.22111125211729177</v>
      </c>
      <c r="AD31" s="77">
        <v>22743152</v>
      </c>
      <c r="AE31" s="78">
        <v>1706598</v>
      </c>
      <c r="AF31" s="78">
        <f t="shared" si="12"/>
        <v>24449750</v>
      </c>
      <c r="AG31" s="41">
        <f t="shared" si="13"/>
        <v>0.16477577289102427</v>
      </c>
      <c r="AH31" s="41">
        <f t="shared" si="14"/>
        <v>0.35710651438153773</v>
      </c>
      <c r="AI31" s="13">
        <v>148381947</v>
      </c>
      <c r="AJ31" s="13">
        <v>144499313</v>
      </c>
      <c r="AK31" s="13">
        <v>24449750</v>
      </c>
      <c r="AL31" s="13"/>
    </row>
    <row r="32" spans="1:38" s="14" customFormat="1" ht="12.75">
      <c r="A32" s="30" t="s">
        <v>96</v>
      </c>
      <c r="B32" s="61" t="s">
        <v>423</v>
      </c>
      <c r="C32" s="40" t="s">
        <v>424</v>
      </c>
      <c r="D32" s="77">
        <v>250598705</v>
      </c>
      <c r="E32" s="78">
        <v>59672757</v>
      </c>
      <c r="F32" s="79">
        <f t="shared" si="0"/>
        <v>310271462</v>
      </c>
      <c r="G32" s="77">
        <v>250598705</v>
      </c>
      <c r="H32" s="78">
        <v>59672757</v>
      </c>
      <c r="I32" s="80">
        <f t="shared" si="1"/>
        <v>310271462</v>
      </c>
      <c r="J32" s="77">
        <v>46042803</v>
      </c>
      <c r="K32" s="78">
        <v>8333180</v>
      </c>
      <c r="L32" s="78">
        <f t="shared" si="2"/>
        <v>54375983</v>
      </c>
      <c r="M32" s="41">
        <f t="shared" si="3"/>
        <v>0.17525293060951896</v>
      </c>
      <c r="N32" s="105">
        <v>0</v>
      </c>
      <c r="O32" s="106">
        <v>0</v>
      </c>
      <c r="P32" s="107">
        <f t="shared" si="4"/>
        <v>0</v>
      </c>
      <c r="Q32" s="41">
        <f t="shared" si="5"/>
        <v>0</v>
      </c>
      <c r="R32" s="105">
        <v>0</v>
      </c>
      <c r="S32" s="107">
        <v>0</v>
      </c>
      <c r="T32" s="107">
        <f t="shared" si="6"/>
        <v>0</v>
      </c>
      <c r="U32" s="41">
        <f t="shared" si="7"/>
        <v>0</v>
      </c>
      <c r="V32" s="105">
        <v>0</v>
      </c>
      <c r="W32" s="107">
        <v>0</v>
      </c>
      <c r="X32" s="107">
        <f t="shared" si="8"/>
        <v>0</v>
      </c>
      <c r="Y32" s="41">
        <f t="shared" si="9"/>
        <v>0</v>
      </c>
      <c r="Z32" s="77">
        <v>46042803</v>
      </c>
      <c r="AA32" s="78">
        <v>8333180</v>
      </c>
      <c r="AB32" s="78">
        <f t="shared" si="10"/>
        <v>54375983</v>
      </c>
      <c r="AC32" s="41">
        <f t="shared" si="11"/>
        <v>0.17525293060951896</v>
      </c>
      <c r="AD32" s="77">
        <v>47033357</v>
      </c>
      <c r="AE32" s="78">
        <v>10127584</v>
      </c>
      <c r="AF32" s="78">
        <f t="shared" si="12"/>
        <v>57160941</v>
      </c>
      <c r="AG32" s="41">
        <f t="shared" si="13"/>
        <v>0.18700311104455825</v>
      </c>
      <c r="AH32" s="41">
        <f t="shared" si="14"/>
        <v>-0.04872134627734692</v>
      </c>
      <c r="AI32" s="13">
        <v>305668396</v>
      </c>
      <c r="AJ32" s="13">
        <v>304051323</v>
      </c>
      <c r="AK32" s="13">
        <v>57160941</v>
      </c>
      <c r="AL32" s="13"/>
    </row>
    <row r="33" spans="1:38" s="14" customFormat="1" ht="12.75">
      <c r="A33" s="30" t="s">
        <v>96</v>
      </c>
      <c r="B33" s="61" t="s">
        <v>425</v>
      </c>
      <c r="C33" s="40" t="s">
        <v>426</v>
      </c>
      <c r="D33" s="77">
        <v>237905314</v>
      </c>
      <c r="E33" s="78">
        <v>19346750</v>
      </c>
      <c r="F33" s="79">
        <f t="shared" si="0"/>
        <v>257252064</v>
      </c>
      <c r="G33" s="77">
        <v>237905314</v>
      </c>
      <c r="H33" s="78">
        <v>19346750</v>
      </c>
      <c r="I33" s="80">
        <f t="shared" si="1"/>
        <v>257252064</v>
      </c>
      <c r="J33" s="77">
        <v>58714778</v>
      </c>
      <c r="K33" s="78">
        <v>0</v>
      </c>
      <c r="L33" s="78">
        <f t="shared" si="2"/>
        <v>58714778</v>
      </c>
      <c r="M33" s="41">
        <f t="shared" si="3"/>
        <v>0.2282383164863548</v>
      </c>
      <c r="N33" s="105">
        <v>0</v>
      </c>
      <c r="O33" s="106">
        <v>0</v>
      </c>
      <c r="P33" s="107">
        <f t="shared" si="4"/>
        <v>0</v>
      </c>
      <c r="Q33" s="41">
        <f t="shared" si="5"/>
        <v>0</v>
      </c>
      <c r="R33" s="105">
        <v>0</v>
      </c>
      <c r="S33" s="107">
        <v>0</v>
      </c>
      <c r="T33" s="107">
        <f t="shared" si="6"/>
        <v>0</v>
      </c>
      <c r="U33" s="41">
        <f t="shared" si="7"/>
        <v>0</v>
      </c>
      <c r="V33" s="105">
        <v>0</v>
      </c>
      <c r="W33" s="107">
        <v>0</v>
      </c>
      <c r="X33" s="107">
        <f t="shared" si="8"/>
        <v>0</v>
      </c>
      <c r="Y33" s="41">
        <f t="shared" si="9"/>
        <v>0</v>
      </c>
      <c r="Z33" s="77">
        <v>58714778</v>
      </c>
      <c r="AA33" s="78">
        <v>0</v>
      </c>
      <c r="AB33" s="78">
        <f t="shared" si="10"/>
        <v>58714778</v>
      </c>
      <c r="AC33" s="41">
        <f t="shared" si="11"/>
        <v>0.2282383164863548</v>
      </c>
      <c r="AD33" s="77">
        <v>40061498</v>
      </c>
      <c r="AE33" s="78">
        <v>1584955</v>
      </c>
      <c r="AF33" s="78">
        <f t="shared" si="12"/>
        <v>41646453</v>
      </c>
      <c r="AG33" s="41">
        <f t="shared" si="13"/>
        <v>0.18007467193318746</v>
      </c>
      <c r="AH33" s="41">
        <f t="shared" si="14"/>
        <v>0.40983862419207706</v>
      </c>
      <c r="AI33" s="13">
        <v>231273241</v>
      </c>
      <c r="AJ33" s="13">
        <v>256800590</v>
      </c>
      <c r="AK33" s="13">
        <v>41646453</v>
      </c>
      <c r="AL33" s="13"/>
    </row>
    <row r="34" spans="1:38" s="14" customFormat="1" ht="12.75">
      <c r="A34" s="30" t="s">
        <v>96</v>
      </c>
      <c r="B34" s="61" t="s">
        <v>427</v>
      </c>
      <c r="C34" s="40" t="s">
        <v>428</v>
      </c>
      <c r="D34" s="77">
        <v>676362364</v>
      </c>
      <c r="E34" s="78">
        <v>378248544</v>
      </c>
      <c r="F34" s="79">
        <f t="shared" si="0"/>
        <v>1054610908</v>
      </c>
      <c r="G34" s="77">
        <v>676362364</v>
      </c>
      <c r="H34" s="78">
        <v>378248544</v>
      </c>
      <c r="I34" s="80">
        <f t="shared" si="1"/>
        <v>1054610908</v>
      </c>
      <c r="J34" s="77">
        <v>215283553</v>
      </c>
      <c r="K34" s="78">
        <v>49733749</v>
      </c>
      <c r="L34" s="78">
        <f t="shared" si="2"/>
        <v>265017302</v>
      </c>
      <c r="M34" s="41">
        <f t="shared" si="3"/>
        <v>0.251293913223966</v>
      </c>
      <c r="N34" s="105">
        <v>0</v>
      </c>
      <c r="O34" s="106">
        <v>0</v>
      </c>
      <c r="P34" s="107">
        <f t="shared" si="4"/>
        <v>0</v>
      </c>
      <c r="Q34" s="41">
        <f t="shared" si="5"/>
        <v>0</v>
      </c>
      <c r="R34" s="105">
        <v>0</v>
      </c>
      <c r="S34" s="107">
        <v>0</v>
      </c>
      <c r="T34" s="107">
        <f t="shared" si="6"/>
        <v>0</v>
      </c>
      <c r="U34" s="41">
        <f t="shared" si="7"/>
        <v>0</v>
      </c>
      <c r="V34" s="105">
        <v>0</v>
      </c>
      <c r="W34" s="107">
        <v>0</v>
      </c>
      <c r="X34" s="107">
        <f t="shared" si="8"/>
        <v>0</v>
      </c>
      <c r="Y34" s="41">
        <f t="shared" si="9"/>
        <v>0</v>
      </c>
      <c r="Z34" s="77">
        <v>215283553</v>
      </c>
      <c r="AA34" s="78">
        <v>49733749</v>
      </c>
      <c r="AB34" s="78">
        <f t="shared" si="10"/>
        <v>265017302</v>
      </c>
      <c r="AC34" s="41">
        <f t="shared" si="11"/>
        <v>0.251293913223966</v>
      </c>
      <c r="AD34" s="77">
        <v>72549168</v>
      </c>
      <c r="AE34" s="78">
        <v>29402327</v>
      </c>
      <c r="AF34" s="78">
        <f t="shared" si="12"/>
        <v>101951495</v>
      </c>
      <c r="AG34" s="41">
        <f t="shared" si="13"/>
        <v>0.1142055846361676</v>
      </c>
      <c r="AH34" s="41">
        <f t="shared" si="14"/>
        <v>1.5994449811648175</v>
      </c>
      <c r="AI34" s="13">
        <v>892701485</v>
      </c>
      <c r="AJ34" s="13">
        <v>1111788180</v>
      </c>
      <c r="AK34" s="13">
        <v>101951495</v>
      </c>
      <c r="AL34" s="13"/>
    </row>
    <row r="35" spans="1:38" s="14" customFormat="1" ht="12.75">
      <c r="A35" s="30" t="s">
        <v>115</v>
      </c>
      <c r="B35" s="61" t="s">
        <v>429</v>
      </c>
      <c r="C35" s="40" t="s">
        <v>430</v>
      </c>
      <c r="D35" s="77">
        <v>128340938</v>
      </c>
      <c r="E35" s="78">
        <v>6729000</v>
      </c>
      <c r="F35" s="79">
        <f t="shared" si="0"/>
        <v>135069938</v>
      </c>
      <c r="G35" s="77">
        <v>128340938</v>
      </c>
      <c r="H35" s="78">
        <v>6729000</v>
      </c>
      <c r="I35" s="80">
        <f t="shared" si="1"/>
        <v>135069938</v>
      </c>
      <c r="J35" s="77">
        <v>23679844</v>
      </c>
      <c r="K35" s="78">
        <v>217473</v>
      </c>
      <c r="L35" s="78">
        <f t="shared" si="2"/>
        <v>23897317</v>
      </c>
      <c r="M35" s="41">
        <f t="shared" si="3"/>
        <v>0.17692550506686394</v>
      </c>
      <c r="N35" s="105">
        <v>0</v>
      </c>
      <c r="O35" s="106">
        <v>0</v>
      </c>
      <c r="P35" s="107">
        <f t="shared" si="4"/>
        <v>0</v>
      </c>
      <c r="Q35" s="41">
        <f t="shared" si="5"/>
        <v>0</v>
      </c>
      <c r="R35" s="105">
        <v>0</v>
      </c>
      <c r="S35" s="107">
        <v>0</v>
      </c>
      <c r="T35" s="107">
        <f t="shared" si="6"/>
        <v>0</v>
      </c>
      <c r="U35" s="41">
        <f t="shared" si="7"/>
        <v>0</v>
      </c>
      <c r="V35" s="105">
        <v>0</v>
      </c>
      <c r="W35" s="107">
        <v>0</v>
      </c>
      <c r="X35" s="107">
        <f t="shared" si="8"/>
        <v>0</v>
      </c>
      <c r="Y35" s="41">
        <f t="shared" si="9"/>
        <v>0</v>
      </c>
      <c r="Z35" s="77">
        <v>23679844</v>
      </c>
      <c r="AA35" s="78">
        <v>217473</v>
      </c>
      <c r="AB35" s="78">
        <f t="shared" si="10"/>
        <v>23897317</v>
      </c>
      <c r="AC35" s="41">
        <f t="shared" si="11"/>
        <v>0.17692550506686394</v>
      </c>
      <c r="AD35" s="77">
        <v>24612523</v>
      </c>
      <c r="AE35" s="78">
        <v>105791</v>
      </c>
      <c r="AF35" s="78">
        <f t="shared" si="12"/>
        <v>24718314</v>
      </c>
      <c r="AG35" s="41">
        <f t="shared" si="13"/>
        <v>0.17819191769705495</v>
      </c>
      <c r="AH35" s="41">
        <f t="shared" si="14"/>
        <v>-0.03321411808264918</v>
      </c>
      <c r="AI35" s="13">
        <v>138717369</v>
      </c>
      <c r="AJ35" s="13">
        <v>152114478</v>
      </c>
      <c r="AK35" s="13">
        <v>24718314</v>
      </c>
      <c r="AL35" s="13"/>
    </row>
    <row r="36" spans="1:38" s="58" customFormat="1" ht="12.75">
      <c r="A36" s="62"/>
      <c r="B36" s="63" t="s">
        <v>431</v>
      </c>
      <c r="C36" s="33"/>
      <c r="D36" s="81">
        <f>SUM(D29:D35)</f>
        <v>1978216291</v>
      </c>
      <c r="E36" s="82">
        <f>SUM(E29:E35)</f>
        <v>667954651</v>
      </c>
      <c r="F36" s="90">
        <f t="shared" si="0"/>
        <v>2646170942</v>
      </c>
      <c r="G36" s="81">
        <f>SUM(G29:G35)</f>
        <v>1978216291</v>
      </c>
      <c r="H36" s="82">
        <f>SUM(H29:H35)</f>
        <v>667954651</v>
      </c>
      <c r="I36" s="83">
        <f t="shared" si="1"/>
        <v>2646170942</v>
      </c>
      <c r="J36" s="81">
        <f>SUM(J29:J35)</f>
        <v>468987479</v>
      </c>
      <c r="K36" s="82">
        <f>SUM(K29:K35)</f>
        <v>80331054</v>
      </c>
      <c r="L36" s="82">
        <f t="shared" si="2"/>
        <v>549318533</v>
      </c>
      <c r="M36" s="45">
        <f t="shared" si="3"/>
        <v>0.20758996491164705</v>
      </c>
      <c r="N36" s="111">
        <f>SUM(N29:N35)</f>
        <v>0</v>
      </c>
      <c r="O36" s="112">
        <f>SUM(O29:O35)</f>
        <v>0</v>
      </c>
      <c r="P36" s="113">
        <f t="shared" si="4"/>
        <v>0</v>
      </c>
      <c r="Q36" s="45">
        <f t="shared" si="5"/>
        <v>0</v>
      </c>
      <c r="R36" s="111">
        <f>SUM(R29:R35)</f>
        <v>0</v>
      </c>
      <c r="S36" s="113">
        <f>SUM(S29:S35)</f>
        <v>0</v>
      </c>
      <c r="T36" s="113">
        <f t="shared" si="6"/>
        <v>0</v>
      </c>
      <c r="U36" s="45">
        <f t="shared" si="7"/>
        <v>0</v>
      </c>
      <c r="V36" s="111">
        <f>SUM(V29:V35)</f>
        <v>0</v>
      </c>
      <c r="W36" s="113">
        <f>SUM(W29:W35)</f>
        <v>0</v>
      </c>
      <c r="X36" s="113">
        <f t="shared" si="8"/>
        <v>0</v>
      </c>
      <c r="Y36" s="45">
        <f t="shared" si="9"/>
        <v>0</v>
      </c>
      <c r="Z36" s="81">
        <v>468987479</v>
      </c>
      <c r="AA36" s="82">
        <v>80331054</v>
      </c>
      <c r="AB36" s="82">
        <f t="shared" si="10"/>
        <v>549318533</v>
      </c>
      <c r="AC36" s="45">
        <f t="shared" si="11"/>
        <v>0.20758996491164705</v>
      </c>
      <c r="AD36" s="81">
        <f>SUM(AD29:AD35)</f>
        <v>273447047</v>
      </c>
      <c r="AE36" s="82">
        <f>SUM(AE29:AE35)</f>
        <v>54363471</v>
      </c>
      <c r="AF36" s="82">
        <f t="shared" si="12"/>
        <v>327810518</v>
      </c>
      <c r="AG36" s="45">
        <f t="shared" si="13"/>
        <v>0.13061968365608254</v>
      </c>
      <c r="AH36" s="45">
        <f t="shared" si="14"/>
        <v>0.6757196698612338</v>
      </c>
      <c r="AI36" s="64">
        <f>SUM(AI29:AI35)</f>
        <v>2509656346</v>
      </c>
      <c r="AJ36" s="64">
        <f>SUM(AJ29:AJ35)</f>
        <v>2638413498</v>
      </c>
      <c r="AK36" s="64">
        <f>SUM(AK29:AK35)</f>
        <v>327810518</v>
      </c>
      <c r="AL36" s="64"/>
    </row>
    <row r="37" spans="1:38" s="14" customFormat="1" ht="12.75">
      <c r="A37" s="30" t="s">
        <v>96</v>
      </c>
      <c r="B37" s="61" t="s">
        <v>432</v>
      </c>
      <c r="C37" s="40" t="s">
        <v>433</v>
      </c>
      <c r="D37" s="77">
        <v>163229677</v>
      </c>
      <c r="E37" s="78">
        <v>71685000</v>
      </c>
      <c r="F37" s="79">
        <f t="shared" si="0"/>
        <v>234914677</v>
      </c>
      <c r="G37" s="77">
        <v>163229677</v>
      </c>
      <c r="H37" s="78">
        <v>71685000</v>
      </c>
      <c r="I37" s="80">
        <f t="shared" si="1"/>
        <v>234914677</v>
      </c>
      <c r="J37" s="77">
        <v>15243183</v>
      </c>
      <c r="K37" s="78">
        <v>0</v>
      </c>
      <c r="L37" s="78">
        <f t="shared" si="2"/>
        <v>15243183</v>
      </c>
      <c r="M37" s="41">
        <f t="shared" si="3"/>
        <v>0.06488816788573835</v>
      </c>
      <c r="N37" s="105">
        <v>0</v>
      </c>
      <c r="O37" s="106">
        <v>0</v>
      </c>
      <c r="P37" s="107">
        <f t="shared" si="4"/>
        <v>0</v>
      </c>
      <c r="Q37" s="41">
        <f t="shared" si="5"/>
        <v>0</v>
      </c>
      <c r="R37" s="105">
        <v>0</v>
      </c>
      <c r="S37" s="107">
        <v>0</v>
      </c>
      <c r="T37" s="107">
        <f t="shared" si="6"/>
        <v>0</v>
      </c>
      <c r="U37" s="41">
        <f t="shared" si="7"/>
        <v>0</v>
      </c>
      <c r="V37" s="105">
        <v>0</v>
      </c>
      <c r="W37" s="107">
        <v>0</v>
      </c>
      <c r="X37" s="107">
        <f t="shared" si="8"/>
        <v>0</v>
      </c>
      <c r="Y37" s="41">
        <f t="shared" si="9"/>
        <v>0</v>
      </c>
      <c r="Z37" s="77">
        <v>15243183</v>
      </c>
      <c r="AA37" s="78">
        <v>0</v>
      </c>
      <c r="AB37" s="78">
        <f t="shared" si="10"/>
        <v>15243183</v>
      </c>
      <c r="AC37" s="41">
        <f t="shared" si="11"/>
        <v>0.06488816788573835</v>
      </c>
      <c r="AD37" s="77">
        <v>24977737</v>
      </c>
      <c r="AE37" s="78">
        <v>1273055</v>
      </c>
      <c r="AF37" s="78">
        <f t="shared" si="12"/>
        <v>26250792</v>
      </c>
      <c r="AG37" s="41">
        <f t="shared" si="13"/>
        <v>0.14491884720397183</v>
      </c>
      <c r="AH37" s="41">
        <f t="shared" si="14"/>
        <v>-0.41932483408500587</v>
      </c>
      <c r="AI37" s="13">
        <v>181141325</v>
      </c>
      <c r="AJ37" s="13">
        <v>185319559</v>
      </c>
      <c r="AK37" s="13">
        <v>26250792</v>
      </c>
      <c r="AL37" s="13"/>
    </row>
    <row r="38" spans="1:38" s="14" customFormat="1" ht="12.75">
      <c r="A38" s="30" t="s">
        <v>96</v>
      </c>
      <c r="B38" s="61" t="s">
        <v>434</v>
      </c>
      <c r="C38" s="40" t="s">
        <v>435</v>
      </c>
      <c r="D38" s="77">
        <v>291068000</v>
      </c>
      <c r="E38" s="78">
        <v>59996000</v>
      </c>
      <c r="F38" s="79">
        <f t="shared" si="0"/>
        <v>351064000</v>
      </c>
      <c r="G38" s="77">
        <v>291068000</v>
      </c>
      <c r="H38" s="78">
        <v>59996000</v>
      </c>
      <c r="I38" s="80">
        <f t="shared" si="1"/>
        <v>351064000</v>
      </c>
      <c r="J38" s="77">
        <v>49103348</v>
      </c>
      <c r="K38" s="78">
        <v>212877</v>
      </c>
      <c r="L38" s="78">
        <f t="shared" si="2"/>
        <v>49316225</v>
      </c>
      <c r="M38" s="41">
        <f t="shared" si="3"/>
        <v>0.14047645158717498</v>
      </c>
      <c r="N38" s="105">
        <v>0</v>
      </c>
      <c r="O38" s="106">
        <v>0</v>
      </c>
      <c r="P38" s="107">
        <f t="shared" si="4"/>
        <v>0</v>
      </c>
      <c r="Q38" s="41">
        <f t="shared" si="5"/>
        <v>0</v>
      </c>
      <c r="R38" s="105">
        <v>0</v>
      </c>
      <c r="S38" s="107">
        <v>0</v>
      </c>
      <c r="T38" s="107">
        <f t="shared" si="6"/>
        <v>0</v>
      </c>
      <c r="U38" s="41">
        <f t="shared" si="7"/>
        <v>0</v>
      </c>
      <c r="V38" s="105">
        <v>0</v>
      </c>
      <c r="W38" s="107">
        <v>0</v>
      </c>
      <c r="X38" s="107">
        <f t="shared" si="8"/>
        <v>0</v>
      </c>
      <c r="Y38" s="41">
        <f t="shared" si="9"/>
        <v>0</v>
      </c>
      <c r="Z38" s="77">
        <v>49103348</v>
      </c>
      <c r="AA38" s="78">
        <v>212877</v>
      </c>
      <c r="AB38" s="78">
        <f t="shared" si="10"/>
        <v>49316225</v>
      </c>
      <c r="AC38" s="41">
        <f t="shared" si="11"/>
        <v>0.14047645158717498</v>
      </c>
      <c r="AD38" s="77">
        <v>40751570</v>
      </c>
      <c r="AE38" s="78">
        <v>3425093</v>
      </c>
      <c r="AF38" s="78">
        <f t="shared" si="12"/>
        <v>44176663</v>
      </c>
      <c r="AG38" s="41">
        <f t="shared" si="13"/>
        <v>0.15840061027207664</v>
      </c>
      <c r="AH38" s="41">
        <f t="shared" si="14"/>
        <v>0.11634110978459367</v>
      </c>
      <c r="AI38" s="13">
        <v>278892000</v>
      </c>
      <c r="AJ38" s="13">
        <v>278892000</v>
      </c>
      <c r="AK38" s="13">
        <v>44176663</v>
      </c>
      <c r="AL38" s="13"/>
    </row>
    <row r="39" spans="1:38" s="14" customFormat="1" ht="12.75">
      <c r="A39" s="30" t="s">
        <v>96</v>
      </c>
      <c r="B39" s="61" t="s">
        <v>436</v>
      </c>
      <c r="C39" s="40" t="s">
        <v>437</v>
      </c>
      <c r="D39" s="77">
        <v>198198185</v>
      </c>
      <c r="E39" s="78">
        <v>147719902</v>
      </c>
      <c r="F39" s="79">
        <f t="shared" si="0"/>
        <v>345918087</v>
      </c>
      <c r="G39" s="77">
        <v>198198185</v>
      </c>
      <c r="H39" s="78">
        <v>147719902</v>
      </c>
      <c r="I39" s="80">
        <f t="shared" si="1"/>
        <v>345918087</v>
      </c>
      <c r="J39" s="77">
        <v>28896776</v>
      </c>
      <c r="K39" s="78">
        <v>15641147</v>
      </c>
      <c r="L39" s="78">
        <f t="shared" si="2"/>
        <v>44537923</v>
      </c>
      <c r="M39" s="41">
        <f t="shared" si="3"/>
        <v>0.12875280210485207</v>
      </c>
      <c r="N39" s="105">
        <v>0</v>
      </c>
      <c r="O39" s="106">
        <v>0</v>
      </c>
      <c r="P39" s="107">
        <f t="shared" si="4"/>
        <v>0</v>
      </c>
      <c r="Q39" s="41">
        <f t="shared" si="5"/>
        <v>0</v>
      </c>
      <c r="R39" s="105">
        <v>0</v>
      </c>
      <c r="S39" s="107">
        <v>0</v>
      </c>
      <c r="T39" s="107">
        <f t="shared" si="6"/>
        <v>0</v>
      </c>
      <c r="U39" s="41">
        <f t="shared" si="7"/>
        <v>0</v>
      </c>
      <c r="V39" s="105">
        <v>0</v>
      </c>
      <c r="W39" s="107">
        <v>0</v>
      </c>
      <c r="X39" s="107">
        <f t="shared" si="8"/>
        <v>0</v>
      </c>
      <c r="Y39" s="41">
        <f t="shared" si="9"/>
        <v>0</v>
      </c>
      <c r="Z39" s="77">
        <v>28896776</v>
      </c>
      <c r="AA39" s="78">
        <v>15641147</v>
      </c>
      <c r="AB39" s="78">
        <f t="shared" si="10"/>
        <v>44537923</v>
      </c>
      <c r="AC39" s="41">
        <f t="shared" si="11"/>
        <v>0.12875280210485207</v>
      </c>
      <c r="AD39" s="77">
        <v>19996557</v>
      </c>
      <c r="AE39" s="78">
        <v>6398247</v>
      </c>
      <c r="AF39" s="78">
        <f t="shared" si="12"/>
        <v>26394804</v>
      </c>
      <c r="AG39" s="41">
        <f t="shared" si="13"/>
        <v>0.10178127460824966</v>
      </c>
      <c r="AH39" s="41">
        <f t="shared" si="14"/>
        <v>0.687374643888244</v>
      </c>
      <c r="AI39" s="13">
        <v>259328684</v>
      </c>
      <c r="AJ39" s="13">
        <v>243910819</v>
      </c>
      <c r="AK39" s="13">
        <v>26394804</v>
      </c>
      <c r="AL39" s="13"/>
    </row>
    <row r="40" spans="1:38" s="14" customFormat="1" ht="12.75">
      <c r="A40" s="30" t="s">
        <v>96</v>
      </c>
      <c r="B40" s="61" t="s">
        <v>438</v>
      </c>
      <c r="C40" s="40" t="s">
        <v>439</v>
      </c>
      <c r="D40" s="77">
        <v>77099175</v>
      </c>
      <c r="E40" s="78">
        <v>23866952</v>
      </c>
      <c r="F40" s="79">
        <f t="shared" si="0"/>
        <v>100966127</v>
      </c>
      <c r="G40" s="77">
        <v>77099175</v>
      </c>
      <c r="H40" s="78">
        <v>23866952</v>
      </c>
      <c r="I40" s="80">
        <f t="shared" si="1"/>
        <v>100966127</v>
      </c>
      <c r="J40" s="77">
        <v>16283156</v>
      </c>
      <c r="K40" s="78">
        <v>1973332</v>
      </c>
      <c r="L40" s="78">
        <f t="shared" si="2"/>
        <v>18256488</v>
      </c>
      <c r="M40" s="41">
        <f t="shared" si="3"/>
        <v>0.18081794897411485</v>
      </c>
      <c r="N40" s="105">
        <v>0</v>
      </c>
      <c r="O40" s="106">
        <v>0</v>
      </c>
      <c r="P40" s="107">
        <f t="shared" si="4"/>
        <v>0</v>
      </c>
      <c r="Q40" s="41">
        <f t="shared" si="5"/>
        <v>0</v>
      </c>
      <c r="R40" s="105">
        <v>0</v>
      </c>
      <c r="S40" s="107">
        <v>0</v>
      </c>
      <c r="T40" s="107">
        <f t="shared" si="6"/>
        <v>0</v>
      </c>
      <c r="U40" s="41">
        <f t="shared" si="7"/>
        <v>0</v>
      </c>
      <c r="V40" s="105">
        <v>0</v>
      </c>
      <c r="W40" s="107">
        <v>0</v>
      </c>
      <c r="X40" s="107">
        <f t="shared" si="8"/>
        <v>0</v>
      </c>
      <c r="Y40" s="41">
        <f t="shared" si="9"/>
        <v>0</v>
      </c>
      <c r="Z40" s="77">
        <v>16283156</v>
      </c>
      <c r="AA40" s="78">
        <v>1973332</v>
      </c>
      <c r="AB40" s="78">
        <f t="shared" si="10"/>
        <v>18256488</v>
      </c>
      <c r="AC40" s="41">
        <f t="shared" si="11"/>
        <v>0.18081794897411485</v>
      </c>
      <c r="AD40" s="77">
        <v>13124580</v>
      </c>
      <c r="AE40" s="78">
        <v>3045938</v>
      </c>
      <c r="AF40" s="78">
        <f t="shared" si="12"/>
        <v>16170518</v>
      </c>
      <c r="AG40" s="41">
        <f t="shared" si="13"/>
        <v>0.20111259335174655</v>
      </c>
      <c r="AH40" s="41">
        <f t="shared" si="14"/>
        <v>0.12899834130236276</v>
      </c>
      <c r="AI40" s="13">
        <v>80405298</v>
      </c>
      <c r="AJ40" s="13">
        <v>91184956</v>
      </c>
      <c r="AK40" s="13">
        <v>16170518</v>
      </c>
      <c r="AL40" s="13"/>
    </row>
    <row r="41" spans="1:38" s="14" customFormat="1" ht="12.75">
      <c r="A41" s="30" t="s">
        <v>96</v>
      </c>
      <c r="B41" s="61" t="s">
        <v>440</v>
      </c>
      <c r="C41" s="40" t="s">
        <v>441</v>
      </c>
      <c r="D41" s="77">
        <v>0</v>
      </c>
      <c r="E41" s="78">
        <v>0</v>
      </c>
      <c r="F41" s="79">
        <f t="shared" si="0"/>
        <v>0</v>
      </c>
      <c r="G41" s="77">
        <v>0</v>
      </c>
      <c r="H41" s="78">
        <v>0</v>
      </c>
      <c r="I41" s="80">
        <f t="shared" si="1"/>
        <v>0</v>
      </c>
      <c r="J41" s="77">
        <v>46948029</v>
      </c>
      <c r="K41" s="78">
        <v>0</v>
      </c>
      <c r="L41" s="78">
        <f t="shared" si="2"/>
        <v>46948029</v>
      </c>
      <c r="M41" s="41">
        <f t="shared" si="3"/>
        <v>0</v>
      </c>
      <c r="N41" s="105">
        <v>0</v>
      </c>
      <c r="O41" s="106">
        <v>0</v>
      </c>
      <c r="P41" s="107">
        <f t="shared" si="4"/>
        <v>0</v>
      </c>
      <c r="Q41" s="41">
        <f t="shared" si="5"/>
        <v>0</v>
      </c>
      <c r="R41" s="105">
        <v>0</v>
      </c>
      <c r="S41" s="107">
        <v>0</v>
      </c>
      <c r="T41" s="107">
        <f t="shared" si="6"/>
        <v>0</v>
      </c>
      <c r="U41" s="41">
        <f t="shared" si="7"/>
        <v>0</v>
      </c>
      <c r="V41" s="105">
        <v>0</v>
      </c>
      <c r="W41" s="107">
        <v>0</v>
      </c>
      <c r="X41" s="107">
        <f t="shared" si="8"/>
        <v>0</v>
      </c>
      <c r="Y41" s="41">
        <f t="shared" si="9"/>
        <v>0</v>
      </c>
      <c r="Z41" s="77">
        <v>46948029</v>
      </c>
      <c r="AA41" s="78">
        <v>0</v>
      </c>
      <c r="AB41" s="78">
        <f t="shared" si="10"/>
        <v>46948029</v>
      </c>
      <c r="AC41" s="41">
        <f t="shared" si="11"/>
        <v>0</v>
      </c>
      <c r="AD41" s="77">
        <v>39469555</v>
      </c>
      <c r="AE41" s="78">
        <v>0</v>
      </c>
      <c r="AF41" s="78">
        <f t="shared" si="12"/>
        <v>39469555</v>
      </c>
      <c r="AG41" s="41">
        <f t="shared" si="13"/>
        <v>0.77088974609375</v>
      </c>
      <c r="AH41" s="41">
        <f t="shared" si="14"/>
        <v>0.18947449496200308</v>
      </c>
      <c r="AI41" s="13">
        <v>51200000</v>
      </c>
      <c r="AJ41" s="13">
        <v>51200000</v>
      </c>
      <c r="AK41" s="13">
        <v>39469555</v>
      </c>
      <c r="AL41" s="13"/>
    </row>
    <row r="42" spans="1:38" s="14" customFormat="1" ht="12.75">
      <c r="A42" s="30" t="s">
        <v>115</v>
      </c>
      <c r="B42" s="61" t="s">
        <v>442</v>
      </c>
      <c r="C42" s="40" t="s">
        <v>443</v>
      </c>
      <c r="D42" s="77">
        <v>595874504</v>
      </c>
      <c r="E42" s="78">
        <v>849317000</v>
      </c>
      <c r="F42" s="79">
        <f t="shared" si="0"/>
        <v>1445191504</v>
      </c>
      <c r="G42" s="77">
        <v>595874504</v>
      </c>
      <c r="H42" s="78">
        <v>849317000</v>
      </c>
      <c r="I42" s="80">
        <f t="shared" si="1"/>
        <v>1445191504</v>
      </c>
      <c r="J42" s="77">
        <v>98468010</v>
      </c>
      <c r="K42" s="78">
        <v>71089934</v>
      </c>
      <c r="L42" s="78">
        <f t="shared" si="2"/>
        <v>169557944</v>
      </c>
      <c r="M42" s="41">
        <f t="shared" si="3"/>
        <v>0.11732558870620097</v>
      </c>
      <c r="N42" s="105">
        <v>0</v>
      </c>
      <c r="O42" s="106">
        <v>0</v>
      </c>
      <c r="P42" s="107">
        <f t="shared" si="4"/>
        <v>0</v>
      </c>
      <c r="Q42" s="41">
        <f t="shared" si="5"/>
        <v>0</v>
      </c>
      <c r="R42" s="105">
        <v>0</v>
      </c>
      <c r="S42" s="107">
        <v>0</v>
      </c>
      <c r="T42" s="107">
        <f t="shared" si="6"/>
        <v>0</v>
      </c>
      <c r="U42" s="41">
        <f t="shared" si="7"/>
        <v>0</v>
      </c>
      <c r="V42" s="105">
        <v>0</v>
      </c>
      <c r="W42" s="107">
        <v>0</v>
      </c>
      <c r="X42" s="107">
        <f t="shared" si="8"/>
        <v>0</v>
      </c>
      <c r="Y42" s="41">
        <f t="shared" si="9"/>
        <v>0</v>
      </c>
      <c r="Z42" s="77">
        <v>98468010</v>
      </c>
      <c r="AA42" s="78">
        <v>71089934</v>
      </c>
      <c r="AB42" s="78">
        <f t="shared" si="10"/>
        <v>169557944</v>
      </c>
      <c r="AC42" s="41">
        <f t="shared" si="11"/>
        <v>0.11732558870620097</v>
      </c>
      <c r="AD42" s="77">
        <v>124084839</v>
      </c>
      <c r="AE42" s="78">
        <v>40538142</v>
      </c>
      <c r="AF42" s="78">
        <f t="shared" si="12"/>
        <v>164622981</v>
      </c>
      <c r="AG42" s="41">
        <f t="shared" si="13"/>
        <v>0.12925377212023678</v>
      </c>
      <c r="AH42" s="41">
        <f t="shared" si="14"/>
        <v>0.029977363852984773</v>
      </c>
      <c r="AI42" s="13">
        <v>1273641599</v>
      </c>
      <c r="AJ42" s="13">
        <v>1273641599</v>
      </c>
      <c r="AK42" s="13">
        <v>164622981</v>
      </c>
      <c r="AL42" s="13"/>
    </row>
    <row r="43" spans="1:38" s="58" customFormat="1" ht="12.75">
      <c r="A43" s="62"/>
      <c r="B43" s="63" t="s">
        <v>444</v>
      </c>
      <c r="C43" s="33"/>
      <c r="D43" s="81">
        <f>SUM(D37:D42)</f>
        <v>1325469541</v>
      </c>
      <c r="E43" s="82">
        <f>SUM(E37:E42)</f>
        <v>1152584854</v>
      </c>
      <c r="F43" s="83">
        <f t="shared" si="0"/>
        <v>2478054395</v>
      </c>
      <c r="G43" s="81">
        <f>SUM(G37:G42)</f>
        <v>1325469541</v>
      </c>
      <c r="H43" s="82">
        <f>SUM(H37:H42)</f>
        <v>1152584854</v>
      </c>
      <c r="I43" s="90">
        <f t="shared" si="1"/>
        <v>2478054395</v>
      </c>
      <c r="J43" s="81">
        <f>SUM(J37:J42)</f>
        <v>254942502</v>
      </c>
      <c r="K43" s="92">
        <f>SUM(K37:K42)</f>
        <v>88917290</v>
      </c>
      <c r="L43" s="82">
        <f t="shared" si="2"/>
        <v>343859792</v>
      </c>
      <c r="M43" s="45">
        <f t="shared" si="3"/>
        <v>0.1387620032448884</v>
      </c>
      <c r="N43" s="111">
        <f>SUM(N37:N42)</f>
        <v>0</v>
      </c>
      <c r="O43" s="112">
        <f>SUM(O37:O42)</f>
        <v>0</v>
      </c>
      <c r="P43" s="113">
        <f t="shared" si="4"/>
        <v>0</v>
      </c>
      <c r="Q43" s="45">
        <f t="shared" si="5"/>
        <v>0</v>
      </c>
      <c r="R43" s="111">
        <f>SUM(R37:R42)</f>
        <v>0</v>
      </c>
      <c r="S43" s="113">
        <f>SUM(S37:S42)</f>
        <v>0</v>
      </c>
      <c r="T43" s="113">
        <f t="shared" si="6"/>
        <v>0</v>
      </c>
      <c r="U43" s="45">
        <f t="shared" si="7"/>
        <v>0</v>
      </c>
      <c r="V43" s="111">
        <f>SUM(V37:V42)</f>
        <v>0</v>
      </c>
      <c r="W43" s="113">
        <f>SUM(W37:W42)</f>
        <v>0</v>
      </c>
      <c r="X43" s="113">
        <f t="shared" si="8"/>
        <v>0</v>
      </c>
      <c r="Y43" s="45">
        <f t="shared" si="9"/>
        <v>0</v>
      </c>
      <c r="Z43" s="81">
        <v>254942502</v>
      </c>
      <c r="AA43" s="82">
        <v>88917290</v>
      </c>
      <c r="AB43" s="82">
        <f t="shared" si="10"/>
        <v>343859792</v>
      </c>
      <c r="AC43" s="45">
        <f t="shared" si="11"/>
        <v>0.1387620032448884</v>
      </c>
      <c r="AD43" s="81">
        <f>SUM(AD37:AD42)</f>
        <v>262404838</v>
      </c>
      <c r="AE43" s="82">
        <f>SUM(AE37:AE42)</f>
        <v>54680475</v>
      </c>
      <c r="AF43" s="82">
        <f t="shared" si="12"/>
        <v>317085313</v>
      </c>
      <c r="AG43" s="45">
        <f t="shared" si="13"/>
        <v>0.1492440853959218</v>
      </c>
      <c r="AH43" s="45">
        <f t="shared" si="14"/>
        <v>0.08443935402331304</v>
      </c>
      <c r="AI43" s="64">
        <f>SUM(AI37:AI42)</f>
        <v>2124608906</v>
      </c>
      <c r="AJ43" s="64">
        <f>SUM(AJ37:AJ42)</f>
        <v>2124148933</v>
      </c>
      <c r="AK43" s="64">
        <f>SUM(AK37:AK42)</f>
        <v>317085313</v>
      </c>
      <c r="AL43" s="64"/>
    </row>
    <row r="44" spans="1:38" s="58" customFormat="1" ht="12.75">
      <c r="A44" s="62"/>
      <c r="B44" s="63" t="s">
        <v>445</v>
      </c>
      <c r="C44" s="33"/>
      <c r="D44" s="81">
        <f>SUM(D9:D14,D16:D20,D22:D27,D29:D35,D37:D42)</f>
        <v>11028475596</v>
      </c>
      <c r="E44" s="82">
        <f>SUM(E9:E14,E16:E20,E22:E27,E29:E35,E37:E42)</f>
        <v>4891791867</v>
      </c>
      <c r="F44" s="83">
        <f t="shared" si="0"/>
        <v>15920267463</v>
      </c>
      <c r="G44" s="81">
        <f>SUM(G9:G14,G16:G20,G22:G27,G29:G35,G37:G42)</f>
        <v>11028475596</v>
      </c>
      <c r="H44" s="82">
        <f>SUM(H9:H14,H16:H20,H22:H27,H29:H35,H37:H42)</f>
        <v>4891791867</v>
      </c>
      <c r="I44" s="90">
        <f t="shared" si="1"/>
        <v>15920267463</v>
      </c>
      <c r="J44" s="81">
        <f>SUM(J9:J14,J16:J20,J22:J27,J29:J35,J37:J42)</f>
        <v>2078398463</v>
      </c>
      <c r="K44" s="92">
        <f>SUM(K9:K14,K16:K20,K22:K27,K29:K35,K37:K42)</f>
        <v>473651110</v>
      </c>
      <c r="L44" s="82">
        <f t="shared" si="2"/>
        <v>2552049573</v>
      </c>
      <c r="M44" s="45">
        <f t="shared" si="3"/>
        <v>0.16030192827671844</v>
      </c>
      <c r="N44" s="111">
        <f>SUM(N9:N14,N16:N20,N22:N27,N29:N35,N37:N42)</f>
        <v>0</v>
      </c>
      <c r="O44" s="112">
        <f>SUM(O9:O14,O16:O20,O22:O27,O29:O35,O37:O42)</f>
        <v>0</v>
      </c>
      <c r="P44" s="113">
        <f t="shared" si="4"/>
        <v>0</v>
      </c>
      <c r="Q44" s="45">
        <f t="shared" si="5"/>
        <v>0</v>
      </c>
      <c r="R44" s="111">
        <f>SUM(R9:R14,R16:R20,R22:R27,R29:R35,R37:R42)</f>
        <v>0</v>
      </c>
      <c r="S44" s="113">
        <f>SUM(S9:S14,S16:S20,S22:S27,S29:S35,S37:S42)</f>
        <v>0</v>
      </c>
      <c r="T44" s="113">
        <f t="shared" si="6"/>
        <v>0</v>
      </c>
      <c r="U44" s="45">
        <f t="shared" si="7"/>
        <v>0</v>
      </c>
      <c r="V44" s="111">
        <f>SUM(V9:V14,V16:V20,V22:V27,V29:V35,V37:V42)</f>
        <v>0</v>
      </c>
      <c r="W44" s="113">
        <f>SUM(W9:W14,W16:W20,W22:W27,W29:W35,W37:W42)</f>
        <v>0</v>
      </c>
      <c r="X44" s="113">
        <f t="shared" si="8"/>
        <v>0</v>
      </c>
      <c r="Y44" s="45">
        <f t="shared" si="9"/>
        <v>0</v>
      </c>
      <c r="Z44" s="81">
        <v>2078398463</v>
      </c>
      <c r="AA44" s="82">
        <v>473651110</v>
      </c>
      <c r="AB44" s="82">
        <f t="shared" si="10"/>
        <v>2552049573</v>
      </c>
      <c r="AC44" s="45">
        <f t="shared" si="11"/>
        <v>0.16030192827671844</v>
      </c>
      <c r="AD44" s="81">
        <f>SUM(AD9:AD14,AD16:AD20,AD22:AD27,AD29:AD35,AD37:AD42)</f>
        <v>1828722405</v>
      </c>
      <c r="AE44" s="82">
        <f>SUM(AE9:AE14,AE16:AE20,AE22:AE27,AE29:AE35,AE37:AE42)</f>
        <v>538427634</v>
      </c>
      <c r="AF44" s="82">
        <f t="shared" si="12"/>
        <v>2367150039</v>
      </c>
      <c r="AG44" s="45">
        <f t="shared" si="13"/>
        <v>0.16074278140505016</v>
      </c>
      <c r="AH44" s="45">
        <f t="shared" si="14"/>
        <v>0.07811061020792365</v>
      </c>
      <c r="AI44" s="64">
        <f>SUM(AI9:AI14,AI16:AI20,AI22:AI27,AI29:AI35,AI37:AI42)</f>
        <v>14726322503</v>
      </c>
      <c r="AJ44" s="64">
        <f>SUM(AJ9:AJ14,AJ16:AJ20,AJ22:AJ27,AJ29:AJ35,AJ37:AJ42)</f>
        <v>14782345620</v>
      </c>
      <c r="AK44" s="64">
        <f>SUM(AK9:AK14,AK16:AK20,AK22:AK27,AK29:AK35,AK37:AK42)</f>
        <v>2367150039</v>
      </c>
      <c r="AL44" s="64"/>
    </row>
    <row r="45" spans="1:38" s="14" customFormat="1" ht="12.75">
      <c r="A45" s="65"/>
      <c r="B45" s="66"/>
      <c r="C45" s="67"/>
      <c r="D45" s="93"/>
      <c r="E45" s="93"/>
      <c r="F45" s="94"/>
      <c r="G45" s="95"/>
      <c r="H45" s="93"/>
      <c r="I45" s="96"/>
      <c r="J45" s="95"/>
      <c r="K45" s="97"/>
      <c r="L45" s="93"/>
      <c r="M45" s="71"/>
      <c r="N45" s="95"/>
      <c r="O45" s="97"/>
      <c r="P45" s="93"/>
      <c r="Q45" s="71"/>
      <c r="R45" s="95"/>
      <c r="S45" s="97"/>
      <c r="T45" s="93"/>
      <c r="U45" s="71"/>
      <c r="V45" s="95"/>
      <c r="W45" s="97"/>
      <c r="X45" s="93"/>
      <c r="Y45" s="71"/>
      <c r="Z45" s="95"/>
      <c r="AA45" s="97"/>
      <c r="AB45" s="93"/>
      <c r="AC45" s="71"/>
      <c r="AD45" s="95"/>
      <c r="AE45" s="93"/>
      <c r="AF45" s="93"/>
      <c r="AG45" s="71"/>
      <c r="AH45" s="71"/>
      <c r="AI45" s="13"/>
      <c r="AJ45" s="13"/>
      <c r="AK45" s="13"/>
      <c r="AL45" s="13"/>
    </row>
    <row r="46" spans="1:38" s="74" customFormat="1" ht="12.75">
      <c r="A46" s="75"/>
      <c r="B46" s="130" t="s">
        <v>656</v>
      </c>
      <c r="C46" s="75"/>
      <c r="D46" s="98"/>
      <c r="E46" s="98"/>
      <c r="F46" s="98"/>
      <c r="G46" s="98"/>
      <c r="H46" s="98"/>
      <c r="I46" s="98"/>
      <c r="J46" s="98"/>
      <c r="K46" s="98"/>
      <c r="L46" s="98"/>
      <c r="M46" s="75"/>
      <c r="N46" s="98"/>
      <c r="O46" s="98"/>
      <c r="P46" s="98"/>
      <c r="Q46" s="75"/>
      <c r="R46" s="98"/>
      <c r="S46" s="98"/>
      <c r="T46" s="98"/>
      <c r="U46" s="75"/>
      <c r="V46" s="98"/>
      <c r="W46" s="98"/>
      <c r="X46" s="98"/>
      <c r="Y46" s="75"/>
      <c r="Z46" s="98"/>
      <c r="AA46" s="98"/>
      <c r="AB46" s="98"/>
      <c r="AC46" s="75"/>
      <c r="AD46" s="98"/>
      <c r="AE46" s="98"/>
      <c r="AF46" s="98"/>
      <c r="AG46" s="75"/>
      <c r="AH46" s="75"/>
      <c r="AI46" s="75"/>
      <c r="AJ46" s="75"/>
      <c r="AK46" s="75"/>
      <c r="AL46" s="75"/>
    </row>
    <row r="47" spans="1:38" s="5" customFormat="1" ht="12.75">
      <c r="A47" s="76"/>
      <c r="B47" s="76"/>
      <c r="C47" s="76"/>
      <c r="D47" s="99"/>
      <c r="E47" s="99"/>
      <c r="F47" s="99"/>
      <c r="G47" s="99"/>
      <c r="H47" s="99"/>
      <c r="I47" s="99"/>
      <c r="J47" s="99"/>
      <c r="K47" s="99"/>
      <c r="L47" s="99"/>
      <c r="M47" s="76"/>
      <c r="N47" s="99"/>
      <c r="O47" s="99"/>
      <c r="P47" s="99"/>
      <c r="Q47" s="76"/>
      <c r="R47" s="99"/>
      <c r="S47" s="99"/>
      <c r="T47" s="99"/>
      <c r="U47" s="76"/>
      <c r="V47" s="99"/>
      <c r="W47" s="99"/>
      <c r="X47" s="99"/>
      <c r="Y47" s="76"/>
      <c r="Z47" s="99"/>
      <c r="AA47" s="99"/>
      <c r="AB47" s="99"/>
      <c r="AC47" s="76"/>
      <c r="AD47" s="99"/>
      <c r="AE47" s="99"/>
      <c r="AF47" s="99"/>
      <c r="AG47" s="76"/>
      <c r="AH47" s="76"/>
      <c r="AI47" s="76"/>
      <c r="AJ47" s="76"/>
      <c r="AK47" s="76"/>
      <c r="AL47" s="76"/>
    </row>
    <row r="48" spans="1:38" s="5" customFormat="1" ht="12.75">
      <c r="A48" s="76"/>
      <c r="B48" s="76"/>
      <c r="C48" s="76"/>
      <c r="D48" s="99"/>
      <c r="E48" s="99"/>
      <c r="F48" s="99"/>
      <c r="G48" s="99"/>
      <c r="H48" s="99"/>
      <c r="I48" s="99"/>
      <c r="J48" s="99"/>
      <c r="K48" s="99"/>
      <c r="L48" s="99"/>
      <c r="M48" s="76"/>
      <c r="N48" s="99"/>
      <c r="O48" s="99"/>
      <c r="P48" s="99"/>
      <c r="Q48" s="76"/>
      <c r="R48" s="99"/>
      <c r="S48" s="99"/>
      <c r="T48" s="99"/>
      <c r="U48" s="76"/>
      <c r="V48" s="99"/>
      <c r="W48" s="99"/>
      <c r="X48" s="99"/>
      <c r="Y48" s="76"/>
      <c r="Z48" s="99"/>
      <c r="AA48" s="99"/>
      <c r="AB48" s="99"/>
      <c r="AC48" s="76"/>
      <c r="AD48" s="99"/>
      <c r="AE48" s="99"/>
      <c r="AF48" s="99"/>
      <c r="AG48" s="76"/>
      <c r="AH48" s="76"/>
      <c r="AI48" s="76"/>
      <c r="AJ48" s="76"/>
      <c r="AK48" s="76"/>
      <c r="AL48" s="76"/>
    </row>
    <row r="49" spans="1:38" s="5" customFormat="1" ht="12.75">
      <c r="A49" s="76"/>
      <c r="B49" s="76"/>
      <c r="C49" s="76"/>
      <c r="D49" s="99"/>
      <c r="E49" s="99"/>
      <c r="F49" s="99"/>
      <c r="G49" s="99"/>
      <c r="H49" s="99"/>
      <c r="I49" s="99"/>
      <c r="J49" s="99"/>
      <c r="K49" s="99"/>
      <c r="L49" s="99"/>
      <c r="M49" s="76"/>
      <c r="N49" s="99"/>
      <c r="O49" s="99"/>
      <c r="P49" s="99"/>
      <c r="Q49" s="76"/>
      <c r="R49" s="99"/>
      <c r="S49" s="99"/>
      <c r="T49" s="99"/>
      <c r="U49" s="76"/>
      <c r="V49" s="99"/>
      <c r="W49" s="99"/>
      <c r="X49" s="99"/>
      <c r="Y49" s="76"/>
      <c r="Z49" s="99"/>
      <c r="AA49" s="99"/>
      <c r="AB49" s="99"/>
      <c r="AC49" s="76"/>
      <c r="AD49" s="99"/>
      <c r="AE49" s="99"/>
      <c r="AF49" s="99"/>
      <c r="AG49" s="76"/>
      <c r="AH49" s="76"/>
      <c r="AI49" s="76"/>
      <c r="AJ49" s="76"/>
      <c r="AK49" s="76"/>
      <c r="AL49" s="76"/>
    </row>
    <row r="50" spans="1:38" s="5" customFormat="1" ht="12.75">
      <c r="A50" s="76"/>
      <c r="B50" s="76"/>
      <c r="C50" s="76"/>
      <c r="D50" s="99"/>
      <c r="E50" s="99"/>
      <c r="F50" s="99"/>
      <c r="G50" s="99"/>
      <c r="H50" s="99"/>
      <c r="I50" s="99"/>
      <c r="J50" s="99"/>
      <c r="K50" s="99"/>
      <c r="L50" s="99"/>
      <c r="M50" s="76"/>
      <c r="N50" s="99"/>
      <c r="O50" s="99"/>
      <c r="P50" s="99"/>
      <c r="Q50" s="76"/>
      <c r="R50" s="99"/>
      <c r="S50" s="99"/>
      <c r="T50" s="99"/>
      <c r="U50" s="76"/>
      <c r="V50" s="99"/>
      <c r="W50" s="99"/>
      <c r="X50" s="99"/>
      <c r="Y50" s="76"/>
      <c r="Z50" s="99"/>
      <c r="AA50" s="99"/>
      <c r="AB50" s="99"/>
      <c r="AC50" s="76"/>
      <c r="AD50" s="99"/>
      <c r="AE50" s="99"/>
      <c r="AF50" s="99"/>
      <c r="AG50" s="76"/>
      <c r="AH50" s="76"/>
      <c r="AI50" s="76"/>
      <c r="AJ50" s="76"/>
      <c r="AK50" s="76"/>
      <c r="AL50" s="76"/>
    </row>
    <row r="51" spans="1:38" s="5" customFormat="1" ht="12.75">
      <c r="A51" s="76"/>
      <c r="B51" s="76"/>
      <c r="C51" s="76"/>
      <c r="D51" s="99"/>
      <c r="E51" s="99"/>
      <c r="F51" s="99"/>
      <c r="G51" s="99"/>
      <c r="H51" s="99"/>
      <c r="I51" s="99"/>
      <c r="J51" s="99"/>
      <c r="K51" s="99"/>
      <c r="L51" s="99"/>
      <c r="M51" s="76"/>
      <c r="N51" s="99"/>
      <c r="O51" s="99"/>
      <c r="P51" s="99"/>
      <c r="Q51" s="76"/>
      <c r="R51" s="99"/>
      <c r="S51" s="99"/>
      <c r="T51" s="99"/>
      <c r="U51" s="76"/>
      <c r="V51" s="99"/>
      <c r="W51" s="99"/>
      <c r="X51" s="99"/>
      <c r="Y51" s="76"/>
      <c r="Z51" s="99"/>
      <c r="AA51" s="99"/>
      <c r="AB51" s="99"/>
      <c r="AC51" s="76"/>
      <c r="AD51" s="99"/>
      <c r="AE51" s="99"/>
      <c r="AF51" s="99"/>
      <c r="AG51" s="76"/>
      <c r="AH51" s="76"/>
      <c r="AI51" s="76"/>
      <c r="AJ51" s="76"/>
      <c r="AK51" s="76"/>
      <c r="AL51" s="76"/>
    </row>
    <row r="52" spans="1:38" s="5" customFormat="1" ht="12.75">
      <c r="A52" s="76"/>
      <c r="B52" s="76"/>
      <c r="C52" s="76"/>
      <c r="D52" s="99"/>
      <c r="E52" s="99"/>
      <c r="F52" s="99"/>
      <c r="G52" s="99"/>
      <c r="H52" s="99"/>
      <c r="I52" s="99"/>
      <c r="J52" s="99"/>
      <c r="K52" s="99"/>
      <c r="L52" s="99"/>
      <c r="M52" s="76"/>
      <c r="N52" s="99"/>
      <c r="O52" s="99"/>
      <c r="P52" s="99"/>
      <c r="Q52" s="76"/>
      <c r="R52" s="99"/>
      <c r="S52" s="99"/>
      <c r="T52" s="99"/>
      <c r="U52" s="76"/>
      <c r="V52" s="99"/>
      <c r="W52" s="99"/>
      <c r="X52" s="99"/>
      <c r="Y52" s="76"/>
      <c r="Z52" s="99"/>
      <c r="AA52" s="99"/>
      <c r="AB52" s="99"/>
      <c r="AC52" s="76"/>
      <c r="AD52" s="99"/>
      <c r="AE52" s="99"/>
      <c r="AF52" s="99"/>
      <c r="AG52" s="76"/>
      <c r="AH52" s="76"/>
      <c r="AI52" s="76"/>
      <c r="AJ52" s="76"/>
      <c r="AK52" s="76"/>
      <c r="AL52" s="76"/>
    </row>
    <row r="53" spans="1:38" s="5" customFormat="1" ht="12.75">
      <c r="A53" s="76"/>
      <c r="B53" s="76"/>
      <c r="C53" s="76"/>
      <c r="D53" s="99"/>
      <c r="E53" s="99"/>
      <c r="F53" s="99"/>
      <c r="G53" s="99"/>
      <c r="H53" s="99"/>
      <c r="I53" s="99"/>
      <c r="J53" s="99"/>
      <c r="K53" s="99"/>
      <c r="L53" s="99"/>
      <c r="M53" s="76"/>
      <c r="N53" s="99"/>
      <c r="O53" s="99"/>
      <c r="P53" s="99"/>
      <c r="Q53" s="76"/>
      <c r="R53" s="99"/>
      <c r="S53" s="99"/>
      <c r="T53" s="99"/>
      <c r="U53" s="76"/>
      <c r="V53" s="99"/>
      <c r="W53" s="99"/>
      <c r="X53" s="99"/>
      <c r="Y53" s="76"/>
      <c r="Z53" s="99"/>
      <c r="AA53" s="99"/>
      <c r="AB53" s="99"/>
      <c r="AC53" s="76"/>
      <c r="AD53" s="99"/>
      <c r="AE53" s="99"/>
      <c r="AF53" s="99"/>
      <c r="AG53" s="76"/>
      <c r="AH53" s="76"/>
      <c r="AI53" s="76"/>
      <c r="AJ53" s="76"/>
      <c r="AK53" s="76"/>
      <c r="AL53" s="76"/>
    </row>
    <row r="54" spans="1:38" s="5" customFormat="1" ht="12.75">
      <c r="A54" s="76"/>
      <c r="B54" s="76"/>
      <c r="C54" s="76"/>
      <c r="D54" s="99"/>
      <c r="E54" s="99"/>
      <c r="F54" s="99"/>
      <c r="G54" s="99"/>
      <c r="H54" s="99"/>
      <c r="I54" s="99"/>
      <c r="J54" s="99"/>
      <c r="K54" s="99"/>
      <c r="L54" s="99"/>
      <c r="M54" s="76"/>
      <c r="N54" s="99"/>
      <c r="O54" s="99"/>
      <c r="P54" s="99"/>
      <c r="Q54" s="76"/>
      <c r="R54" s="99"/>
      <c r="S54" s="99"/>
      <c r="T54" s="99"/>
      <c r="U54" s="76"/>
      <c r="V54" s="99"/>
      <c r="W54" s="99"/>
      <c r="X54" s="99"/>
      <c r="Y54" s="76"/>
      <c r="Z54" s="99"/>
      <c r="AA54" s="99"/>
      <c r="AB54" s="99"/>
      <c r="AC54" s="76"/>
      <c r="AD54" s="99"/>
      <c r="AE54" s="99"/>
      <c r="AF54" s="99"/>
      <c r="AG54" s="76"/>
      <c r="AH54" s="76"/>
      <c r="AI54" s="76"/>
      <c r="AJ54" s="76"/>
      <c r="AK54" s="76"/>
      <c r="AL54" s="76"/>
    </row>
    <row r="55" spans="1:38" s="5" customFormat="1" ht="12.75">
      <c r="A55" s="76"/>
      <c r="B55" s="76"/>
      <c r="C55" s="76"/>
      <c r="D55" s="99"/>
      <c r="E55" s="99"/>
      <c r="F55" s="99"/>
      <c r="G55" s="99"/>
      <c r="H55" s="99"/>
      <c r="I55" s="99"/>
      <c r="J55" s="99"/>
      <c r="K55" s="99"/>
      <c r="L55" s="99"/>
      <c r="M55" s="76"/>
      <c r="N55" s="99"/>
      <c r="O55" s="99"/>
      <c r="P55" s="99"/>
      <c r="Q55" s="76"/>
      <c r="R55" s="99"/>
      <c r="S55" s="99"/>
      <c r="T55" s="99"/>
      <c r="U55" s="76"/>
      <c r="V55" s="99"/>
      <c r="W55" s="99"/>
      <c r="X55" s="99"/>
      <c r="Y55" s="76"/>
      <c r="Z55" s="99"/>
      <c r="AA55" s="99"/>
      <c r="AB55" s="99"/>
      <c r="AC55" s="76"/>
      <c r="AD55" s="99"/>
      <c r="AE55" s="99"/>
      <c r="AF55" s="99"/>
      <c r="AG55" s="76"/>
      <c r="AH55" s="76"/>
      <c r="AI55" s="76"/>
      <c r="AJ55" s="76"/>
      <c r="AK55" s="76"/>
      <c r="AL55" s="76"/>
    </row>
    <row r="56" spans="1:38" s="5" customFormat="1" ht="12.75">
      <c r="A56" s="76"/>
      <c r="B56" s="76"/>
      <c r="C56" s="76"/>
      <c r="D56" s="99"/>
      <c r="E56" s="99"/>
      <c r="F56" s="99"/>
      <c r="G56" s="99"/>
      <c r="H56" s="99"/>
      <c r="I56" s="99"/>
      <c r="J56" s="99"/>
      <c r="K56" s="99"/>
      <c r="L56" s="99"/>
      <c r="M56" s="76"/>
      <c r="N56" s="99"/>
      <c r="O56" s="99"/>
      <c r="P56" s="99"/>
      <c r="Q56" s="76"/>
      <c r="R56" s="99"/>
      <c r="S56" s="99"/>
      <c r="T56" s="99"/>
      <c r="U56" s="76"/>
      <c r="V56" s="99"/>
      <c r="W56" s="99"/>
      <c r="X56" s="99"/>
      <c r="Y56" s="76"/>
      <c r="Z56" s="99"/>
      <c r="AA56" s="99"/>
      <c r="AB56" s="99"/>
      <c r="AC56" s="76"/>
      <c r="AD56" s="99"/>
      <c r="AE56" s="99"/>
      <c r="AF56" s="99"/>
      <c r="AG56" s="76"/>
      <c r="AH56" s="76"/>
      <c r="AI56" s="76"/>
      <c r="AJ56" s="76"/>
      <c r="AK56" s="76"/>
      <c r="AL56" s="76"/>
    </row>
    <row r="57" spans="1:38" s="5" customFormat="1" ht="12.75">
      <c r="A57" s="76"/>
      <c r="B57" s="76"/>
      <c r="C57" s="76"/>
      <c r="D57" s="99"/>
      <c r="E57" s="99"/>
      <c r="F57" s="99"/>
      <c r="G57" s="99"/>
      <c r="H57" s="99"/>
      <c r="I57" s="99"/>
      <c r="J57" s="99"/>
      <c r="K57" s="99"/>
      <c r="L57" s="99"/>
      <c r="M57" s="76"/>
      <c r="N57" s="99"/>
      <c r="O57" s="99"/>
      <c r="P57" s="99"/>
      <c r="Q57" s="76"/>
      <c r="R57" s="99"/>
      <c r="S57" s="99"/>
      <c r="T57" s="99"/>
      <c r="U57" s="76"/>
      <c r="V57" s="99"/>
      <c r="W57" s="99"/>
      <c r="X57" s="99"/>
      <c r="Y57" s="76"/>
      <c r="Z57" s="99"/>
      <c r="AA57" s="99"/>
      <c r="AB57" s="99"/>
      <c r="AC57" s="76"/>
      <c r="AD57" s="99"/>
      <c r="AE57" s="99"/>
      <c r="AF57" s="99"/>
      <c r="AG57" s="76"/>
      <c r="AH57" s="76"/>
      <c r="AI57" s="76"/>
      <c r="AJ57" s="76"/>
      <c r="AK57" s="76"/>
      <c r="AL57" s="76"/>
    </row>
    <row r="58" spans="1:38" s="5" customFormat="1" ht="12.75">
      <c r="A58" s="76"/>
      <c r="B58" s="76"/>
      <c r="C58" s="76"/>
      <c r="D58" s="99"/>
      <c r="E58" s="99"/>
      <c r="F58" s="99"/>
      <c r="G58" s="99"/>
      <c r="H58" s="99"/>
      <c r="I58" s="99"/>
      <c r="J58" s="99"/>
      <c r="K58" s="99"/>
      <c r="L58" s="99"/>
      <c r="M58" s="76"/>
      <c r="N58" s="99"/>
      <c r="O58" s="99"/>
      <c r="P58" s="99"/>
      <c r="Q58" s="76"/>
      <c r="R58" s="99"/>
      <c r="S58" s="99"/>
      <c r="T58" s="99"/>
      <c r="U58" s="76"/>
      <c r="V58" s="99"/>
      <c r="W58" s="99"/>
      <c r="X58" s="99"/>
      <c r="Y58" s="76"/>
      <c r="Z58" s="99"/>
      <c r="AA58" s="99"/>
      <c r="AB58" s="99"/>
      <c r="AC58" s="76"/>
      <c r="AD58" s="99"/>
      <c r="AE58" s="99"/>
      <c r="AF58" s="99"/>
      <c r="AG58" s="76"/>
      <c r="AH58" s="76"/>
      <c r="AI58" s="76"/>
      <c r="AJ58" s="76"/>
      <c r="AK58" s="76"/>
      <c r="AL58" s="76"/>
    </row>
    <row r="59" spans="1:38" s="5" customFormat="1" ht="12.75">
      <c r="A59" s="76"/>
      <c r="B59" s="76"/>
      <c r="C59" s="76"/>
      <c r="D59" s="99"/>
      <c r="E59" s="99"/>
      <c r="F59" s="99"/>
      <c r="G59" s="99"/>
      <c r="H59" s="99"/>
      <c r="I59" s="99"/>
      <c r="J59" s="99"/>
      <c r="K59" s="99"/>
      <c r="L59" s="99"/>
      <c r="M59" s="76"/>
      <c r="N59" s="99"/>
      <c r="O59" s="99"/>
      <c r="P59" s="99"/>
      <c r="Q59" s="76"/>
      <c r="R59" s="99"/>
      <c r="S59" s="99"/>
      <c r="T59" s="99"/>
      <c r="U59" s="76"/>
      <c r="V59" s="99"/>
      <c r="W59" s="99"/>
      <c r="X59" s="99"/>
      <c r="Y59" s="76"/>
      <c r="Z59" s="99"/>
      <c r="AA59" s="99"/>
      <c r="AB59" s="99"/>
      <c r="AC59" s="76"/>
      <c r="AD59" s="99"/>
      <c r="AE59" s="99"/>
      <c r="AF59" s="99"/>
      <c r="AG59" s="76"/>
      <c r="AH59" s="76"/>
      <c r="AI59" s="76"/>
      <c r="AJ59" s="76"/>
      <c r="AK59" s="76"/>
      <c r="AL59" s="76"/>
    </row>
    <row r="60" spans="1:38" s="5" customFormat="1" ht="12.75">
      <c r="A60" s="76"/>
      <c r="B60" s="76"/>
      <c r="C60" s="76"/>
      <c r="D60" s="99"/>
      <c r="E60" s="99"/>
      <c r="F60" s="99"/>
      <c r="G60" s="99"/>
      <c r="H60" s="99"/>
      <c r="I60" s="99"/>
      <c r="J60" s="99"/>
      <c r="K60" s="99"/>
      <c r="L60" s="99"/>
      <c r="M60" s="76"/>
      <c r="N60" s="99"/>
      <c r="O60" s="99"/>
      <c r="P60" s="99"/>
      <c r="Q60" s="76"/>
      <c r="R60" s="99"/>
      <c r="S60" s="99"/>
      <c r="T60" s="99"/>
      <c r="U60" s="76"/>
      <c r="V60" s="99"/>
      <c r="W60" s="99"/>
      <c r="X60" s="99"/>
      <c r="Y60" s="76"/>
      <c r="Z60" s="99"/>
      <c r="AA60" s="99"/>
      <c r="AB60" s="99"/>
      <c r="AC60" s="76"/>
      <c r="AD60" s="99"/>
      <c r="AE60" s="99"/>
      <c r="AF60" s="99"/>
      <c r="AG60" s="76"/>
      <c r="AH60" s="76"/>
      <c r="AI60" s="76"/>
      <c r="AJ60" s="76"/>
      <c r="AK60" s="76"/>
      <c r="AL60" s="76"/>
    </row>
    <row r="61" spans="1:38" s="5" customFormat="1" ht="12.75">
      <c r="A61" s="76"/>
      <c r="B61" s="76"/>
      <c r="C61" s="76"/>
      <c r="D61" s="99"/>
      <c r="E61" s="99"/>
      <c r="F61" s="99"/>
      <c r="G61" s="99"/>
      <c r="H61" s="99"/>
      <c r="I61" s="99"/>
      <c r="J61" s="99"/>
      <c r="K61" s="99"/>
      <c r="L61" s="99"/>
      <c r="M61" s="76"/>
      <c r="N61" s="99"/>
      <c r="O61" s="99"/>
      <c r="P61" s="99"/>
      <c r="Q61" s="76"/>
      <c r="R61" s="99"/>
      <c r="S61" s="99"/>
      <c r="T61" s="99"/>
      <c r="U61" s="76"/>
      <c r="V61" s="99"/>
      <c r="W61" s="99"/>
      <c r="X61" s="99"/>
      <c r="Y61" s="76"/>
      <c r="Z61" s="99"/>
      <c r="AA61" s="99"/>
      <c r="AB61" s="99"/>
      <c r="AC61" s="76"/>
      <c r="AD61" s="99"/>
      <c r="AE61" s="99"/>
      <c r="AF61" s="99"/>
      <c r="AG61" s="76"/>
      <c r="AH61" s="76"/>
      <c r="AI61" s="76"/>
      <c r="AJ61" s="76"/>
      <c r="AK61" s="76"/>
      <c r="AL61" s="76"/>
    </row>
    <row r="62" spans="1:38" s="5" customFormat="1" ht="12.75">
      <c r="A62" s="76"/>
      <c r="B62" s="76"/>
      <c r="C62" s="76"/>
      <c r="D62" s="99"/>
      <c r="E62" s="99"/>
      <c r="F62" s="99"/>
      <c r="G62" s="99"/>
      <c r="H62" s="99"/>
      <c r="I62" s="99"/>
      <c r="J62" s="99"/>
      <c r="K62" s="99"/>
      <c r="L62" s="99"/>
      <c r="M62" s="76"/>
      <c r="N62" s="99"/>
      <c r="O62" s="99"/>
      <c r="P62" s="99"/>
      <c r="Q62" s="76"/>
      <c r="R62" s="99"/>
      <c r="S62" s="99"/>
      <c r="T62" s="99"/>
      <c r="U62" s="76"/>
      <c r="V62" s="99"/>
      <c r="W62" s="99"/>
      <c r="X62" s="99"/>
      <c r="Y62" s="76"/>
      <c r="Z62" s="99"/>
      <c r="AA62" s="99"/>
      <c r="AB62" s="99"/>
      <c r="AC62" s="76"/>
      <c r="AD62" s="99"/>
      <c r="AE62" s="99"/>
      <c r="AF62" s="99"/>
      <c r="AG62" s="76"/>
      <c r="AH62" s="76"/>
      <c r="AI62" s="76"/>
      <c r="AJ62" s="76"/>
      <c r="AK62" s="76"/>
      <c r="AL62" s="76"/>
    </row>
    <row r="63" spans="1:38" s="5" customFormat="1" ht="12.75">
      <c r="A63" s="76"/>
      <c r="B63" s="76"/>
      <c r="C63" s="76"/>
      <c r="D63" s="99"/>
      <c r="E63" s="99"/>
      <c r="F63" s="99"/>
      <c r="G63" s="99"/>
      <c r="H63" s="99"/>
      <c r="I63" s="99"/>
      <c r="J63" s="99"/>
      <c r="K63" s="99"/>
      <c r="L63" s="99"/>
      <c r="M63" s="76"/>
      <c r="N63" s="99"/>
      <c r="O63" s="99"/>
      <c r="P63" s="99"/>
      <c r="Q63" s="76"/>
      <c r="R63" s="99"/>
      <c r="S63" s="99"/>
      <c r="T63" s="99"/>
      <c r="U63" s="76"/>
      <c r="V63" s="99"/>
      <c r="W63" s="99"/>
      <c r="X63" s="99"/>
      <c r="Y63" s="76"/>
      <c r="Z63" s="99"/>
      <c r="AA63" s="99"/>
      <c r="AB63" s="99"/>
      <c r="AC63" s="76"/>
      <c r="AD63" s="99"/>
      <c r="AE63" s="99"/>
      <c r="AF63" s="99"/>
      <c r="AG63" s="76"/>
      <c r="AH63" s="76"/>
      <c r="AI63" s="76"/>
      <c r="AJ63" s="76"/>
      <c r="AK63" s="76"/>
      <c r="AL63" s="76"/>
    </row>
    <row r="64" spans="1:38" s="5" customFormat="1" ht="12.75">
      <c r="A64" s="76"/>
      <c r="B64" s="76"/>
      <c r="C64" s="76"/>
      <c r="D64" s="99"/>
      <c r="E64" s="99"/>
      <c r="F64" s="99"/>
      <c r="G64" s="99"/>
      <c r="H64" s="99"/>
      <c r="I64" s="99"/>
      <c r="J64" s="99"/>
      <c r="K64" s="99"/>
      <c r="L64" s="99"/>
      <c r="M64" s="76"/>
      <c r="N64" s="99"/>
      <c r="O64" s="99"/>
      <c r="P64" s="99"/>
      <c r="Q64" s="76"/>
      <c r="R64" s="99"/>
      <c r="S64" s="99"/>
      <c r="T64" s="99"/>
      <c r="U64" s="76"/>
      <c r="V64" s="99"/>
      <c r="W64" s="99"/>
      <c r="X64" s="99"/>
      <c r="Y64" s="76"/>
      <c r="Z64" s="99"/>
      <c r="AA64" s="99"/>
      <c r="AB64" s="99"/>
      <c r="AC64" s="76"/>
      <c r="AD64" s="99"/>
      <c r="AE64" s="99"/>
      <c r="AF64" s="99"/>
      <c r="AG64" s="76"/>
      <c r="AH64" s="76"/>
      <c r="AI64" s="76"/>
      <c r="AJ64" s="76"/>
      <c r="AK64" s="76"/>
      <c r="AL64" s="76"/>
    </row>
    <row r="65" spans="1:38" s="5" customFormat="1" ht="12.75">
      <c r="A65" s="76"/>
      <c r="B65" s="76"/>
      <c r="C65" s="76"/>
      <c r="D65" s="99"/>
      <c r="E65" s="99"/>
      <c r="F65" s="99"/>
      <c r="G65" s="99"/>
      <c r="H65" s="99"/>
      <c r="I65" s="99"/>
      <c r="J65" s="99"/>
      <c r="K65" s="99"/>
      <c r="L65" s="99"/>
      <c r="M65" s="76"/>
      <c r="N65" s="99"/>
      <c r="O65" s="99"/>
      <c r="P65" s="99"/>
      <c r="Q65" s="76"/>
      <c r="R65" s="99"/>
      <c r="S65" s="99"/>
      <c r="T65" s="99"/>
      <c r="U65" s="76"/>
      <c r="V65" s="99"/>
      <c r="W65" s="99"/>
      <c r="X65" s="99"/>
      <c r="Y65" s="76"/>
      <c r="Z65" s="99"/>
      <c r="AA65" s="99"/>
      <c r="AB65" s="99"/>
      <c r="AC65" s="76"/>
      <c r="AD65" s="99"/>
      <c r="AE65" s="99"/>
      <c r="AF65" s="99"/>
      <c r="AG65" s="76"/>
      <c r="AH65" s="76"/>
      <c r="AI65" s="76"/>
      <c r="AJ65" s="76"/>
      <c r="AK65" s="76"/>
      <c r="AL65" s="76"/>
    </row>
    <row r="66" spans="1:38" s="5" customFormat="1" ht="12.75">
      <c r="A66" s="76"/>
      <c r="B66" s="76"/>
      <c r="C66" s="76"/>
      <c r="D66" s="99"/>
      <c r="E66" s="99"/>
      <c r="F66" s="99"/>
      <c r="G66" s="99"/>
      <c r="H66" s="99"/>
      <c r="I66" s="99"/>
      <c r="J66" s="99"/>
      <c r="K66" s="99"/>
      <c r="L66" s="99"/>
      <c r="M66" s="76"/>
      <c r="N66" s="99"/>
      <c r="O66" s="99"/>
      <c r="P66" s="99"/>
      <c r="Q66" s="76"/>
      <c r="R66" s="99"/>
      <c r="S66" s="99"/>
      <c r="T66" s="99"/>
      <c r="U66" s="76"/>
      <c r="V66" s="99"/>
      <c r="W66" s="99"/>
      <c r="X66" s="99"/>
      <c r="Y66" s="76"/>
      <c r="Z66" s="99"/>
      <c r="AA66" s="99"/>
      <c r="AB66" s="99"/>
      <c r="AC66" s="76"/>
      <c r="AD66" s="99"/>
      <c r="AE66" s="99"/>
      <c r="AF66" s="99"/>
      <c r="AG66" s="76"/>
      <c r="AH66" s="76"/>
      <c r="AI66" s="76"/>
      <c r="AJ66" s="76"/>
      <c r="AK66" s="76"/>
      <c r="AL66" s="76"/>
    </row>
    <row r="67" spans="1:38" s="5" customFormat="1" ht="12.75">
      <c r="A67" s="76"/>
      <c r="B67" s="76"/>
      <c r="C67" s="76"/>
      <c r="D67" s="99"/>
      <c r="E67" s="99"/>
      <c r="F67" s="99"/>
      <c r="G67" s="99"/>
      <c r="H67" s="99"/>
      <c r="I67" s="99"/>
      <c r="J67" s="99"/>
      <c r="K67" s="99"/>
      <c r="L67" s="99"/>
      <c r="M67" s="76"/>
      <c r="N67" s="99"/>
      <c r="O67" s="99"/>
      <c r="P67" s="99"/>
      <c r="Q67" s="76"/>
      <c r="R67" s="99"/>
      <c r="S67" s="99"/>
      <c r="T67" s="99"/>
      <c r="U67" s="76"/>
      <c r="V67" s="99"/>
      <c r="W67" s="99"/>
      <c r="X67" s="99"/>
      <c r="Y67" s="76"/>
      <c r="Z67" s="99"/>
      <c r="AA67" s="99"/>
      <c r="AB67" s="99"/>
      <c r="AC67" s="76"/>
      <c r="AD67" s="99"/>
      <c r="AE67" s="99"/>
      <c r="AF67" s="99"/>
      <c r="AG67" s="76"/>
      <c r="AH67" s="76"/>
      <c r="AI67" s="76"/>
      <c r="AJ67" s="76"/>
      <c r="AK67" s="76"/>
      <c r="AL67" s="76"/>
    </row>
    <row r="68" spans="1:38" s="5" customFormat="1" ht="12.75">
      <c r="A68" s="76"/>
      <c r="B68" s="76"/>
      <c r="C68" s="76"/>
      <c r="D68" s="99"/>
      <c r="E68" s="99"/>
      <c r="F68" s="99"/>
      <c r="G68" s="99"/>
      <c r="H68" s="99"/>
      <c r="I68" s="99"/>
      <c r="J68" s="99"/>
      <c r="K68" s="99"/>
      <c r="L68" s="99"/>
      <c r="M68" s="76"/>
      <c r="N68" s="99"/>
      <c r="O68" s="99"/>
      <c r="P68" s="99"/>
      <c r="Q68" s="76"/>
      <c r="R68" s="99"/>
      <c r="S68" s="99"/>
      <c r="T68" s="99"/>
      <c r="U68" s="76"/>
      <c r="V68" s="99"/>
      <c r="W68" s="99"/>
      <c r="X68" s="99"/>
      <c r="Y68" s="76"/>
      <c r="Z68" s="99"/>
      <c r="AA68" s="99"/>
      <c r="AB68" s="99"/>
      <c r="AC68" s="76"/>
      <c r="AD68" s="99"/>
      <c r="AE68" s="99"/>
      <c r="AF68" s="99"/>
      <c r="AG68" s="76"/>
      <c r="AH68" s="76"/>
      <c r="AI68" s="76"/>
      <c r="AJ68" s="76"/>
      <c r="AK68" s="76"/>
      <c r="AL68" s="76"/>
    </row>
    <row r="69" spans="1:38" s="5" customFormat="1" ht="12.75">
      <c r="A69" s="76"/>
      <c r="B69" s="76"/>
      <c r="C69" s="76"/>
      <c r="D69" s="99"/>
      <c r="E69" s="99"/>
      <c r="F69" s="99"/>
      <c r="G69" s="99"/>
      <c r="H69" s="99"/>
      <c r="I69" s="99"/>
      <c r="J69" s="99"/>
      <c r="K69" s="99"/>
      <c r="L69" s="99"/>
      <c r="M69" s="76"/>
      <c r="N69" s="99"/>
      <c r="O69" s="99"/>
      <c r="P69" s="99"/>
      <c r="Q69" s="76"/>
      <c r="R69" s="99"/>
      <c r="S69" s="99"/>
      <c r="T69" s="99"/>
      <c r="U69" s="76"/>
      <c r="V69" s="99"/>
      <c r="W69" s="99"/>
      <c r="X69" s="99"/>
      <c r="Y69" s="76"/>
      <c r="Z69" s="99"/>
      <c r="AA69" s="99"/>
      <c r="AB69" s="99"/>
      <c r="AC69" s="76"/>
      <c r="AD69" s="99"/>
      <c r="AE69" s="99"/>
      <c r="AF69" s="99"/>
      <c r="AG69" s="76"/>
      <c r="AH69" s="76"/>
      <c r="AI69" s="76"/>
      <c r="AJ69" s="76"/>
      <c r="AK69" s="76"/>
      <c r="AL69" s="76"/>
    </row>
    <row r="70" spans="1:38" s="5" customFormat="1" ht="12.75">
      <c r="A70" s="76"/>
      <c r="B70" s="76"/>
      <c r="C70" s="76"/>
      <c r="D70" s="99"/>
      <c r="E70" s="99"/>
      <c r="F70" s="99"/>
      <c r="G70" s="99"/>
      <c r="H70" s="99"/>
      <c r="I70" s="99"/>
      <c r="J70" s="99"/>
      <c r="K70" s="99"/>
      <c r="L70" s="99"/>
      <c r="M70" s="76"/>
      <c r="N70" s="99"/>
      <c r="O70" s="99"/>
      <c r="P70" s="99"/>
      <c r="Q70" s="76"/>
      <c r="R70" s="99"/>
      <c r="S70" s="99"/>
      <c r="T70" s="99"/>
      <c r="U70" s="76"/>
      <c r="V70" s="99"/>
      <c r="W70" s="99"/>
      <c r="X70" s="99"/>
      <c r="Y70" s="76"/>
      <c r="Z70" s="99"/>
      <c r="AA70" s="99"/>
      <c r="AB70" s="99"/>
      <c r="AC70" s="76"/>
      <c r="AD70" s="99"/>
      <c r="AE70" s="99"/>
      <c r="AF70" s="99"/>
      <c r="AG70" s="76"/>
      <c r="AH70" s="76"/>
      <c r="AI70" s="76"/>
      <c r="AJ70" s="76"/>
      <c r="AK70" s="76"/>
      <c r="AL70" s="76"/>
    </row>
    <row r="71" spans="1:38" s="5" customFormat="1" ht="12.75">
      <c r="A71" s="76"/>
      <c r="B71" s="76"/>
      <c r="C71" s="76"/>
      <c r="D71" s="99"/>
      <c r="E71" s="99"/>
      <c r="F71" s="99"/>
      <c r="G71" s="99"/>
      <c r="H71" s="99"/>
      <c r="I71" s="99"/>
      <c r="J71" s="99"/>
      <c r="K71" s="99"/>
      <c r="L71" s="99"/>
      <c r="M71" s="76"/>
      <c r="N71" s="99"/>
      <c r="O71" s="99"/>
      <c r="P71" s="99"/>
      <c r="Q71" s="76"/>
      <c r="R71" s="99"/>
      <c r="S71" s="99"/>
      <c r="T71" s="99"/>
      <c r="U71" s="76"/>
      <c r="V71" s="99"/>
      <c r="W71" s="99"/>
      <c r="X71" s="99"/>
      <c r="Y71" s="76"/>
      <c r="Z71" s="99"/>
      <c r="AA71" s="99"/>
      <c r="AB71" s="99"/>
      <c r="AC71" s="76"/>
      <c r="AD71" s="99"/>
      <c r="AE71" s="99"/>
      <c r="AF71" s="99"/>
      <c r="AG71" s="76"/>
      <c r="AH71" s="76"/>
      <c r="AI71" s="76"/>
      <c r="AJ71" s="76"/>
      <c r="AK71" s="76"/>
      <c r="AL71" s="76"/>
    </row>
    <row r="72" spans="1:38" s="5" customFormat="1" ht="12.75">
      <c r="A72" s="76"/>
      <c r="B72" s="76"/>
      <c r="C72" s="76"/>
      <c r="D72" s="99"/>
      <c r="E72" s="99"/>
      <c r="F72" s="99"/>
      <c r="G72" s="99"/>
      <c r="H72" s="99"/>
      <c r="I72" s="99"/>
      <c r="J72" s="99"/>
      <c r="K72" s="99"/>
      <c r="L72" s="99"/>
      <c r="M72" s="76"/>
      <c r="N72" s="99"/>
      <c r="O72" s="99"/>
      <c r="P72" s="99"/>
      <c r="Q72" s="76"/>
      <c r="R72" s="99"/>
      <c r="S72" s="99"/>
      <c r="T72" s="99"/>
      <c r="U72" s="76"/>
      <c r="V72" s="99"/>
      <c r="W72" s="99"/>
      <c r="X72" s="99"/>
      <c r="Y72" s="76"/>
      <c r="Z72" s="99"/>
      <c r="AA72" s="99"/>
      <c r="AB72" s="99"/>
      <c r="AC72" s="76"/>
      <c r="AD72" s="99"/>
      <c r="AE72" s="99"/>
      <c r="AF72" s="99"/>
      <c r="AG72" s="76"/>
      <c r="AH72" s="76"/>
      <c r="AI72" s="76"/>
      <c r="AJ72" s="76"/>
      <c r="AK72" s="76"/>
      <c r="AL72" s="76"/>
    </row>
    <row r="73" spans="1:38" s="5" customFormat="1" ht="12.75">
      <c r="A73" s="76"/>
      <c r="B73" s="76"/>
      <c r="C73" s="76"/>
      <c r="D73" s="99"/>
      <c r="E73" s="99"/>
      <c r="F73" s="99"/>
      <c r="G73" s="99"/>
      <c r="H73" s="99"/>
      <c r="I73" s="99"/>
      <c r="J73" s="99"/>
      <c r="K73" s="99"/>
      <c r="L73" s="99"/>
      <c r="M73" s="76"/>
      <c r="N73" s="99"/>
      <c r="O73" s="99"/>
      <c r="P73" s="99"/>
      <c r="Q73" s="76"/>
      <c r="R73" s="99"/>
      <c r="S73" s="99"/>
      <c r="T73" s="99"/>
      <c r="U73" s="76"/>
      <c r="V73" s="99"/>
      <c r="W73" s="99"/>
      <c r="X73" s="99"/>
      <c r="Y73" s="76"/>
      <c r="Z73" s="99"/>
      <c r="AA73" s="99"/>
      <c r="AB73" s="99"/>
      <c r="AC73" s="76"/>
      <c r="AD73" s="99"/>
      <c r="AE73" s="99"/>
      <c r="AF73" s="99"/>
      <c r="AG73" s="76"/>
      <c r="AH73" s="76"/>
      <c r="AI73" s="76"/>
      <c r="AJ73" s="76"/>
      <c r="AK73" s="76"/>
      <c r="AL73" s="76"/>
    </row>
    <row r="74" spans="1:38" s="5" customFormat="1" ht="12.75">
      <c r="A74" s="76"/>
      <c r="B74" s="76"/>
      <c r="C74" s="76"/>
      <c r="D74" s="99"/>
      <c r="E74" s="99"/>
      <c r="F74" s="99"/>
      <c r="G74" s="99"/>
      <c r="H74" s="99"/>
      <c r="I74" s="99"/>
      <c r="J74" s="99"/>
      <c r="K74" s="99"/>
      <c r="L74" s="99"/>
      <c r="M74" s="76"/>
      <c r="N74" s="99"/>
      <c r="O74" s="99"/>
      <c r="P74" s="99"/>
      <c r="Q74" s="76"/>
      <c r="R74" s="99"/>
      <c r="S74" s="99"/>
      <c r="T74" s="99"/>
      <c r="U74" s="76"/>
      <c r="V74" s="99"/>
      <c r="W74" s="99"/>
      <c r="X74" s="99"/>
      <c r="Y74" s="76"/>
      <c r="Z74" s="99"/>
      <c r="AA74" s="99"/>
      <c r="AB74" s="99"/>
      <c r="AC74" s="76"/>
      <c r="AD74" s="99"/>
      <c r="AE74" s="99"/>
      <c r="AF74" s="99"/>
      <c r="AG74" s="76"/>
      <c r="AH74" s="76"/>
      <c r="AI74" s="76"/>
      <c r="AJ74" s="76"/>
      <c r="AK74" s="76"/>
      <c r="AL74" s="76"/>
    </row>
    <row r="75" spans="1:38" s="5" customFormat="1" ht="12.75">
      <c r="A75" s="76"/>
      <c r="B75" s="76"/>
      <c r="C75" s="76"/>
      <c r="D75" s="99"/>
      <c r="E75" s="99"/>
      <c r="F75" s="99"/>
      <c r="G75" s="99"/>
      <c r="H75" s="99"/>
      <c r="I75" s="99"/>
      <c r="J75" s="99"/>
      <c r="K75" s="99"/>
      <c r="L75" s="99"/>
      <c r="M75" s="76"/>
      <c r="N75" s="99"/>
      <c r="O75" s="99"/>
      <c r="P75" s="99"/>
      <c r="Q75" s="76"/>
      <c r="R75" s="99"/>
      <c r="S75" s="99"/>
      <c r="T75" s="99"/>
      <c r="U75" s="76"/>
      <c r="V75" s="99"/>
      <c r="W75" s="99"/>
      <c r="X75" s="99"/>
      <c r="Y75" s="76"/>
      <c r="Z75" s="99"/>
      <c r="AA75" s="99"/>
      <c r="AB75" s="99"/>
      <c r="AC75" s="76"/>
      <c r="AD75" s="99"/>
      <c r="AE75" s="99"/>
      <c r="AF75" s="99"/>
      <c r="AG75" s="76"/>
      <c r="AH75" s="76"/>
      <c r="AI75" s="76"/>
      <c r="AJ75" s="76"/>
      <c r="AK75" s="76"/>
      <c r="AL75" s="76"/>
    </row>
    <row r="76" spans="1:38" s="5" customFormat="1" ht="12.75">
      <c r="A76" s="76"/>
      <c r="B76" s="76"/>
      <c r="C76" s="76"/>
      <c r="D76" s="99"/>
      <c r="E76" s="99"/>
      <c r="F76" s="99"/>
      <c r="G76" s="99"/>
      <c r="H76" s="99"/>
      <c r="I76" s="99"/>
      <c r="J76" s="99"/>
      <c r="K76" s="99"/>
      <c r="L76" s="99"/>
      <c r="M76" s="76"/>
      <c r="N76" s="99"/>
      <c r="O76" s="99"/>
      <c r="P76" s="99"/>
      <c r="Q76" s="76"/>
      <c r="R76" s="99"/>
      <c r="S76" s="99"/>
      <c r="T76" s="99"/>
      <c r="U76" s="76"/>
      <c r="V76" s="99"/>
      <c r="W76" s="99"/>
      <c r="X76" s="99"/>
      <c r="Y76" s="76"/>
      <c r="Z76" s="99"/>
      <c r="AA76" s="99"/>
      <c r="AB76" s="99"/>
      <c r="AC76" s="76"/>
      <c r="AD76" s="99"/>
      <c r="AE76" s="99"/>
      <c r="AF76" s="99"/>
      <c r="AG76" s="76"/>
      <c r="AH76" s="76"/>
      <c r="AI76" s="76"/>
      <c r="AJ76" s="76"/>
      <c r="AK76" s="76"/>
      <c r="AL76" s="76"/>
    </row>
    <row r="77" spans="1:38" s="5" customFormat="1" ht="12.75">
      <c r="A77" s="76"/>
      <c r="B77" s="76"/>
      <c r="C77" s="76"/>
      <c r="D77" s="99"/>
      <c r="E77" s="99"/>
      <c r="F77" s="99"/>
      <c r="G77" s="99"/>
      <c r="H77" s="99"/>
      <c r="I77" s="99"/>
      <c r="J77" s="99"/>
      <c r="K77" s="99"/>
      <c r="L77" s="99"/>
      <c r="M77" s="76"/>
      <c r="N77" s="99"/>
      <c r="O77" s="99"/>
      <c r="P77" s="99"/>
      <c r="Q77" s="76"/>
      <c r="R77" s="99"/>
      <c r="S77" s="99"/>
      <c r="T77" s="99"/>
      <c r="U77" s="76"/>
      <c r="V77" s="99"/>
      <c r="W77" s="99"/>
      <c r="X77" s="99"/>
      <c r="Y77" s="76"/>
      <c r="Z77" s="99"/>
      <c r="AA77" s="99"/>
      <c r="AB77" s="99"/>
      <c r="AC77" s="76"/>
      <c r="AD77" s="99"/>
      <c r="AE77" s="99"/>
      <c r="AF77" s="99"/>
      <c r="AG77" s="76"/>
      <c r="AH77" s="76"/>
      <c r="AI77" s="76"/>
      <c r="AJ77" s="76"/>
      <c r="AK77" s="76"/>
      <c r="AL77" s="76"/>
    </row>
    <row r="78" spans="1:38" s="5" customFormat="1" ht="12.75">
      <c r="A78" s="76"/>
      <c r="B78" s="76"/>
      <c r="C78" s="76"/>
      <c r="D78" s="99"/>
      <c r="E78" s="99"/>
      <c r="F78" s="99"/>
      <c r="G78" s="99"/>
      <c r="H78" s="99"/>
      <c r="I78" s="99"/>
      <c r="J78" s="99"/>
      <c r="K78" s="99"/>
      <c r="L78" s="99"/>
      <c r="M78" s="76"/>
      <c r="N78" s="99"/>
      <c r="O78" s="99"/>
      <c r="P78" s="99"/>
      <c r="Q78" s="76"/>
      <c r="R78" s="99"/>
      <c r="S78" s="99"/>
      <c r="T78" s="99"/>
      <c r="U78" s="76"/>
      <c r="V78" s="99"/>
      <c r="W78" s="99"/>
      <c r="X78" s="99"/>
      <c r="Y78" s="76"/>
      <c r="Z78" s="99"/>
      <c r="AA78" s="99"/>
      <c r="AB78" s="99"/>
      <c r="AC78" s="76"/>
      <c r="AD78" s="99"/>
      <c r="AE78" s="99"/>
      <c r="AF78" s="99"/>
      <c r="AG78" s="76"/>
      <c r="AH78" s="76"/>
      <c r="AI78" s="76"/>
      <c r="AJ78" s="76"/>
      <c r="AK78" s="76"/>
      <c r="AL78" s="76"/>
    </row>
    <row r="79" spans="1:38" s="5" customFormat="1" ht="12.75">
      <c r="A79" s="76"/>
      <c r="B79" s="76"/>
      <c r="C79" s="76"/>
      <c r="D79" s="99"/>
      <c r="E79" s="99"/>
      <c r="F79" s="99"/>
      <c r="G79" s="99"/>
      <c r="H79" s="99"/>
      <c r="I79" s="99"/>
      <c r="J79" s="99"/>
      <c r="K79" s="99"/>
      <c r="L79" s="99"/>
      <c r="M79" s="76"/>
      <c r="N79" s="99"/>
      <c r="O79" s="99"/>
      <c r="P79" s="99"/>
      <c r="Q79" s="76"/>
      <c r="R79" s="99"/>
      <c r="S79" s="99"/>
      <c r="T79" s="99"/>
      <c r="U79" s="76"/>
      <c r="V79" s="99"/>
      <c r="W79" s="99"/>
      <c r="X79" s="99"/>
      <c r="Y79" s="76"/>
      <c r="Z79" s="99"/>
      <c r="AA79" s="99"/>
      <c r="AB79" s="99"/>
      <c r="AC79" s="76"/>
      <c r="AD79" s="99"/>
      <c r="AE79" s="99"/>
      <c r="AF79" s="99"/>
      <c r="AG79" s="76"/>
      <c r="AH79" s="76"/>
      <c r="AI79" s="76"/>
      <c r="AJ79" s="76"/>
      <c r="AK79" s="76"/>
      <c r="AL79" s="76"/>
    </row>
    <row r="80" spans="1:38" s="5" customFormat="1" ht="12.75">
      <c r="A80" s="76"/>
      <c r="B80" s="76"/>
      <c r="C80" s="76"/>
      <c r="D80" s="99"/>
      <c r="E80" s="99"/>
      <c r="F80" s="99"/>
      <c r="G80" s="99"/>
      <c r="H80" s="99"/>
      <c r="I80" s="99"/>
      <c r="J80" s="99"/>
      <c r="K80" s="99"/>
      <c r="L80" s="99"/>
      <c r="M80" s="76"/>
      <c r="N80" s="99"/>
      <c r="O80" s="99"/>
      <c r="P80" s="99"/>
      <c r="Q80" s="76"/>
      <c r="R80" s="99"/>
      <c r="S80" s="99"/>
      <c r="T80" s="99"/>
      <c r="U80" s="76"/>
      <c r="V80" s="99"/>
      <c r="W80" s="99"/>
      <c r="X80" s="99"/>
      <c r="Y80" s="76"/>
      <c r="Z80" s="99"/>
      <c r="AA80" s="99"/>
      <c r="AB80" s="99"/>
      <c r="AC80" s="76"/>
      <c r="AD80" s="99"/>
      <c r="AE80" s="99"/>
      <c r="AF80" s="99"/>
      <c r="AG80" s="76"/>
      <c r="AH80" s="76"/>
      <c r="AI80" s="76"/>
      <c r="AJ80" s="76"/>
      <c r="AK80" s="76"/>
      <c r="AL80" s="76"/>
    </row>
    <row r="81" spans="1:38" s="5" customFormat="1" ht="12.75">
      <c r="A81" s="76"/>
      <c r="B81" s="76"/>
      <c r="C81" s="76"/>
      <c r="D81" s="99"/>
      <c r="E81" s="99"/>
      <c r="F81" s="99"/>
      <c r="G81" s="99"/>
      <c r="H81" s="99"/>
      <c r="I81" s="99"/>
      <c r="J81" s="99"/>
      <c r="K81" s="99"/>
      <c r="L81" s="99"/>
      <c r="M81" s="76"/>
      <c r="N81" s="99"/>
      <c r="O81" s="99"/>
      <c r="P81" s="99"/>
      <c r="Q81" s="76"/>
      <c r="R81" s="99"/>
      <c r="S81" s="99"/>
      <c r="T81" s="99"/>
      <c r="U81" s="76"/>
      <c r="V81" s="99"/>
      <c r="W81" s="99"/>
      <c r="X81" s="99"/>
      <c r="Y81" s="76"/>
      <c r="Z81" s="99"/>
      <c r="AA81" s="99"/>
      <c r="AB81" s="99"/>
      <c r="AC81" s="76"/>
      <c r="AD81" s="99"/>
      <c r="AE81" s="99"/>
      <c r="AF81" s="99"/>
      <c r="AG81" s="76"/>
      <c r="AH81" s="76"/>
      <c r="AI81" s="76"/>
      <c r="AJ81" s="76"/>
      <c r="AK81" s="76"/>
      <c r="AL81" s="76"/>
    </row>
    <row r="82" spans="1:38" s="5" customFormat="1" ht="12.75">
      <c r="A82" s="76"/>
      <c r="B82" s="76"/>
      <c r="C82" s="76"/>
      <c r="D82" s="76"/>
      <c r="E82" s="76"/>
      <c r="F82" s="76"/>
      <c r="G82" s="76"/>
      <c r="H82" s="76"/>
      <c r="I82" s="76"/>
      <c r="J82" s="76"/>
      <c r="K82" s="76"/>
      <c r="L82" s="76"/>
      <c r="M82" s="76"/>
      <c r="N82" s="76"/>
      <c r="O82" s="76"/>
      <c r="P82" s="76"/>
      <c r="Q82" s="76"/>
      <c r="R82" s="76"/>
      <c r="S82" s="76"/>
      <c r="T82" s="76"/>
      <c r="U82" s="76"/>
      <c r="V82" s="76"/>
      <c r="W82" s="76"/>
      <c r="X82" s="76"/>
      <c r="Y82" s="76"/>
      <c r="Z82" s="76"/>
      <c r="AA82" s="76"/>
      <c r="AB82" s="76"/>
      <c r="AC82" s="76"/>
      <c r="AD82" s="76"/>
      <c r="AE82" s="76"/>
      <c r="AF82" s="76"/>
      <c r="AG82" s="76"/>
      <c r="AH82" s="76"/>
      <c r="AI82" s="76"/>
      <c r="AJ82" s="76"/>
      <c r="AK82" s="76"/>
      <c r="AL82" s="76"/>
    </row>
    <row r="83" spans="1:38" s="5" customFormat="1" ht="12.75">
      <c r="A83" s="76"/>
      <c r="B83" s="76"/>
      <c r="C83" s="76"/>
      <c r="D83" s="76"/>
      <c r="E83" s="76"/>
      <c r="F83" s="76"/>
      <c r="G83" s="76"/>
      <c r="H83" s="76"/>
      <c r="I83" s="76"/>
      <c r="J83" s="76"/>
      <c r="K83" s="76"/>
      <c r="L83" s="76"/>
      <c r="M83" s="76"/>
      <c r="N83" s="76"/>
      <c r="O83" s="76"/>
      <c r="P83" s="76"/>
      <c r="Q83" s="76"/>
      <c r="R83" s="76"/>
      <c r="S83" s="76"/>
      <c r="T83" s="76"/>
      <c r="U83" s="76"/>
      <c r="V83" s="76"/>
      <c r="W83" s="76"/>
      <c r="X83" s="76"/>
      <c r="Y83" s="76"/>
      <c r="Z83" s="76"/>
      <c r="AA83" s="76"/>
      <c r="AB83" s="76"/>
      <c r="AC83" s="76"/>
      <c r="AD83" s="76"/>
      <c r="AE83" s="76"/>
      <c r="AF83" s="76"/>
      <c r="AG83" s="76"/>
      <c r="AH83" s="76"/>
      <c r="AI83" s="76"/>
      <c r="AJ83" s="76"/>
      <c r="AK83" s="76"/>
      <c r="AL83" s="76"/>
    </row>
    <row r="84" spans="1:38" s="5" customFormat="1" ht="12.75">
      <c r="A84" s="76"/>
      <c r="B84" s="76"/>
      <c r="C84" s="76"/>
      <c r="D84" s="76"/>
      <c r="E84" s="76"/>
      <c r="F84" s="76"/>
      <c r="G84" s="76"/>
      <c r="H84" s="76"/>
      <c r="I84" s="76"/>
      <c r="J84" s="76"/>
      <c r="K84" s="76"/>
      <c r="L84" s="76"/>
      <c r="M84" s="76"/>
      <c r="N84" s="76"/>
      <c r="O84" s="76"/>
      <c r="P84" s="76"/>
      <c r="Q84" s="76"/>
      <c r="R84" s="76"/>
      <c r="S84" s="76"/>
      <c r="T84" s="76"/>
      <c r="U84" s="76"/>
      <c r="V84" s="76"/>
      <c r="W84" s="76"/>
      <c r="X84" s="76"/>
      <c r="Y84" s="76"/>
      <c r="Z84" s="76"/>
      <c r="AA84" s="76"/>
      <c r="AB84" s="76"/>
      <c r="AC84" s="76"/>
      <c r="AD84" s="76"/>
      <c r="AE84" s="76"/>
      <c r="AF84" s="76"/>
      <c r="AG84" s="76"/>
      <c r="AH84" s="76"/>
      <c r="AI84" s="76"/>
      <c r="AJ84" s="76"/>
      <c r="AK84" s="76"/>
      <c r="AL84" s="76"/>
    </row>
    <row r="85" s="5" customFormat="1" ht="12.75"/>
    <row r="86" s="5" customFormat="1" ht="12.75"/>
    <row r="87" s="5" customFormat="1" ht="12.75"/>
    <row r="88" s="5" customFormat="1" ht="12.75"/>
    <row r="89" s="5" customFormat="1" ht="12.75"/>
    <row r="90" s="5" customFormat="1" ht="12.75"/>
    <row r="91" s="5" customFormat="1" ht="12.75"/>
    <row r="92" s="5" customFormat="1" ht="12.75"/>
    <row r="93" s="5" customFormat="1" ht="12.75"/>
    <row r="94" s="5" customFormat="1" ht="12.75"/>
    <row r="95" s="5" customFormat="1" ht="12.75"/>
    <row r="96" s="5" customFormat="1" ht="12.75"/>
    <row r="97" s="5" customFormat="1" ht="12.75"/>
    <row r="98" s="5" customFormat="1" ht="12.75"/>
    <row r="99" s="5" customFormat="1" ht="12.75"/>
    <row r="100" s="5" customFormat="1" ht="12.75"/>
  </sheetData>
  <sheetProtection password="F954" sheet="1" objects="1" scenarios="1"/>
  <mergeCells count="10">
    <mergeCell ref="B2:AH2"/>
    <mergeCell ref="D4:F4"/>
    <mergeCell ref="G4:I4"/>
    <mergeCell ref="J4:M4"/>
    <mergeCell ref="N4:Q4"/>
    <mergeCell ref="R4:U4"/>
    <mergeCell ref="V4:Y4"/>
    <mergeCell ref="Z4:AC4"/>
    <mergeCell ref="AD4:AG4"/>
    <mergeCell ref="B3:AH3"/>
  </mergeCells>
  <printOptions horizontalCentered="1"/>
  <pageMargins left="0.05" right="0.05" top="0.590551181102362" bottom="0.590551181102362" header="0.31496062992126" footer="0.31496062992126"/>
  <pageSetup horizontalDpi="600" verticalDpi="600" orientation="landscape" paperSize="9" scale="4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L84"/>
  <sheetViews>
    <sheetView showGridLines="0" zoomScalePageLayoutView="0" workbookViewId="0" topLeftCell="A1">
      <selection activeCell="B35" sqref="B35"/>
    </sheetView>
  </sheetViews>
  <sheetFormatPr defaultColWidth="9.140625" defaultRowHeight="12.75"/>
  <cols>
    <col min="1" max="1" width="4.00390625" style="3" customWidth="1"/>
    <col min="2" max="2" width="20.7109375" style="3" customWidth="1"/>
    <col min="3" max="3" width="6.7109375" style="3" customWidth="1"/>
    <col min="4" max="6" width="10.7109375" style="3" customWidth="1"/>
    <col min="7" max="9" width="10.7109375" style="3" hidden="1" customWidth="1"/>
    <col min="10" max="12" width="10.7109375" style="3" customWidth="1"/>
    <col min="13" max="13" width="11.7109375" style="3" customWidth="1"/>
    <col min="14" max="16" width="10.7109375" style="3" hidden="1" customWidth="1"/>
    <col min="17" max="17" width="11.7109375" style="3" hidden="1" customWidth="1"/>
    <col min="18" max="25" width="10.7109375" style="3" hidden="1" customWidth="1"/>
    <col min="26" max="28" width="10.7109375" style="3" customWidth="1"/>
    <col min="29" max="29" width="11.7109375" style="3" customWidth="1"/>
    <col min="30" max="32" width="10.7109375" style="3" customWidth="1"/>
    <col min="33" max="33" width="11.7109375" style="3" customWidth="1"/>
    <col min="34" max="34" width="10.7109375" style="3" customWidth="1"/>
    <col min="35" max="37" width="0" style="3" hidden="1" customWidth="1"/>
    <col min="38" max="16384" width="9.140625" style="3" customWidth="1"/>
  </cols>
  <sheetData>
    <row r="1" spans="1:38" ht="16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1:38" ht="15.75" customHeight="1">
      <c r="A2" s="4"/>
      <c r="B2" s="118" t="s">
        <v>655</v>
      </c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19"/>
      <c r="AB2" s="119"/>
      <c r="AC2" s="119"/>
      <c r="AD2" s="119"/>
      <c r="AE2" s="119"/>
      <c r="AF2" s="119"/>
      <c r="AG2" s="119"/>
      <c r="AH2" s="119"/>
      <c r="AI2" s="2"/>
      <c r="AJ2" s="2"/>
      <c r="AK2" s="2"/>
      <c r="AL2" s="2"/>
    </row>
    <row r="3" spans="1:38" ht="16.5">
      <c r="A3" s="6"/>
      <c r="B3" s="128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/>
      <c r="AE3" s="129"/>
      <c r="AF3" s="129"/>
      <c r="AG3" s="129"/>
      <c r="AH3" s="129"/>
      <c r="AI3" s="2"/>
      <c r="AJ3" s="2"/>
      <c r="AK3" s="2"/>
      <c r="AL3" s="2"/>
    </row>
    <row r="4" spans="1:38" s="14" customFormat="1" ht="16.5" customHeight="1">
      <c r="A4" s="9"/>
      <c r="B4" s="10"/>
      <c r="C4" s="11"/>
      <c r="D4" s="120" t="s">
        <v>0</v>
      </c>
      <c r="E4" s="120"/>
      <c r="F4" s="120"/>
      <c r="G4" s="120" t="s">
        <v>1</v>
      </c>
      <c r="H4" s="120"/>
      <c r="I4" s="120"/>
      <c r="J4" s="121" t="s">
        <v>2</v>
      </c>
      <c r="K4" s="122"/>
      <c r="L4" s="122"/>
      <c r="M4" s="123"/>
      <c r="N4" s="121" t="s">
        <v>3</v>
      </c>
      <c r="O4" s="124"/>
      <c r="P4" s="124"/>
      <c r="Q4" s="125"/>
      <c r="R4" s="121" t="s">
        <v>4</v>
      </c>
      <c r="S4" s="124"/>
      <c r="T4" s="124"/>
      <c r="U4" s="125"/>
      <c r="V4" s="121" t="s">
        <v>5</v>
      </c>
      <c r="W4" s="126"/>
      <c r="X4" s="126"/>
      <c r="Y4" s="127"/>
      <c r="Z4" s="121" t="s">
        <v>6</v>
      </c>
      <c r="AA4" s="122"/>
      <c r="AB4" s="122"/>
      <c r="AC4" s="123"/>
      <c r="AD4" s="121" t="s">
        <v>7</v>
      </c>
      <c r="AE4" s="122"/>
      <c r="AF4" s="122"/>
      <c r="AG4" s="123"/>
      <c r="AH4" s="12"/>
      <c r="AI4" s="13"/>
      <c r="AJ4" s="13"/>
      <c r="AK4" s="13"/>
      <c r="AL4" s="13"/>
    </row>
    <row r="5" spans="1:38" s="14" customFormat="1" ht="81.75" customHeight="1">
      <c r="A5" s="15"/>
      <c r="B5" s="16" t="s">
        <v>8</v>
      </c>
      <c r="C5" s="17" t="s">
        <v>9</v>
      </c>
      <c r="D5" s="18" t="s">
        <v>10</v>
      </c>
      <c r="E5" s="19" t="s">
        <v>11</v>
      </c>
      <c r="F5" s="20" t="s">
        <v>12</v>
      </c>
      <c r="G5" s="18" t="s">
        <v>10</v>
      </c>
      <c r="H5" s="19" t="s">
        <v>11</v>
      </c>
      <c r="I5" s="20" t="s">
        <v>12</v>
      </c>
      <c r="J5" s="18" t="s">
        <v>10</v>
      </c>
      <c r="K5" s="19" t="s">
        <v>11</v>
      </c>
      <c r="L5" s="19" t="s">
        <v>12</v>
      </c>
      <c r="M5" s="20" t="s">
        <v>13</v>
      </c>
      <c r="N5" s="18" t="s">
        <v>10</v>
      </c>
      <c r="O5" s="19" t="s">
        <v>11</v>
      </c>
      <c r="P5" s="21" t="s">
        <v>12</v>
      </c>
      <c r="Q5" s="22" t="s">
        <v>14</v>
      </c>
      <c r="R5" s="19" t="s">
        <v>10</v>
      </c>
      <c r="S5" s="19" t="s">
        <v>11</v>
      </c>
      <c r="T5" s="21" t="s">
        <v>12</v>
      </c>
      <c r="U5" s="22" t="s">
        <v>15</v>
      </c>
      <c r="V5" s="19" t="s">
        <v>10</v>
      </c>
      <c r="W5" s="19" t="s">
        <v>11</v>
      </c>
      <c r="X5" s="21" t="s">
        <v>12</v>
      </c>
      <c r="Y5" s="22" t="s">
        <v>16</v>
      </c>
      <c r="Z5" s="18" t="s">
        <v>10</v>
      </c>
      <c r="AA5" s="19" t="s">
        <v>11</v>
      </c>
      <c r="AB5" s="19" t="s">
        <v>12</v>
      </c>
      <c r="AC5" s="20" t="s">
        <v>17</v>
      </c>
      <c r="AD5" s="18" t="s">
        <v>10</v>
      </c>
      <c r="AE5" s="19" t="s">
        <v>11</v>
      </c>
      <c r="AF5" s="19" t="s">
        <v>12</v>
      </c>
      <c r="AG5" s="23" t="s">
        <v>17</v>
      </c>
      <c r="AH5" s="24" t="s">
        <v>18</v>
      </c>
      <c r="AI5" s="13"/>
      <c r="AJ5" s="13"/>
      <c r="AK5" s="13"/>
      <c r="AL5" s="13"/>
    </row>
    <row r="6" spans="1:38" s="14" customFormat="1" ht="12.75">
      <c r="A6" s="9"/>
      <c r="B6" s="12"/>
      <c r="C6" s="26"/>
      <c r="D6" s="27"/>
      <c r="E6" s="28"/>
      <c r="F6" s="29"/>
      <c r="G6" s="30"/>
      <c r="H6" s="28"/>
      <c r="I6" s="31"/>
      <c r="J6" s="30"/>
      <c r="K6" s="28"/>
      <c r="L6" s="28"/>
      <c r="M6" s="29"/>
      <c r="N6" s="27"/>
      <c r="O6" s="32"/>
      <c r="P6" s="28"/>
      <c r="Q6" s="29"/>
      <c r="R6" s="27"/>
      <c r="S6" s="28"/>
      <c r="T6" s="28"/>
      <c r="U6" s="29"/>
      <c r="V6" s="27"/>
      <c r="W6" s="28"/>
      <c r="X6" s="28"/>
      <c r="Y6" s="29"/>
      <c r="Z6" s="30"/>
      <c r="AA6" s="28"/>
      <c r="AB6" s="28"/>
      <c r="AC6" s="29"/>
      <c r="AD6" s="30"/>
      <c r="AE6" s="28"/>
      <c r="AF6" s="28"/>
      <c r="AG6" s="29"/>
      <c r="AH6" s="29"/>
      <c r="AI6" s="13"/>
      <c r="AJ6" s="13"/>
      <c r="AK6" s="13"/>
      <c r="AL6" s="13"/>
    </row>
    <row r="7" spans="1:38" s="14" customFormat="1" ht="12.75">
      <c r="A7" s="33"/>
      <c r="B7" s="60" t="s">
        <v>30</v>
      </c>
      <c r="C7" s="26"/>
      <c r="D7" s="35"/>
      <c r="E7" s="36"/>
      <c r="F7" s="37"/>
      <c r="G7" s="30"/>
      <c r="H7" s="36"/>
      <c r="I7" s="31"/>
      <c r="J7" s="30"/>
      <c r="K7" s="36"/>
      <c r="L7" s="36"/>
      <c r="M7" s="37"/>
      <c r="N7" s="35"/>
      <c r="O7" s="38"/>
      <c r="P7" s="36"/>
      <c r="Q7" s="37"/>
      <c r="R7" s="35"/>
      <c r="S7" s="36"/>
      <c r="T7" s="36"/>
      <c r="U7" s="37"/>
      <c r="V7" s="35"/>
      <c r="W7" s="36"/>
      <c r="X7" s="36"/>
      <c r="Y7" s="37"/>
      <c r="Z7" s="30"/>
      <c r="AA7" s="36"/>
      <c r="AB7" s="36"/>
      <c r="AC7" s="37"/>
      <c r="AD7" s="30"/>
      <c r="AE7" s="36"/>
      <c r="AF7" s="36"/>
      <c r="AG7" s="37"/>
      <c r="AH7" s="37"/>
      <c r="AI7" s="13"/>
      <c r="AJ7" s="13"/>
      <c r="AK7" s="13"/>
      <c r="AL7" s="13"/>
    </row>
    <row r="8" spans="1:38" s="14" customFormat="1" ht="12.75">
      <c r="A8" s="33"/>
      <c r="B8" s="26"/>
      <c r="C8" s="26"/>
      <c r="D8" s="35"/>
      <c r="E8" s="36"/>
      <c r="F8" s="37"/>
      <c r="G8" s="30"/>
      <c r="H8" s="36"/>
      <c r="I8" s="31"/>
      <c r="J8" s="30"/>
      <c r="K8" s="36"/>
      <c r="L8" s="36"/>
      <c r="M8" s="37"/>
      <c r="N8" s="35"/>
      <c r="O8" s="38"/>
      <c r="P8" s="36"/>
      <c r="Q8" s="37"/>
      <c r="R8" s="35"/>
      <c r="S8" s="36"/>
      <c r="T8" s="36"/>
      <c r="U8" s="37"/>
      <c r="V8" s="35"/>
      <c r="W8" s="36"/>
      <c r="X8" s="36"/>
      <c r="Y8" s="37"/>
      <c r="Z8" s="30"/>
      <c r="AA8" s="36"/>
      <c r="AB8" s="36"/>
      <c r="AC8" s="37"/>
      <c r="AD8" s="30"/>
      <c r="AE8" s="36"/>
      <c r="AF8" s="36"/>
      <c r="AG8" s="37"/>
      <c r="AH8" s="37"/>
      <c r="AI8" s="13"/>
      <c r="AJ8" s="13"/>
      <c r="AK8" s="13"/>
      <c r="AL8" s="13"/>
    </row>
    <row r="9" spans="1:38" s="14" customFormat="1" ht="12.75">
      <c r="A9" s="30" t="s">
        <v>96</v>
      </c>
      <c r="B9" s="61" t="s">
        <v>446</v>
      </c>
      <c r="C9" s="40" t="s">
        <v>447</v>
      </c>
      <c r="D9" s="77">
        <v>281889301</v>
      </c>
      <c r="E9" s="78">
        <v>101978000</v>
      </c>
      <c r="F9" s="79">
        <f>$D9+$E9</f>
        <v>383867301</v>
      </c>
      <c r="G9" s="77">
        <v>281889301</v>
      </c>
      <c r="H9" s="78">
        <v>101978000</v>
      </c>
      <c r="I9" s="80">
        <f>$G9+$H9</f>
        <v>383867301</v>
      </c>
      <c r="J9" s="77">
        <v>51749571</v>
      </c>
      <c r="K9" s="78">
        <v>14147000</v>
      </c>
      <c r="L9" s="78">
        <f>$J9+$K9</f>
        <v>65896571</v>
      </c>
      <c r="M9" s="41">
        <f>IF($F9=0,0,$L9/$F9)</f>
        <v>0.17166497596522293</v>
      </c>
      <c r="N9" s="105">
        <v>0</v>
      </c>
      <c r="O9" s="106">
        <v>0</v>
      </c>
      <c r="P9" s="107">
        <f>$N9+$O9</f>
        <v>0</v>
      </c>
      <c r="Q9" s="41">
        <f>IF($F9=0,0,$P9/$F9)</f>
        <v>0</v>
      </c>
      <c r="R9" s="105">
        <v>0</v>
      </c>
      <c r="S9" s="107">
        <v>0</v>
      </c>
      <c r="T9" s="107">
        <f>$R9+$S9</f>
        <v>0</v>
      </c>
      <c r="U9" s="41">
        <f>IF($I9=0,0,$T9/$I9)</f>
        <v>0</v>
      </c>
      <c r="V9" s="105">
        <v>0</v>
      </c>
      <c r="W9" s="107">
        <v>0</v>
      </c>
      <c r="X9" s="107">
        <f>$V9+$W9</f>
        <v>0</v>
      </c>
      <c r="Y9" s="41">
        <f>IF($I9=0,0,$X9/$I9)</f>
        <v>0</v>
      </c>
      <c r="Z9" s="77">
        <v>51749571</v>
      </c>
      <c r="AA9" s="78">
        <v>14147000</v>
      </c>
      <c r="AB9" s="78">
        <f>$Z9+$AA9</f>
        <v>65896571</v>
      </c>
      <c r="AC9" s="41">
        <f>IF($F9=0,0,$AB9/$F9)</f>
        <v>0.17166497596522293</v>
      </c>
      <c r="AD9" s="77">
        <v>39459303</v>
      </c>
      <c r="AE9" s="78">
        <v>25022502</v>
      </c>
      <c r="AF9" s="78">
        <f>$AD9+$AE9</f>
        <v>64481805</v>
      </c>
      <c r="AG9" s="41">
        <f>IF($AI9=0,0,$AK9/$AI9)</f>
        <v>0.16984078120063104</v>
      </c>
      <c r="AH9" s="41">
        <f>IF($AF9=0,0,(($L9/$AF9)-1))</f>
        <v>0.021940545864062022</v>
      </c>
      <c r="AI9" s="13">
        <v>379660318</v>
      </c>
      <c r="AJ9" s="13">
        <v>234748093</v>
      </c>
      <c r="AK9" s="13">
        <v>64481805</v>
      </c>
      <c r="AL9" s="13"/>
    </row>
    <row r="10" spans="1:38" s="14" customFormat="1" ht="12.75">
      <c r="A10" s="30" t="s">
        <v>96</v>
      </c>
      <c r="B10" s="61" t="s">
        <v>448</v>
      </c>
      <c r="C10" s="40" t="s">
        <v>449</v>
      </c>
      <c r="D10" s="77">
        <v>541965143</v>
      </c>
      <c r="E10" s="78">
        <v>101268950</v>
      </c>
      <c r="F10" s="80">
        <f aca="true" t="shared" si="0" ref="F10:F33">$D10+$E10</f>
        <v>643234093</v>
      </c>
      <c r="G10" s="77">
        <v>541965143</v>
      </c>
      <c r="H10" s="78">
        <v>101268950</v>
      </c>
      <c r="I10" s="80">
        <f aca="true" t="shared" si="1" ref="I10:I33">$G10+$H10</f>
        <v>643234093</v>
      </c>
      <c r="J10" s="77">
        <v>91235294</v>
      </c>
      <c r="K10" s="78">
        <v>11057254</v>
      </c>
      <c r="L10" s="78">
        <f aca="true" t="shared" si="2" ref="L10:L33">$J10+$K10</f>
        <v>102292548</v>
      </c>
      <c r="M10" s="41">
        <f aca="true" t="shared" si="3" ref="M10:M33">IF($F10=0,0,$L10/$F10)</f>
        <v>0.15902849229106394</v>
      </c>
      <c r="N10" s="105">
        <v>0</v>
      </c>
      <c r="O10" s="106">
        <v>0</v>
      </c>
      <c r="P10" s="107">
        <f aca="true" t="shared" si="4" ref="P10:P33">$N10+$O10</f>
        <v>0</v>
      </c>
      <c r="Q10" s="41">
        <f aca="true" t="shared" si="5" ref="Q10:Q33">IF($F10=0,0,$P10/$F10)</f>
        <v>0</v>
      </c>
      <c r="R10" s="105">
        <v>0</v>
      </c>
      <c r="S10" s="107">
        <v>0</v>
      </c>
      <c r="T10" s="107">
        <f aca="true" t="shared" si="6" ref="T10:T33">$R10+$S10</f>
        <v>0</v>
      </c>
      <c r="U10" s="41">
        <f aca="true" t="shared" si="7" ref="U10:U33">IF($I10=0,0,$T10/$I10)</f>
        <v>0</v>
      </c>
      <c r="V10" s="105">
        <v>0</v>
      </c>
      <c r="W10" s="107">
        <v>0</v>
      </c>
      <c r="X10" s="107">
        <f aca="true" t="shared" si="8" ref="X10:X33">$V10+$W10</f>
        <v>0</v>
      </c>
      <c r="Y10" s="41">
        <f aca="true" t="shared" si="9" ref="Y10:Y33">IF($I10=0,0,$X10/$I10)</f>
        <v>0</v>
      </c>
      <c r="Z10" s="77">
        <v>91235294</v>
      </c>
      <c r="AA10" s="78">
        <v>11057254</v>
      </c>
      <c r="AB10" s="78">
        <f aca="true" t="shared" si="10" ref="AB10:AB33">$Z10+$AA10</f>
        <v>102292548</v>
      </c>
      <c r="AC10" s="41">
        <f aca="true" t="shared" si="11" ref="AC10:AC33">IF($F10=0,0,$AB10/$F10)</f>
        <v>0.15902849229106394</v>
      </c>
      <c r="AD10" s="77">
        <v>75847216</v>
      </c>
      <c r="AE10" s="78">
        <v>2279396</v>
      </c>
      <c r="AF10" s="78">
        <f aca="true" t="shared" si="12" ref="AF10:AF33">$AD10+$AE10</f>
        <v>78126612</v>
      </c>
      <c r="AG10" s="41">
        <f aca="true" t="shared" si="13" ref="AG10:AG33">IF($AI10=0,0,$AK10/$AI10)</f>
        <v>0.15334190224550917</v>
      </c>
      <c r="AH10" s="41">
        <f aca="true" t="shared" si="14" ref="AH10:AH33">IF($AF10=0,0,(($L10/$AF10)-1))</f>
        <v>0.3093175984644003</v>
      </c>
      <c r="AI10" s="13">
        <v>509492910</v>
      </c>
      <c r="AJ10" s="13">
        <v>510803708</v>
      </c>
      <c r="AK10" s="13">
        <v>78126612</v>
      </c>
      <c r="AL10" s="13"/>
    </row>
    <row r="11" spans="1:38" s="14" customFormat="1" ht="12.75">
      <c r="A11" s="30" t="s">
        <v>96</v>
      </c>
      <c r="B11" s="61" t="s">
        <v>450</v>
      </c>
      <c r="C11" s="40" t="s">
        <v>451</v>
      </c>
      <c r="D11" s="77">
        <v>373273986</v>
      </c>
      <c r="E11" s="78">
        <v>102668000</v>
      </c>
      <c r="F11" s="79">
        <f t="shared" si="0"/>
        <v>475941986</v>
      </c>
      <c r="G11" s="77">
        <v>373273986</v>
      </c>
      <c r="H11" s="78">
        <v>102668000</v>
      </c>
      <c r="I11" s="80">
        <f t="shared" si="1"/>
        <v>475941986</v>
      </c>
      <c r="J11" s="77">
        <v>65705040</v>
      </c>
      <c r="K11" s="78">
        <v>7121587</v>
      </c>
      <c r="L11" s="78">
        <f t="shared" si="2"/>
        <v>72826627</v>
      </c>
      <c r="M11" s="41">
        <f t="shared" si="3"/>
        <v>0.15301576482474905</v>
      </c>
      <c r="N11" s="105">
        <v>0</v>
      </c>
      <c r="O11" s="106">
        <v>0</v>
      </c>
      <c r="P11" s="107">
        <f t="shared" si="4"/>
        <v>0</v>
      </c>
      <c r="Q11" s="41">
        <f t="shared" si="5"/>
        <v>0</v>
      </c>
      <c r="R11" s="105">
        <v>0</v>
      </c>
      <c r="S11" s="107">
        <v>0</v>
      </c>
      <c r="T11" s="107">
        <f t="shared" si="6"/>
        <v>0</v>
      </c>
      <c r="U11" s="41">
        <f t="shared" si="7"/>
        <v>0</v>
      </c>
      <c r="V11" s="105">
        <v>0</v>
      </c>
      <c r="W11" s="107">
        <v>0</v>
      </c>
      <c r="X11" s="107">
        <f t="shared" si="8"/>
        <v>0</v>
      </c>
      <c r="Y11" s="41">
        <f t="shared" si="9"/>
        <v>0</v>
      </c>
      <c r="Z11" s="77">
        <v>65705040</v>
      </c>
      <c r="AA11" s="78">
        <v>7121587</v>
      </c>
      <c r="AB11" s="78">
        <f t="shared" si="10"/>
        <v>72826627</v>
      </c>
      <c r="AC11" s="41">
        <f t="shared" si="11"/>
        <v>0.15301576482474905</v>
      </c>
      <c r="AD11" s="77">
        <v>53932876</v>
      </c>
      <c r="AE11" s="78">
        <v>937832</v>
      </c>
      <c r="AF11" s="78">
        <f t="shared" si="12"/>
        <v>54870708</v>
      </c>
      <c r="AG11" s="41">
        <f t="shared" si="13"/>
        <v>0.1517003272272348</v>
      </c>
      <c r="AH11" s="41">
        <f t="shared" si="14"/>
        <v>0.3272405196594146</v>
      </c>
      <c r="AI11" s="13">
        <v>361704612</v>
      </c>
      <c r="AJ11" s="13">
        <v>357086783</v>
      </c>
      <c r="AK11" s="13">
        <v>54870708</v>
      </c>
      <c r="AL11" s="13"/>
    </row>
    <row r="12" spans="1:38" s="14" customFormat="1" ht="12.75">
      <c r="A12" s="30" t="s">
        <v>96</v>
      </c>
      <c r="B12" s="61" t="s">
        <v>452</v>
      </c>
      <c r="C12" s="40" t="s">
        <v>453</v>
      </c>
      <c r="D12" s="77">
        <v>242022388</v>
      </c>
      <c r="E12" s="78">
        <v>29330944</v>
      </c>
      <c r="F12" s="79">
        <f t="shared" si="0"/>
        <v>271353332</v>
      </c>
      <c r="G12" s="77">
        <v>242022388</v>
      </c>
      <c r="H12" s="78">
        <v>29330944</v>
      </c>
      <c r="I12" s="80">
        <f t="shared" si="1"/>
        <v>271353332</v>
      </c>
      <c r="J12" s="77">
        <v>37409539</v>
      </c>
      <c r="K12" s="78">
        <v>2172403</v>
      </c>
      <c r="L12" s="78">
        <f t="shared" si="2"/>
        <v>39581942</v>
      </c>
      <c r="M12" s="41">
        <f t="shared" si="3"/>
        <v>0.14586864184884968</v>
      </c>
      <c r="N12" s="105">
        <v>0</v>
      </c>
      <c r="O12" s="106">
        <v>0</v>
      </c>
      <c r="P12" s="107">
        <f t="shared" si="4"/>
        <v>0</v>
      </c>
      <c r="Q12" s="41">
        <f t="shared" si="5"/>
        <v>0</v>
      </c>
      <c r="R12" s="105">
        <v>0</v>
      </c>
      <c r="S12" s="107">
        <v>0</v>
      </c>
      <c r="T12" s="107">
        <f t="shared" si="6"/>
        <v>0</v>
      </c>
      <c r="U12" s="41">
        <f t="shared" si="7"/>
        <v>0</v>
      </c>
      <c r="V12" s="105">
        <v>0</v>
      </c>
      <c r="W12" s="107">
        <v>0</v>
      </c>
      <c r="X12" s="107">
        <f t="shared" si="8"/>
        <v>0</v>
      </c>
      <c r="Y12" s="41">
        <f t="shared" si="9"/>
        <v>0</v>
      </c>
      <c r="Z12" s="77">
        <v>37409539</v>
      </c>
      <c r="AA12" s="78">
        <v>2172403</v>
      </c>
      <c r="AB12" s="78">
        <f t="shared" si="10"/>
        <v>39581942</v>
      </c>
      <c r="AC12" s="41">
        <f t="shared" si="11"/>
        <v>0.14586864184884968</v>
      </c>
      <c r="AD12" s="77">
        <v>38689219</v>
      </c>
      <c r="AE12" s="78">
        <v>1592419</v>
      </c>
      <c r="AF12" s="78">
        <f t="shared" si="12"/>
        <v>40281638</v>
      </c>
      <c r="AG12" s="41">
        <f t="shared" si="13"/>
        <v>0.14849855011513516</v>
      </c>
      <c r="AH12" s="41">
        <f t="shared" si="14"/>
        <v>-0.017370098008427592</v>
      </c>
      <c r="AI12" s="13">
        <v>271259470</v>
      </c>
      <c r="AJ12" s="13">
        <v>265490415</v>
      </c>
      <c r="AK12" s="13">
        <v>40281638</v>
      </c>
      <c r="AL12" s="13"/>
    </row>
    <row r="13" spans="1:38" s="14" customFormat="1" ht="12.75">
      <c r="A13" s="30" t="s">
        <v>96</v>
      </c>
      <c r="B13" s="61" t="s">
        <v>454</v>
      </c>
      <c r="C13" s="40" t="s">
        <v>455</v>
      </c>
      <c r="D13" s="77">
        <v>606875986</v>
      </c>
      <c r="E13" s="78">
        <v>43308000</v>
      </c>
      <c r="F13" s="79">
        <f t="shared" si="0"/>
        <v>650183986</v>
      </c>
      <c r="G13" s="77">
        <v>606875986</v>
      </c>
      <c r="H13" s="78">
        <v>43308000</v>
      </c>
      <c r="I13" s="80">
        <f t="shared" si="1"/>
        <v>650183986</v>
      </c>
      <c r="J13" s="77">
        <v>62892815</v>
      </c>
      <c r="K13" s="78">
        <v>10185977</v>
      </c>
      <c r="L13" s="78">
        <f t="shared" si="2"/>
        <v>73078792</v>
      </c>
      <c r="M13" s="41">
        <f t="shared" si="3"/>
        <v>0.11239709616594587</v>
      </c>
      <c r="N13" s="105">
        <v>0</v>
      </c>
      <c r="O13" s="106">
        <v>0</v>
      </c>
      <c r="P13" s="107">
        <f t="shared" si="4"/>
        <v>0</v>
      </c>
      <c r="Q13" s="41">
        <f t="shared" si="5"/>
        <v>0</v>
      </c>
      <c r="R13" s="105">
        <v>0</v>
      </c>
      <c r="S13" s="107">
        <v>0</v>
      </c>
      <c r="T13" s="107">
        <f t="shared" si="6"/>
        <v>0</v>
      </c>
      <c r="U13" s="41">
        <f t="shared" si="7"/>
        <v>0</v>
      </c>
      <c r="V13" s="105">
        <v>0</v>
      </c>
      <c r="W13" s="107">
        <v>0</v>
      </c>
      <c r="X13" s="107">
        <f t="shared" si="8"/>
        <v>0</v>
      </c>
      <c r="Y13" s="41">
        <f t="shared" si="9"/>
        <v>0</v>
      </c>
      <c r="Z13" s="77">
        <v>62892815</v>
      </c>
      <c r="AA13" s="78">
        <v>10185977</v>
      </c>
      <c r="AB13" s="78">
        <f t="shared" si="10"/>
        <v>73078792</v>
      </c>
      <c r="AC13" s="41">
        <f t="shared" si="11"/>
        <v>0.11239709616594587</v>
      </c>
      <c r="AD13" s="77">
        <v>130702601</v>
      </c>
      <c r="AE13" s="78">
        <v>11060939</v>
      </c>
      <c r="AF13" s="78">
        <f t="shared" si="12"/>
        <v>141763540</v>
      </c>
      <c r="AG13" s="41">
        <f t="shared" si="13"/>
        <v>0.30803905893357975</v>
      </c>
      <c r="AH13" s="41">
        <f t="shared" si="14"/>
        <v>-0.4845022069849554</v>
      </c>
      <c r="AI13" s="13">
        <v>460212872</v>
      </c>
      <c r="AJ13" s="13">
        <v>460212872</v>
      </c>
      <c r="AK13" s="13">
        <v>141763540</v>
      </c>
      <c r="AL13" s="13"/>
    </row>
    <row r="14" spans="1:38" s="14" customFormat="1" ht="12.75">
      <c r="A14" s="30" t="s">
        <v>96</v>
      </c>
      <c r="B14" s="61" t="s">
        <v>456</v>
      </c>
      <c r="C14" s="40" t="s">
        <v>457</v>
      </c>
      <c r="D14" s="77">
        <v>207831986</v>
      </c>
      <c r="E14" s="78">
        <v>58332000</v>
      </c>
      <c r="F14" s="79">
        <f t="shared" si="0"/>
        <v>266163986</v>
      </c>
      <c r="G14" s="77">
        <v>207831986</v>
      </c>
      <c r="H14" s="78">
        <v>58332000</v>
      </c>
      <c r="I14" s="80">
        <f t="shared" si="1"/>
        <v>266163986</v>
      </c>
      <c r="J14" s="77">
        <v>28465157</v>
      </c>
      <c r="K14" s="78">
        <v>1854570</v>
      </c>
      <c r="L14" s="78">
        <f t="shared" si="2"/>
        <v>30319727</v>
      </c>
      <c r="M14" s="41">
        <f t="shared" si="3"/>
        <v>0.11391370957301489</v>
      </c>
      <c r="N14" s="105">
        <v>0</v>
      </c>
      <c r="O14" s="106">
        <v>0</v>
      </c>
      <c r="P14" s="107">
        <f t="shared" si="4"/>
        <v>0</v>
      </c>
      <c r="Q14" s="41">
        <f t="shared" si="5"/>
        <v>0</v>
      </c>
      <c r="R14" s="105">
        <v>0</v>
      </c>
      <c r="S14" s="107">
        <v>0</v>
      </c>
      <c r="T14" s="107">
        <f t="shared" si="6"/>
        <v>0</v>
      </c>
      <c r="U14" s="41">
        <f t="shared" si="7"/>
        <v>0</v>
      </c>
      <c r="V14" s="105">
        <v>0</v>
      </c>
      <c r="W14" s="107">
        <v>0</v>
      </c>
      <c r="X14" s="107">
        <f t="shared" si="8"/>
        <v>0</v>
      </c>
      <c r="Y14" s="41">
        <f t="shared" si="9"/>
        <v>0</v>
      </c>
      <c r="Z14" s="77">
        <v>28465157</v>
      </c>
      <c r="AA14" s="78">
        <v>1854570</v>
      </c>
      <c r="AB14" s="78">
        <f t="shared" si="10"/>
        <v>30319727</v>
      </c>
      <c r="AC14" s="41">
        <f t="shared" si="11"/>
        <v>0.11391370957301489</v>
      </c>
      <c r="AD14" s="77">
        <v>31054460</v>
      </c>
      <c r="AE14" s="78">
        <v>4332730</v>
      </c>
      <c r="AF14" s="78">
        <f t="shared" si="12"/>
        <v>35387190</v>
      </c>
      <c r="AG14" s="41">
        <f t="shared" si="13"/>
        <v>0.17868347077046573</v>
      </c>
      <c r="AH14" s="41">
        <f t="shared" si="14"/>
        <v>-0.1432004914772832</v>
      </c>
      <c r="AI14" s="13">
        <v>198044004</v>
      </c>
      <c r="AJ14" s="13">
        <v>198044004</v>
      </c>
      <c r="AK14" s="13">
        <v>35387190</v>
      </c>
      <c r="AL14" s="13"/>
    </row>
    <row r="15" spans="1:38" s="14" customFormat="1" ht="12.75">
      <c r="A15" s="30" t="s">
        <v>96</v>
      </c>
      <c r="B15" s="61" t="s">
        <v>66</v>
      </c>
      <c r="C15" s="40" t="s">
        <v>67</v>
      </c>
      <c r="D15" s="77">
        <v>1607692999</v>
      </c>
      <c r="E15" s="78">
        <v>254288095</v>
      </c>
      <c r="F15" s="79">
        <f t="shared" si="0"/>
        <v>1861981094</v>
      </c>
      <c r="G15" s="77">
        <v>1607692999</v>
      </c>
      <c r="H15" s="78">
        <v>254288095</v>
      </c>
      <c r="I15" s="80">
        <f t="shared" si="1"/>
        <v>1861981094</v>
      </c>
      <c r="J15" s="77">
        <v>270088543</v>
      </c>
      <c r="K15" s="78">
        <v>37604798</v>
      </c>
      <c r="L15" s="78">
        <f t="shared" si="2"/>
        <v>307693341</v>
      </c>
      <c r="M15" s="41">
        <f t="shared" si="3"/>
        <v>0.1652505183814718</v>
      </c>
      <c r="N15" s="105">
        <v>0</v>
      </c>
      <c r="O15" s="106">
        <v>0</v>
      </c>
      <c r="P15" s="107">
        <f t="shared" si="4"/>
        <v>0</v>
      </c>
      <c r="Q15" s="41">
        <f t="shared" si="5"/>
        <v>0</v>
      </c>
      <c r="R15" s="105">
        <v>0</v>
      </c>
      <c r="S15" s="107">
        <v>0</v>
      </c>
      <c r="T15" s="107">
        <f t="shared" si="6"/>
        <v>0</v>
      </c>
      <c r="U15" s="41">
        <f t="shared" si="7"/>
        <v>0</v>
      </c>
      <c r="V15" s="105">
        <v>0</v>
      </c>
      <c r="W15" s="107">
        <v>0</v>
      </c>
      <c r="X15" s="107">
        <f t="shared" si="8"/>
        <v>0</v>
      </c>
      <c r="Y15" s="41">
        <f t="shared" si="9"/>
        <v>0</v>
      </c>
      <c r="Z15" s="77">
        <v>270088543</v>
      </c>
      <c r="AA15" s="78">
        <v>37604798</v>
      </c>
      <c r="AB15" s="78">
        <f t="shared" si="10"/>
        <v>307693341</v>
      </c>
      <c r="AC15" s="41">
        <f t="shared" si="11"/>
        <v>0.1652505183814718</v>
      </c>
      <c r="AD15" s="77">
        <v>248408340</v>
      </c>
      <c r="AE15" s="78">
        <v>14112567</v>
      </c>
      <c r="AF15" s="78">
        <f t="shared" si="12"/>
        <v>262520907</v>
      </c>
      <c r="AG15" s="41">
        <f t="shared" si="13"/>
        <v>0.15947580648749823</v>
      </c>
      <c r="AH15" s="41">
        <f t="shared" si="14"/>
        <v>0.17207175807906228</v>
      </c>
      <c r="AI15" s="13">
        <v>1646148797</v>
      </c>
      <c r="AJ15" s="13">
        <v>1636942450</v>
      </c>
      <c r="AK15" s="13">
        <v>262520907</v>
      </c>
      <c r="AL15" s="13"/>
    </row>
    <row r="16" spans="1:38" s="14" customFormat="1" ht="12.75">
      <c r="A16" s="30" t="s">
        <v>115</v>
      </c>
      <c r="B16" s="61" t="s">
        <v>458</v>
      </c>
      <c r="C16" s="40" t="s">
        <v>459</v>
      </c>
      <c r="D16" s="77">
        <v>430543577</v>
      </c>
      <c r="E16" s="78">
        <v>40500300</v>
      </c>
      <c r="F16" s="79">
        <f t="shared" si="0"/>
        <v>471043877</v>
      </c>
      <c r="G16" s="77">
        <v>430543577</v>
      </c>
      <c r="H16" s="78">
        <v>40500300</v>
      </c>
      <c r="I16" s="80">
        <f t="shared" si="1"/>
        <v>471043877</v>
      </c>
      <c r="J16" s="77">
        <v>56295038</v>
      </c>
      <c r="K16" s="78">
        <v>2326013</v>
      </c>
      <c r="L16" s="78">
        <f t="shared" si="2"/>
        <v>58621051</v>
      </c>
      <c r="M16" s="41">
        <f t="shared" si="3"/>
        <v>0.12444923681706195</v>
      </c>
      <c r="N16" s="105">
        <v>0</v>
      </c>
      <c r="O16" s="106">
        <v>0</v>
      </c>
      <c r="P16" s="107">
        <f t="shared" si="4"/>
        <v>0</v>
      </c>
      <c r="Q16" s="41">
        <f t="shared" si="5"/>
        <v>0</v>
      </c>
      <c r="R16" s="105">
        <v>0</v>
      </c>
      <c r="S16" s="107">
        <v>0</v>
      </c>
      <c r="T16" s="107">
        <f t="shared" si="6"/>
        <v>0</v>
      </c>
      <c r="U16" s="41">
        <f t="shared" si="7"/>
        <v>0</v>
      </c>
      <c r="V16" s="105">
        <v>0</v>
      </c>
      <c r="W16" s="107">
        <v>0</v>
      </c>
      <c r="X16" s="107">
        <f t="shared" si="8"/>
        <v>0</v>
      </c>
      <c r="Y16" s="41">
        <f t="shared" si="9"/>
        <v>0</v>
      </c>
      <c r="Z16" s="77">
        <v>56295038</v>
      </c>
      <c r="AA16" s="78">
        <v>2326013</v>
      </c>
      <c r="AB16" s="78">
        <f t="shared" si="10"/>
        <v>58621051</v>
      </c>
      <c r="AC16" s="41">
        <f t="shared" si="11"/>
        <v>0.12444923681706195</v>
      </c>
      <c r="AD16" s="77">
        <v>37587332</v>
      </c>
      <c r="AE16" s="78">
        <v>1810931</v>
      </c>
      <c r="AF16" s="78">
        <f t="shared" si="12"/>
        <v>39398263</v>
      </c>
      <c r="AG16" s="41">
        <f t="shared" si="13"/>
        <v>0.09756035853774347</v>
      </c>
      <c r="AH16" s="41">
        <f t="shared" si="14"/>
        <v>0.4879095304277754</v>
      </c>
      <c r="AI16" s="13">
        <v>403834750</v>
      </c>
      <c r="AJ16" s="13">
        <v>356112735</v>
      </c>
      <c r="AK16" s="13">
        <v>39398263</v>
      </c>
      <c r="AL16" s="13"/>
    </row>
    <row r="17" spans="1:38" s="58" customFormat="1" ht="12.75">
      <c r="A17" s="62"/>
      <c r="B17" s="63" t="s">
        <v>460</v>
      </c>
      <c r="C17" s="33"/>
      <c r="D17" s="81">
        <f>SUM(D9:D16)</f>
        <v>4292095366</v>
      </c>
      <c r="E17" s="82">
        <f>SUM(E9:E16)</f>
        <v>731674289</v>
      </c>
      <c r="F17" s="90">
        <f t="shared" si="0"/>
        <v>5023769655</v>
      </c>
      <c r="G17" s="81">
        <f>SUM(G9:G16)</f>
        <v>4292095366</v>
      </c>
      <c r="H17" s="82">
        <f>SUM(H9:H16)</f>
        <v>731674289</v>
      </c>
      <c r="I17" s="83">
        <f t="shared" si="1"/>
        <v>5023769655</v>
      </c>
      <c r="J17" s="81">
        <f>SUM(J9:J16)</f>
        <v>663840997</v>
      </c>
      <c r="K17" s="82">
        <f>SUM(K9:K16)</f>
        <v>86469602</v>
      </c>
      <c r="L17" s="82">
        <f t="shared" si="2"/>
        <v>750310599</v>
      </c>
      <c r="M17" s="45">
        <f t="shared" si="3"/>
        <v>0.14935211017353064</v>
      </c>
      <c r="N17" s="111">
        <f>SUM(N9:N16)</f>
        <v>0</v>
      </c>
      <c r="O17" s="112">
        <f>SUM(O9:O16)</f>
        <v>0</v>
      </c>
      <c r="P17" s="113">
        <f t="shared" si="4"/>
        <v>0</v>
      </c>
      <c r="Q17" s="45">
        <f t="shared" si="5"/>
        <v>0</v>
      </c>
      <c r="R17" s="111">
        <f>SUM(R9:R16)</f>
        <v>0</v>
      </c>
      <c r="S17" s="113">
        <f>SUM(S9:S16)</f>
        <v>0</v>
      </c>
      <c r="T17" s="113">
        <f t="shared" si="6"/>
        <v>0</v>
      </c>
      <c r="U17" s="45">
        <f t="shared" si="7"/>
        <v>0</v>
      </c>
      <c r="V17" s="111">
        <f>SUM(V9:V16)</f>
        <v>0</v>
      </c>
      <c r="W17" s="113">
        <f>SUM(W9:W16)</f>
        <v>0</v>
      </c>
      <c r="X17" s="113">
        <f t="shared" si="8"/>
        <v>0</v>
      </c>
      <c r="Y17" s="45">
        <f t="shared" si="9"/>
        <v>0</v>
      </c>
      <c r="Z17" s="81">
        <v>663840997</v>
      </c>
      <c r="AA17" s="82">
        <v>86469602</v>
      </c>
      <c r="AB17" s="82">
        <f t="shared" si="10"/>
        <v>750310599</v>
      </c>
      <c r="AC17" s="45">
        <f t="shared" si="11"/>
        <v>0.14935211017353064</v>
      </c>
      <c r="AD17" s="81">
        <f>SUM(AD9:AD16)</f>
        <v>655681347</v>
      </c>
      <c r="AE17" s="82">
        <f>SUM(AE9:AE16)</f>
        <v>61149316</v>
      </c>
      <c r="AF17" s="82">
        <f t="shared" si="12"/>
        <v>716830663</v>
      </c>
      <c r="AG17" s="45">
        <f t="shared" si="13"/>
        <v>0.1694491833180388</v>
      </c>
      <c r="AH17" s="45">
        <f t="shared" si="14"/>
        <v>0.04670550204965207</v>
      </c>
      <c r="AI17" s="64">
        <f>SUM(AI9:AI16)</f>
        <v>4230357733</v>
      </c>
      <c r="AJ17" s="64">
        <f>SUM(AJ9:AJ16)</f>
        <v>4019441060</v>
      </c>
      <c r="AK17" s="64">
        <f>SUM(AK9:AK16)</f>
        <v>716830663</v>
      </c>
      <c r="AL17" s="64"/>
    </row>
    <row r="18" spans="1:38" s="14" customFormat="1" ht="12.75">
      <c r="A18" s="30" t="s">
        <v>96</v>
      </c>
      <c r="B18" s="61" t="s">
        <v>461</v>
      </c>
      <c r="C18" s="40" t="s">
        <v>462</v>
      </c>
      <c r="D18" s="77">
        <v>292000882</v>
      </c>
      <c r="E18" s="78">
        <v>102658000</v>
      </c>
      <c r="F18" s="79">
        <f t="shared" si="0"/>
        <v>394658882</v>
      </c>
      <c r="G18" s="77">
        <v>292000882</v>
      </c>
      <c r="H18" s="78">
        <v>102658000</v>
      </c>
      <c r="I18" s="80">
        <f t="shared" si="1"/>
        <v>394658882</v>
      </c>
      <c r="J18" s="77">
        <v>76427103</v>
      </c>
      <c r="K18" s="78">
        <v>622920</v>
      </c>
      <c r="L18" s="78">
        <f t="shared" si="2"/>
        <v>77050023</v>
      </c>
      <c r="M18" s="41">
        <f t="shared" si="3"/>
        <v>0.1952319497018187</v>
      </c>
      <c r="N18" s="105">
        <v>0</v>
      </c>
      <c r="O18" s="106">
        <v>0</v>
      </c>
      <c r="P18" s="107">
        <f t="shared" si="4"/>
        <v>0</v>
      </c>
      <c r="Q18" s="41">
        <f t="shared" si="5"/>
        <v>0</v>
      </c>
      <c r="R18" s="105">
        <v>0</v>
      </c>
      <c r="S18" s="107">
        <v>0</v>
      </c>
      <c r="T18" s="107">
        <f t="shared" si="6"/>
        <v>0</v>
      </c>
      <c r="U18" s="41">
        <f t="shared" si="7"/>
        <v>0</v>
      </c>
      <c r="V18" s="105">
        <v>0</v>
      </c>
      <c r="W18" s="107">
        <v>0</v>
      </c>
      <c r="X18" s="107">
        <f t="shared" si="8"/>
        <v>0</v>
      </c>
      <c r="Y18" s="41">
        <f t="shared" si="9"/>
        <v>0</v>
      </c>
      <c r="Z18" s="77">
        <v>76427103</v>
      </c>
      <c r="AA18" s="78">
        <v>622920</v>
      </c>
      <c r="AB18" s="78">
        <f t="shared" si="10"/>
        <v>77050023</v>
      </c>
      <c r="AC18" s="41">
        <f t="shared" si="11"/>
        <v>0.1952319497018187</v>
      </c>
      <c r="AD18" s="77">
        <v>48271639</v>
      </c>
      <c r="AE18" s="78">
        <v>1082773</v>
      </c>
      <c r="AF18" s="78">
        <f t="shared" si="12"/>
        <v>49354412</v>
      </c>
      <c r="AG18" s="41">
        <f t="shared" si="13"/>
        <v>0.1897709585468577</v>
      </c>
      <c r="AH18" s="41">
        <f t="shared" si="14"/>
        <v>0.5611577542449497</v>
      </c>
      <c r="AI18" s="13">
        <v>260073577</v>
      </c>
      <c r="AJ18" s="13">
        <v>260073577</v>
      </c>
      <c r="AK18" s="13">
        <v>49354412</v>
      </c>
      <c r="AL18" s="13"/>
    </row>
    <row r="19" spans="1:38" s="14" customFormat="1" ht="12.75">
      <c r="A19" s="30" t="s">
        <v>96</v>
      </c>
      <c r="B19" s="61" t="s">
        <v>60</v>
      </c>
      <c r="C19" s="40" t="s">
        <v>61</v>
      </c>
      <c r="D19" s="77">
        <v>1716628247</v>
      </c>
      <c r="E19" s="78">
        <v>164632610</v>
      </c>
      <c r="F19" s="79">
        <f t="shared" si="0"/>
        <v>1881260857</v>
      </c>
      <c r="G19" s="77">
        <v>1716628247</v>
      </c>
      <c r="H19" s="78">
        <v>164632610</v>
      </c>
      <c r="I19" s="80">
        <f t="shared" si="1"/>
        <v>1881260857</v>
      </c>
      <c r="J19" s="77">
        <v>340710594</v>
      </c>
      <c r="K19" s="78">
        <v>574959</v>
      </c>
      <c r="L19" s="78">
        <f t="shared" si="2"/>
        <v>341285553</v>
      </c>
      <c r="M19" s="41">
        <f t="shared" si="3"/>
        <v>0.18141320047674814</v>
      </c>
      <c r="N19" s="105">
        <v>0</v>
      </c>
      <c r="O19" s="106">
        <v>0</v>
      </c>
      <c r="P19" s="107">
        <f t="shared" si="4"/>
        <v>0</v>
      </c>
      <c r="Q19" s="41">
        <f t="shared" si="5"/>
        <v>0</v>
      </c>
      <c r="R19" s="105">
        <v>0</v>
      </c>
      <c r="S19" s="107">
        <v>0</v>
      </c>
      <c r="T19" s="107">
        <f t="shared" si="6"/>
        <v>0</v>
      </c>
      <c r="U19" s="41">
        <f t="shared" si="7"/>
        <v>0</v>
      </c>
      <c r="V19" s="105">
        <v>0</v>
      </c>
      <c r="W19" s="107">
        <v>0</v>
      </c>
      <c r="X19" s="107">
        <f t="shared" si="8"/>
        <v>0</v>
      </c>
      <c r="Y19" s="41">
        <f t="shared" si="9"/>
        <v>0</v>
      </c>
      <c r="Z19" s="77">
        <v>340710594</v>
      </c>
      <c r="AA19" s="78">
        <v>574959</v>
      </c>
      <c r="AB19" s="78">
        <f t="shared" si="10"/>
        <v>341285553</v>
      </c>
      <c r="AC19" s="41">
        <f t="shared" si="11"/>
        <v>0.18141320047674814</v>
      </c>
      <c r="AD19" s="77">
        <v>229822995</v>
      </c>
      <c r="AE19" s="78">
        <v>6741043</v>
      </c>
      <c r="AF19" s="78">
        <f t="shared" si="12"/>
        <v>236564038</v>
      </c>
      <c r="AG19" s="41">
        <f t="shared" si="13"/>
        <v>0.13721045560115333</v>
      </c>
      <c r="AH19" s="41">
        <f t="shared" si="14"/>
        <v>0.44267723820304417</v>
      </c>
      <c r="AI19" s="13">
        <v>1724096294</v>
      </c>
      <c r="AJ19" s="13">
        <v>1724096294</v>
      </c>
      <c r="AK19" s="13">
        <v>236564038</v>
      </c>
      <c r="AL19" s="13"/>
    </row>
    <row r="20" spans="1:38" s="14" customFormat="1" ht="12.75">
      <c r="A20" s="30" t="s">
        <v>96</v>
      </c>
      <c r="B20" s="61" t="s">
        <v>88</v>
      </c>
      <c r="C20" s="40" t="s">
        <v>89</v>
      </c>
      <c r="D20" s="77">
        <v>1210472539</v>
      </c>
      <c r="E20" s="78">
        <v>269475860</v>
      </c>
      <c r="F20" s="79">
        <f t="shared" si="0"/>
        <v>1479948399</v>
      </c>
      <c r="G20" s="77">
        <v>1210472539</v>
      </c>
      <c r="H20" s="78">
        <v>340209145</v>
      </c>
      <c r="I20" s="80">
        <f t="shared" si="1"/>
        <v>1550681684</v>
      </c>
      <c r="J20" s="77">
        <v>276683433</v>
      </c>
      <c r="K20" s="78">
        <v>16134039</v>
      </c>
      <c r="L20" s="78">
        <f t="shared" si="2"/>
        <v>292817472</v>
      </c>
      <c r="M20" s="41">
        <f t="shared" si="3"/>
        <v>0.19785654161851626</v>
      </c>
      <c r="N20" s="105">
        <v>0</v>
      </c>
      <c r="O20" s="106">
        <v>0</v>
      </c>
      <c r="P20" s="107">
        <f t="shared" si="4"/>
        <v>0</v>
      </c>
      <c r="Q20" s="41">
        <f t="shared" si="5"/>
        <v>0</v>
      </c>
      <c r="R20" s="105">
        <v>0</v>
      </c>
      <c r="S20" s="107">
        <v>0</v>
      </c>
      <c r="T20" s="107">
        <f t="shared" si="6"/>
        <v>0</v>
      </c>
      <c r="U20" s="41">
        <f t="shared" si="7"/>
        <v>0</v>
      </c>
      <c r="V20" s="105">
        <v>0</v>
      </c>
      <c r="W20" s="107">
        <v>0</v>
      </c>
      <c r="X20" s="107">
        <f t="shared" si="8"/>
        <v>0</v>
      </c>
      <c r="Y20" s="41">
        <f t="shared" si="9"/>
        <v>0</v>
      </c>
      <c r="Z20" s="77">
        <v>276683433</v>
      </c>
      <c r="AA20" s="78">
        <v>16134039</v>
      </c>
      <c r="AB20" s="78">
        <f t="shared" si="10"/>
        <v>292817472</v>
      </c>
      <c r="AC20" s="41">
        <f t="shared" si="11"/>
        <v>0.19785654161851626</v>
      </c>
      <c r="AD20" s="77">
        <v>244616501</v>
      </c>
      <c r="AE20" s="78">
        <v>23402465</v>
      </c>
      <c r="AF20" s="78">
        <f t="shared" si="12"/>
        <v>268018966</v>
      </c>
      <c r="AG20" s="41">
        <f t="shared" si="13"/>
        <v>0.21715490927640105</v>
      </c>
      <c r="AH20" s="41">
        <f t="shared" si="14"/>
        <v>0.09252519092249623</v>
      </c>
      <c r="AI20" s="13">
        <v>1234229366</v>
      </c>
      <c r="AJ20" s="13">
        <v>1346515193</v>
      </c>
      <c r="AK20" s="13">
        <v>268018966</v>
      </c>
      <c r="AL20" s="13"/>
    </row>
    <row r="21" spans="1:38" s="14" customFormat="1" ht="12.75">
      <c r="A21" s="30" t="s">
        <v>96</v>
      </c>
      <c r="B21" s="61" t="s">
        <v>463</v>
      </c>
      <c r="C21" s="40" t="s">
        <v>464</v>
      </c>
      <c r="D21" s="77">
        <v>232099789</v>
      </c>
      <c r="E21" s="78">
        <v>17229383</v>
      </c>
      <c r="F21" s="80">
        <f t="shared" si="0"/>
        <v>249329172</v>
      </c>
      <c r="G21" s="77">
        <v>232099789</v>
      </c>
      <c r="H21" s="78">
        <v>17229383</v>
      </c>
      <c r="I21" s="80">
        <f t="shared" si="1"/>
        <v>249329172</v>
      </c>
      <c r="J21" s="77">
        <v>34277544</v>
      </c>
      <c r="K21" s="78">
        <v>264455</v>
      </c>
      <c r="L21" s="78">
        <f t="shared" si="2"/>
        <v>34541999</v>
      </c>
      <c r="M21" s="41">
        <f t="shared" si="3"/>
        <v>0.13853974135044253</v>
      </c>
      <c r="N21" s="105">
        <v>0</v>
      </c>
      <c r="O21" s="106">
        <v>0</v>
      </c>
      <c r="P21" s="107">
        <f t="shared" si="4"/>
        <v>0</v>
      </c>
      <c r="Q21" s="41">
        <f t="shared" si="5"/>
        <v>0</v>
      </c>
      <c r="R21" s="105">
        <v>0</v>
      </c>
      <c r="S21" s="107">
        <v>0</v>
      </c>
      <c r="T21" s="107">
        <f t="shared" si="6"/>
        <v>0</v>
      </c>
      <c r="U21" s="41">
        <f t="shared" si="7"/>
        <v>0</v>
      </c>
      <c r="V21" s="105">
        <v>0</v>
      </c>
      <c r="W21" s="107">
        <v>0</v>
      </c>
      <c r="X21" s="107">
        <f t="shared" si="8"/>
        <v>0</v>
      </c>
      <c r="Y21" s="41">
        <f t="shared" si="9"/>
        <v>0</v>
      </c>
      <c r="Z21" s="77">
        <v>34277544</v>
      </c>
      <c r="AA21" s="78">
        <v>264455</v>
      </c>
      <c r="AB21" s="78">
        <f t="shared" si="10"/>
        <v>34541999</v>
      </c>
      <c r="AC21" s="41">
        <f t="shared" si="11"/>
        <v>0.13853974135044253</v>
      </c>
      <c r="AD21" s="77">
        <v>29359867</v>
      </c>
      <c r="AE21" s="78">
        <v>897432</v>
      </c>
      <c r="AF21" s="78">
        <f t="shared" si="12"/>
        <v>30257299</v>
      </c>
      <c r="AG21" s="41">
        <f t="shared" si="13"/>
        <v>0.16270627489528075</v>
      </c>
      <c r="AH21" s="41">
        <f t="shared" si="14"/>
        <v>0.14160880652301455</v>
      </c>
      <c r="AI21" s="13">
        <v>185962705</v>
      </c>
      <c r="AJ21" s="13">
        <v>235789055</v>
      </c>
      <c r="AK21" s="13">
        <v>30257299</v>
      </c>
      <c r="AL21" s="13"/>
    </row>
    <row r="22" spans="1:38" s="14" customFormat="1" ht="12.75">
      <c r="A22" s="30" t="s">
        <v>96</v>
      </c>
      <c r="B22" s="61" t="s">
        <v>465</v>
      </c>
      <c r="C22" s="40" t="s">
        <v>466</v>
      </c>
      <c r="D22" s="77">
        <v>334691343</v>
      </c>
      <c r="E22" s="78">
        <v>116207000</v>
      </c>
      <c r="F22" s="79">
        <f t="shared" si="0"/>
        <v>450898343</v>
      </c>
      <c r="G22" s="77">
        <v>334691343</v>
      </c>
      <c r="H22" s="78">
        <v>116207000</v>
      </c>
      <c r="I22" s="80">
        <f t="shared" si="1"/>
        <v>450898343</v>
      </c>
      <c r="J22" s="77">
        <v>49492976</v>
      </c>
      <c r="K22" s="78">
        <v>22949241</v>
      </c>
      <c r="L22" s="78">
        <f t="shared" si="2"/>
        <v>72442217</v>
      </c>
      <c r="M22" s="41">
        <f t="shared" si="3"/>
        <v>0.16066197209334168</v>
      </c>
      <c r="N22" s="105">
        <v>0</v>
      </c>
      <c r="O22" s="106">
        <v>0</v>
      </c>
      <c r="P22" s="107">
        <f t="shared" si="4"/>
        <v>0</v>
      </c>
      <c r="Q22" s="41">
        <f t="shared" si="5"/>
        <v>0</v>
      </c>
      <c r="R22" s="105">
        <v>0</v>
      </c>
      <c r="S22" s="107">
        <v>0</v>
      </c>
      <c r="T22" s="107">
        <f t="shared" si="6"/>
        <v>0</v>
      </c>
      <c r="U22" s="41">
        <f t="shared" si="7"/>
        <v>0</v>
      </c>
      <c r="V22" s="105">
        <v>0</v>
      </c>
      <c r="W22" s="107">
        <v>0</v>
      </c>
      <c r="X22" s="107">
        <f t="shared" si="8"/>
        <v>0</v>
      </c>
      <c r="Y22" s="41">
        <f t="shared" si="9"/>
        <v>0</v>
      </c>
      <c r="Z22" s="77">
        <v>49492976</v>
      </c>
      <c r="AA22" s="78">
        <v>22949241</v>
      </c>
      <c r="AB22" s="78">
        <f t="shared" si="10"/>
        <v>72442217</v>
      </c>
      <c r="AC22" s="41">
        <f t="shared" si="11"/>
        <v>0.16066197209334168</v>
      </c>
      <c r="AD22" s="77">
        <v>63026856</v>
      </c>
      <c r="AE22" s="78">
        <v>17558287</v>
      </c>
      <c r="AF22" s="78">
        <f t="shared" si="12"/>
        <v>80585143</v>
      </c>
      <c r="AG22" s="41">
        <f t="shared" si="13"/>
        <v>0.1789291867101712</v>
      </c>
      <c r="AH22" s="41">
        <f t="shared" si="14"/>
        <v>-0.10104748464614621</v>
      </c>
      <c r="AI22" s="13">
        <v>450374500</v>
      </c>
      <c r="AJ22" s="13">
        <v>478698534</v>
      </c>
      <c r="AK22" s="13">
        <v>80585143</v>
      </c>
      <c r="AL22" s="13"/>
    </row>
    <row r="23" spans="1:38" s="14" customFormat="1" ht="12.75">
      <c r="A23" s="30" t="s">
        <v>96</v>
      </c>
      <c r="B23" s="61" t="s">
        <v>467</v>
      </c>
      <c r="C23" s="40" t="s">
        <v>468</v>
      </c>
      <c r="D23" s="77">
        <v>332583000</v>
      </c>
      <c r="E23" s="78">
        <v>129880549</v>
      </c>
      <c r="F23" s="79">
        <f t="shared" si="0"/>
        <v>462463549</v>
      </c>
      <c r="G23" s="77">
        <v>332583000</v>
      </c>
      <c r="H23" s="78">
        <v>129880549</v>
      </c>
      <c r="I23" s="80">
        <f t="shared" si="1"/>
        <v>462463549</v>
      </c>
      <c r="J23" s="77">
        <v>68830448</v>
      </c>
      <c r="K23" s="78">
        <v>1736776</v>
      </c>
      <c r="L23" s="78">
        <f t="shared" si="2"/>
        <v>70567224</v>
      </c>
      <c r="M23" s="41">
        <f t="shared" si="3"/>
        <v>0.1525898076780101</v>
      </c>
      <c r="N23" s="105">
        <v>0</v>
      </c>
      <c r="O23" s="106">
        <v>0</v>
      </c>
      <c r="P23" s="107">
        <f t="shared" si="4"/>
        <v>0</v>
      </c>
      <c r="Q23" s="41">
        <f t="shared" si="5"/>
        <v>0</v>
      </c>
      <c r="R23" s="105">
        <v>0</v>
      </c>
      <c r="S23" s="107">
        <v>0</v>
      </c>
      <c r="T23" s="107">
        <f t="shared" si="6"/>
        <v>0</v>
      </c>
      <c r="U23" s="41">
        <f t="shared" si="7"/>
        <v>0</v>
      </c>
      <c r="V23" s="105">
        <v>0</v>
      </c>
      <c r="W23" s="107">
        <v>0</v>
      </c>
      <c r="X23" s="107">
        <f t="shared" si="8"/>
        <v>0</v>
      </c>
      <c r="Y23" s="41">
        <f t="shared" si="9"/>
        <v>0</v>
      </c>
      <c r="Z23" s="77">
        <v>68830448</v>
      </c>
      <c r="AA23" s="78">
        <v>1736776</v>
      </c>
      <c r="AB23" s="78">
        <f t="shared" si="10"/>
        <v>70567224</v>
      </c>
      <c r="AC23" s="41">
        <f t="shared" si="11"/>
        <v>0.1525898076780101</v>
      </c>
      <c r="AD23" s="77">
        <v>54778457</v>
      </c>
      <c r="AE23" s="78">
        <v>2241986</v>
      </c>
      <c r="AF23" s="78">
        <f t="shared" si="12"/>
        <v>57020443</v>
      </c>
      <c r="AG23" s="41">
        <f t="shared" si="13"/>
        <v>0.14370214551911675</v>
      </c>
      <c r="AH23" s="41">
        <f t="shared" si="14"/>
        <v>0.23757761755726792</v>
      </c>
      <c r="AI23" s="13">
        <v>396796045</v>
      </c>
      <c r="AJ23" s="13">
        <v>447681751</v>
      </c>
      <c r="AK23" s="13">
        <v>57020443</v>
      </c>
      <c r="AL23" s="13"/>
    </row>
    <row r="24" spans="1:38" s="14" customFormat="1" ht="12.75">
      <c r="A24" s="30" t="s">
        <v>115</v>
      </c>
      <c r="B24" s="61" t="s">
        <v>469</v>
      </c>
      <c r="C24" s="40" t="s">
        <v>470</v>
      </c>
      <c r="D24" s="77">
        <v>733470531</v>
      </c>
      <c r="E24" s="78">
        <v>56338215</v>
      </c>
      <c r="F24" s="79">
        <f t="shared" si="0"/>
        <v>789808746</v>
      </c>
      <c r="G24" s="77">
        <v>733470531</v>
      </c>
      <c r="H24" s="78">
        <v>56338215</v>
      </c>
      <c r="I24" s="80">
        <f t="shared" si="1"/>
        <v>789808746</v>
      </c>
      <c r="J24" s="77">
        <v>80132769</v>
      </c>
      <c r="K24" s="78">
        <v>100067</v>
      </c>
      <c r="L24" s="78">
        <f t="shared" si="2"/>
        <v>80232836</v>
      </c>
      <c r="M24" s="41">
        <f t="shared" si="3"/>
        <v>0.10158514501939941</v>
      </c>
      <c r="N24" s="105">
        <v>0</v>
      </c>
      <c r="O24" s="106">
        <v>0</v>
      </c>
      <c r="P24" s="107">
        <f t="shared" si="4"/>
        <v>0</v>
      </c>
      <c r="Q24" s="41">
        <f t="shared" si="5"/>
        <v>0</v>
      </c>
      <c r="R24" s="105">
        <v>0</v>
      </c>
      <c r="S24" s="107">
        <v>0</v>
      </c>
      <c r="T24" s="107">
        <f t="shared" si="6"/>
        <v>0</v>
      </c>
      <c r="U24" s="41">
        <f t="shared" si="7"/>
        <v>0</v>
      </c>
      <c r="V24" s="105">
        <v>0</v>
      </c>
      <c r="W24" s="107">
        <v>0</v>
      </c>
      <c r="X24" s="107">
        <f t="shared" si="8"/>
        <v>0</v>
      </c>
      <c r="Y24" s="41">
        <f t="shared" si="9"/>
        <v>0</v>
      </c>
      <c r="Z24" s="77">
        <v>80132769</v>
      </c>
      <c r="AA24" s="78">
        <v>100067</v>
      </c>
      <c r="AB24" s="78">
        <f t="shared" si="10"/>
        <v>80232836</v>
      </c>
      <c r="AC24" s="41">
        <f t="shared" si="11"/>
        <v>0.10158514501939941</v>
      </c>
      <c r="AD24" s="77">
        <v>58743731</v>
      </c>
      <c r="AE24" s="78">
        <v>4072622</v>
      </c>
      <c r="AF24" s="78">
        <f t="shared" si="12"/>
        <v>62816353</v>
      </c>
      <c r="AG24" s="41">
        <f t="shared" si="13"/>
        <v>0.09245704663096517</v>
      </c>
      <c r="AH24" s="41">
        <f t="shared" si="14"/>
        <v>0.27726033378601267</v>
      </c>
      <c r="AI24" s="13">
        <v>679411200</v>
      </c>
      <c r="AJ24" s="13">
        <v>595541421</v>
      </c>
      <c r="AK24" s="13">
        <v>62816353</v>
      </c>
      <c r="AL24" s="13"/>
    </row>
    <row r="25" spans="1:38" s="58" customFormat="1" ht="12.75">
      <c r="A25" s="62"/>
      <c r="B25" s="63" t="s">
        <v>471</v>
      </c>
      <c r="C25" s="33"/>
      <c r="D25" s="81">
        <f>SUM(D18:D24)</f>
        <v>4851946331</v>
      </c>
      <c r="E25" s="82">
        <f>SUM(E18:E24)</f>
        <v>856421617</v>
      </c>
      <c r="F25" s="90">
        <f t="shared" si="0"/>
        <v>5708367948</v>
      </c>
      <c r="G25" s="81">
        <f>SUM(G18:G24)</f>
        <v>4851946331</v>
      </c>
      <c r="H25" s="82">
        <f>SUM(H18:H24)</f>
        <v>927154902</v>
      </c>
      <c r="I25" s="83">
        <f t="shared" si="1"/>
        <v>5779101233</v>
      </c>
      <c r="J25" s="81">
        <f>SUM(J18:J24)</f>
        <v>926554867</v>
      </c>
      <c r="K25" s="82">
        <f>SUM(K18:K24)</f>
        <v>42382457</v>
      </c>
      <c r="L25" s="82">
        <f t="shared" si="2"/>
        <v>968937324</v>
      </c>
      <c r="M25" s="45">
        <f t="shared" si="3"/>
        <v>0.1697398157978726</v>
      </c>
      <c r="N25" s="111">
        <f>SUM(N18:N24)</f>
        <v>0</v>
      </c>
      <c r="O25" s="112">
        <f>SUM(O18:O24)</f>
        <v>0</v>
      </c>
      <c r="P25" s="113">
        <f t="shared" si="4"/>
        <v>0</v>
      </c>
      <c r="Q25" s="45">
        <f t="shared" si="5"/>
        <v>0</v>
      </c>
      <c r="R25" s="111">
        <f>SUM(R18:R24)</f>
        <v>0</v>
      </c>
      <c r="S25" s="113">
        <f>SUM(S18:S24)</f>
        <v>0</v>
      </c>
      <c r="T25" s="113">
        <f t="shared" si="6"/>
        <v>0</v>
      </c>
      <c r="U25" s="45">
        <f t="shared" si="7"/>
        <v>0</v>
      </c>
      <c r="V25" s="111">
        <f>SUM(V18:V24)</f>
        <v>0</v>
      </c>
      <c r="W25" s="113">
        <f>SUM(W18:W24)</f>
        <v>0</v>
      </c>
      <c r="X25" s="113">
        <f t="shared" si="8"/>
        <v>0</v>
      </c>
      <c r="Y25" s="45">
        <f t="shared" si="9"/>
        <v>0</v>
      </c>
      <c r="Z25" s="81">
        <v>926554867</v>
      </c>
      <c r="AA25" s="82">
        <v>42382457</v>
      </c>
      <c r="AB25" s="82">
        <f t="shared" si="10"/>
        <v>968937324</v>
      </c>
      <c r="AC25" s="45">
        <f t="shared" si="11"/>
        <v>0.1697398157978726</v>
      </c>
      <c r="AD25" s="81">
        <f>SUM(AD18:AD24)</f>
        <v>728620046</v>
      </c>
      <c r="AE25" s="82">
        <f>SUM(AE18:AE24)</f>
        <v>55996608</v>
      </c>
      <c r="AF25" s="82">
        <f t="shared" si="12"/>
        <v>784616654</v>
      </c>
      <c r="AG25" s="45">
        <f t="shared" si="13"/>
        <v>0.15912099261416693</v>
      </c>
      <c r="AH25" s="45">
        <f t="shared" si="14"/>
        <v>0.23491812091972242</v>
      </c>
      <c r="AI25" s="64">
        <f>SUM(AI18:AI24)</f>
        <v>4930943687</v>
      </c>
      <c r="AJ25" s="64">
        <f>SUM(AJ18:AJ24)</f>
        <v>5088395825</v>
      </c>
      <c r="AK25" s="64">
        <f>SUM(AK18:AK24)</f>
        <v>784616654</v>
      </c>
      <c r="AL25" s="64"/>
    </row>
    <row r="26" spans="1:38" s="14" customFormat="1" ht="12.75">
      <c r="A26" s="30" t="s">
        <v>96</v>
      </c>
      <c r="B26" s="61" t="s">
        <v>472</v>
      </c>
      <c r="C26" s="40" t="s">
        <v>473</v>
      </c>
      <c r="D26" s="77">
        <v>308732816</v>
      </c>
      <c r="E26" s="78">
        <v>57437550</v>
      </c>
      <c r="F26" s="79">
        <f t="shared" si="0"/>
        <v>366170366</v>
      </c>
      <c r="G26" s="77">
        <v>308732816</v>
      </c>
      <c r="H26" s="78">
        <v>57437550</v>
      </c>
      <c r="I26" s="80">
        <f t="shared" si="1"/>
        <v>366170366</v>
      </c>
      <c r="J26" s="77">
        <v>93441597</v>
      </c>
      <c r="K26" s="78">
        <v>0</v>
      </c>
      <c r="L26" s="78">
        <f t="shared" si="2"/>
        <v>93441597</v>
      </c>
      <c r="M26" s="41">
        <f t="shared" si="3"/>
        <v>0.25518612557521925</v>
      </c>
      <c r="N26" s="105">
        <v>0</v>
      </c>
      <c r="O26" s="106">
        <v>0</v>
      </c>
      <c r="P26" s="107">
        <f t="shared" si="4"/>
        <v>0</v>
      </c>
      <c r="Q26" s="41">
        <f t="shared" si="5"/>
        <v>0</v>
      </c>
      <c r="R26" s="105">
        <v>0</v>
      </c>
      <c r="S26" s="107">
        <v>0</v>
      </c>
      <c r="T26" s="107">
        <f t="shared" si="6"/>
        <v>0</v>
      </c>
      <c r="U26" s="41">
        <f t="shared" si="7"/>
        <v>0</v>
      </c>
      <c r="V26" s="105">
        <v>0</v>
      </c>
      <c r="W26" s="107">
        <v>0</v>
      </c>
      <c r="X26" s="107">
        <f t="shared" si="8"/>
        <v>0</v>
      </c>
      <c r="Y26" s="41">
        <f t="shared" si="9"/>
        <v>0</v>
      </c>
      <c r="Z26" s="77">
        <v>93441597</v>
      </c>
      <c r="AA26" s="78">
        <v>0</v>
      </c>
      <c r="AB26" s="78">
        <f t="shared" si="10"/>
        <v>93441597</v>
      </c>
      <c r="AC26" s="41">
        <f t="shared" si="11"/>
        <v>0.25518612557521925</v>
      </c>
      <c r="AD26" s="77">
        <v>94020577</v>
      </c>
      <c r="AE26" s="78">
        <v>11499615</v>
      </c>
      <c r="AF26" s="78">
        <f t="shared" si="12"/>
        <v>105520192</v>
      </c>
      <c r="AG26" s="41">
        <f t="shared" si="13"/>
        <v>0.2431570287928899</v>
      </c>
      <c r="AH26" s="41">
        <f t="shared" si="14"/>
        <v>-0.11446714388086021</v>
      </c>
      <c r="AI26" s="13">
        <v>433959045</v>
      </c>
      <c r="AJ26" s="13">
        <v>472978000</v>
      </c>
      <c r="AK26" s="13">
        <v>105520192</v>
      </c>
      <c r="AL26" s="13"/>
    </row>
    <row r="27" spans="1:38" s="14" customFormat="1" ht="12.75">
      <c r="A27" s="30" t="s">
        <v>96</v>
      </c>
      <c r="B27" s="61" t="s">
        <v>72</v>
      </c>
      <c r="C27" s="40" t="s">
        <v>73</v>
      </c>
      <c r="D27" s="77">
        <v>1849619571</v>
      </c>
      <c r="E27" s="78">
        <v>575919271</v>
      </c>
      <c r="F27" s="79">
        <f t="shared" si="0"/>
        <v>2425538842</v>
      </c>
      <c r="G27" s="77">
        <v>1849619571</v>
      </c>
      <c r="H27" s="78">
        <v>575919271</v>
      </c>
      <c r="I27" s="80">
        <f t="shared" si="1"/>
        <v>2425538842</v>
      </c>
      <c r="J27" s="77">
        <v>357744391</v>
      </c>
      <c r="K27" s="78">
        <v>28081360</v>
      </c>
      <c r="L27" s="78">
        <f t="shared" si="2"/>
        <v>385825751</v>
      </c>
      <c r="M27" s="41">
        <f t="shared" si="3"/>
        <v>0.15906805709277527</v>
      </c>
      <c r="N27" s="105">
        <v>0</v>
      </c>
      <c r="O27" s="106">
        <v>0</v>
      </c>
      <c r="P27" s="107">
        <f t="shared" si="4"/>
        <v>0</v>
      </c>
      <c r="Q27" s="41">
        <f t="shared" si="5"/>
        <v>0</v>
      </c>
      <c r="R27" s="105">
        <v>0</v>
      </c>
      <c r="S27" s="107">
        <v>0</v>
      </c>
      <c r="T27" s="107">
        <f t="shared" si="6"/>
        <v>0</v>
      </c>
      <c r="U27" s="41">
        <f t="shared" si="7"/>
        <v>0</v>
      </c>
      <c r="V27" s="105">
        <v>0</v>
      </c>
      <c r="W27" s="107">
        <v>0</v>
      </c>
      <c r="X27" s="107">
        <f t="shared" si="8"/>
        <v>0</v>
      </c>
      <c r="Y27" s="41">
        <f t="shared" si="9"/>
        <v>0</v>
      </c>
      <c r="Z27" s="77">
        <v>357744391</v>
      </c>
      <c r="AA27" s="78">
        <v>28081360</v>
      </c>
      <c r="AB27" s="78">
        <f t="shared" si="10"/>
        <v>385825751</v>
      </c>
      <c r="AC27" s="41">
        <f t="shared" si="11"/>
        <v>0.15906805709277527</v>
      </c>
      <c r="AD27" s="77">
        <v>299756416</v>
      </c>
      <c r="AE27" s="78">
        <v>26331667</v>
      </c>
      <c r="AF27" s="78">
        <f t="shared" si="12"/>
        <v>326088083</v>
      </c>
      <c r="AG27" s="41">
        <f t="shared" si="13"/>
        <v>0.14526229834959561</v>
      </c>
      <c r="AH27" s="41">
        <f t="shared" si="14"/>
        <v>0.18319488234717252</v>
      </c>
      <c r="AI27" s="13">
        <v>2244822550</v>
      </c>
      <c r="AJ27" s="13">
        <v>2257251939</v>
      </c>
      <c r="AK27" s="13">
        <v>326088083</v>
      </c>
      <c r="AL27" s="13"/>
    </row>
    <row r="28" spans="1:38" s="14" customFormat="1" ht="12.75">
      <c r="A28" s="30" t="s">
        <v>96</v>
      </c>
      <c r="B28" s="61" t="s">
        <v>474</v>
      </c>
      <c r="C28" s="40" t="s">
        <v>475</v>
      </c>
      <c r="D28" s="77">
        <v>256185499</v>
      </c>
      <c r="E28" s="78">
        <v>70537140</v>
      </c>
      <c r="F28" s="79">
        <f t="shared" si="0"/>
        <v>326722639</v>
      </c>
      <c r="G28" s="77">
        <v>256185499</v>
      </c>
      <c r="H28" s="78">
        <v>70537140</v>
      </c>
      <c r="I28" s="80">
        <f t="shared" si="1"/>
        <v>326722639</v>
      </c>
      <c r="J28" s="77">
        <v>44769273</v>
      </c>
      <c r="K28" s="78">
        <v>7280066</v>
      </c>
      <c r="L28" s="78">
        <f t="shared" si="2"/>
        <v>52049339</v>
      </c>
      <c r="M28" s="41">
        <f t="shared" si="3"/>
        <v>0.1593074148743026</v>
      </c>
      <c r="N28" s="105">
        <v>0</v>
      </c>
      <c r="O28" s="106">
        <v>0</v>
      </c>
      <c r="P28" s="107">
        <f t="shared" si="4"/>
        <v>0</v>
      </c>
      <c r="Q28" s="41">
        <f t="shared" si="5"/>
        <v>0</v>
      </c>
      <c r="R28" s="105">
        <v>0</v>
      </c>
      <c r="S28" s="107">
        <v>0</v>
      </c>
      <c r="T28" s="107">
        <f t="shared" si="6"/>
        <v>0</v>
      </c>
      <c r="U28" s="41">
        <f t="shared" si="7"/>
        <v>0</v>
      </c>
      <c r="V28" s="105">
        <v>0</v>
      </c>
      <c r="W28" s="107">
        <v>0</v>
      </c>
      <c r="X28" s="107">
        <f t="shared" si="8"/>
        <v>0</v>
      </c>
      <c r="Y28" s="41">
        <f t="shared" si="9"/>
        <v>0</v>
      </c>
      <c r="Z28" s="77">
        <v>44769273</v>
      </c>
      <c r="AA28" s="78">
        <v>7280066</v>
      </c>
      <c r="AB28" s="78">
        <f t="shared" si="10"/>
        <v>52049339</v>
      </c>
      <c r="AC28" s="41">
        <f t="shared" si="11"/>
        <v>0.1593074148743026</v>
      </c>
      <c r="AD28" s="77">
        <v>52303448</v>
      </c>
      <c r="AE28" s="78">
        <v>5869220</v>
      </c>
      <c r="AF28" s="78">
        <f t="shared" si="12"/>
        <v>58172668</v>
      </c>
      <c r="AG28" s="41">
        <f t="shared" si="13"/>
        <v>0.2140784721293469</v>
      </c>
      <c r="AH28" s="41">
        <f t="shared" si="14"/>
        <v>-0.10526127149609155</v>
      </c>
      <c r="AI28" s="13">
        <v>271735254</v>
      </c>
      <c r="AJ28" s="13">
        <v>257730067</v>
      </c>
      <c r="AK28" s="13">
        <v>58172668</v>
      </c>
      <c r="AL28" s="13"/>
    </row>
    <row r="29" spans="1:38" s="14" customFormat="1" ht="12.75">
      <c r="A29" s="30" t="s">
        <v>96</v>
      </c>
      <c r="B29" s="61" t="s">
        <v>476</v>
      </c>
      <c r="C29" s="40" t="s">
        <v>477</v>
      </c>
      <c r="D29" s="77">
        <v>552768475</v>
      </c>
      <c r="E29" s="78">
        <v>229757317</v>
      </c>
      <c r="F29" s="79">
        <f t="shared" si="0"/>
        <v>782525792</v>
      </c>
      <c r="G29" s="77">
        <v>552768475</v>
      </c>
      <c r="H29" s="78">
        <v>229757317</v>
      </c>
      <c r="I29" s="80">
        <f t="shared" si="1"/>
        <v>782525792</v>
      </c>
      <c r="J29" s="77">
        <v>111982891</v>
      </c>
      <c r="K29" s="78">
        <v>16393680</v>
      </c>
      <c r="L29" s="78">
        <f t="shared" si="2"/>
        <v>128376571</v>
      </c>
      <c r="M29" s="41">
        <f t="shared" si="3"/>
        <v>0.16405410826382066</v>
      </c>
      <c r="N29" s="105">
        <v>0</v>
      </c>
      <c r="O29" s="106">
        <v>0</v>
      </c>
      <c r="P29" s="107">
        <f t="shared" si="4"/>
        <v>0</v>
      </c>
      <c r="Q29" s="41">
        <f t="shared" si="5"/>
        <v>0</v>
      </c>
      <c r="R29" s="105">
        <v>0</v>
      </c>
      <c r="S29" s="107">
        <v>0</v>
      </c>
      <c r="T29" s="107">
        <f t="shared" si="6"/>
        <v>0</v>
      </c>
      <c r="U29" s="41">
        <f t="shared" si="7"/>
        <v>0</v>
      </c>
      <c r="V29" s="105">
        <v>0</v>
      </c>
      <c r="W29" s="107">
        <v>0</v>
      </c>
      <c r="X29" s="107">
        <f t="shared" si="8"/>
        <v>0</v>
      </c>
      <c r="Y29" s="41">
        <f t="shared" si="9"/>
        <v>0</v>
      </c>
      <c r="Z29" s="77">
        <v>111982891</v>
      </c>
      <c r="AA29" s="78">
        <v>16393680</v>
      </c>
      <c r="AB29" s="78">
        <f t="shared" si="10"/>
        <v>128376571</v>
      </c>
      <c r="AC29" s="41">
        <f t="shared" si="11"/>
        <v>0.16405410826382066</v>
      </c>
      <c r="AD29" s="77">
        <v>88508397</v>
      </c>
      <c r="AE29" s="78">
        <v>23603678</v>
      </c>
      <c r="AF29" s="78">
        <f t="shared" si="12"/>
        <v>112112075</v>
      </c>
      <c r="AG29" s="41">
        <f t="shared" si="13"/>
        <v>0.16689488908205127</v>
      </c>
      <c r="AH29" s="41">
        <f t="shared" si="14"/>
        <v>0.1450735435946573</v>
      </c>
      <c r="AI29" s="13">
        <v>671752596</v>
      </c>
      <c r="AJ29" s="13">
        <v>671752596</v>
      </c>
      <c r="AK29" s="13">
        <v>112112075</v>
      </c>
      <c r="AL29" s="13"/>
    </row>
    <row r="30" spans="1:38" s="14" customFormat="1" ht="12.75">
      <c r="A30" s="30" t="s">
        <v>96</v>
      </c>
      <c r="B30" s="61" t="s">
        <v>478</v>
      </c>
      <c r="C30" s="40" t="s">
        <v>479</v>
      </c>
      <c r="D30" s="77">
        <v>667659000</v>
      </c>
      <c r="E30" s="78">
        <v>397913000</v>
      </c>
      <c r="F30" s="79">
        <f t="shared" si="0"/>
        <v>1065572000</v>
      </c>
      <c r="G30" s="77">
        <v>667659000</v>
      </c>
      <c r="H30" s="78">
        <v>397913000</v>
      </c>
      <c r="I30" s="80">
        <f t="shared" si="1"/>
        <v>1065572000</v>
      </c>
      <c r="J30" s="77">
        <v>115743369</v>
      </c>
      <c r="K30" s="78">
        <v>49029752</v>
      </c>
      <c r="L30" s="78">
        <f t="shared" si="2"/>
        <v>164773121</v>
      </c>
      <c r="M30" s="41">
        <f t="shared" si="3"/>
        <v>0.15463349356026623</v>
      </c>
      <c r="N30" s="105">
        <v>0</v>
      </c>
      <c r="O30" s="106">
        <v>0</v>
      </c>
      <c r="P30" s="107">
        <f t="shared" si="4"/>
        <v>0</v>
      </c>
      <c r="Q30" s="41">
        <f t="shared" si="5"/>
        <v>0</v>
      </c>
      <c r="R30" s="105">
        <v>0</v>
      </c>
      <c r="S30" s="107">
        <v>0</v>
      </c>
      <c r="T30" s="107">
        <f t="shared" si="6"/>
        <v>0</v>
      </c>
      <c r="U30" s="41">
        <f t="shared" si="7"/>
        <v>0</v>
      </c>
      <c r="V30" s="105">
        <v>0</v>
      </c>
      <c r="W30" s="107">
        <v>0</v>
      </c>
      <c r="X30" s="107">
        <f t="shared" si="8"/>
        <v>0</v>
      </c>
      <c r="Y30" s="41">
        <f t="shared" si="9"/>
        <v>0</v>
      </c>
      <c r="Z30" s="77">
        <v>115743369</v>
      </c>
      <c r="AA30" s="78">
        <v>49029752</v>
      </c>
      <c r="AB30" s="78">
        <f t="shared" si="10"/>
        <v>164773121</v>
      </c>
      <c r="AC30" s="41">
        <f t="shared" si="11"/>
        <v>0.15463349356026623</v>
      </c>
      <c r="AD30" s="77">
        <v>57583789</v>
      </c>
      <c r="AE30" s="78">
        <v>16359725</v>
      </c>
      <c r="AF30" s="78">
        <f t="shared" si="12"/>
        <v>73943514</v>
      </c>
      <c r="AG30" s="41">
        <f t="shared" si="13"/>
        <v>0.08240980266721351</v>
      </c>
      <c r="AH30" s="41">
        <f t="shared" si="14"/>
        <v>1.2283647623238463</v>
      </c>
      <c r="AI30" s="13">
        <v>897266000</v>
      </c>
      <c r="AJ30" s="13">
        <v>1226754127</v>
      </c>
      <c r="AK30" s="13">
        <v>73943514</v>
      </c>
      <c r="AL30" s="13"/>
    </row>
    <row r="31" spans="1:38" s="14" customFormat="1" ht="12.75">
      <c r="A31" s="30" t="s">
        <v>115</v>
      </c>
      <c r="B31" s="61" t="s">
        <v>480</v>
      </c>
      <c r="C31" s="40" t="s">
        <v>481</v>
      </c>
      <c r="D31" s="77">
        <v>188059218</v>
      </c>
      <c r="E31" s="78">
        <v>61710000</v>
      </c>
      <c r="F31" s="80">
        <f t="shared" si="0"/>
        <v>249769218</v>
      </c>
      <c r="G31" s="77">
        <v>188059218</v>
      </c>
      <c r="H31" s="78">
        <v>61710000</v>
      </c>
      <c r="I31" s="80">
        <f t="shared" si="1"/>
        <v>249769218</v>
      </c>
      <c r="J31" s="77">
        <v>28242247</v>
      </c>
      <c r="K31" s="78">
        <v>4911048</v>
      </c>
      <c r="L31" s="78">
        <f t="shared" si="2"/>
        <v>33153295</v>
      </c>
      <c r="M31" s="41">
        <f t="shared" si="3"/>
        <v>0.1327357120523955</v>
      </c>
      <c r="N31" s="105">
        <v>0</v>
      </c>
      <c r="O31" s="106">
        <v>0</v>
      </c>
      <c r="P31" s="107">
        <f t="shared" si="4"/>
        <v>0</v>
      </c>
      <c r="Q31" s="41">
        <f t="shared" si="5"/>
        <v>0</v>
      </c>
      <c r="R31" s="105">
        <v>0</v>
      </c>
      <c r="S31" s="107">
        <v>0</v>
      </c>
      <c r="T31" s="107">
        <f t="shared" si="6"/>
        <v>0</v>
      </c>
      <c r="U31" s="41">
        <f t="shared" si="7"/>
        <v>0</v>
      </c>
      <c r="V31" s="105">
        <v>0</v>
      </c>
      <c r="W31" s="107">
        <v>0</v>
      </c>
      <c r="X31" s="107">
        <f t="shared" si="8"/>
        <v>0</v>
      </c>
      <c r="Y31" s="41">
        <f t="shared" si="9"/>
        <v>0</v>
      </c>
      <c r="Z31" s="77">
        <v>28242247</v>
      </c>
      <c r="AA31" s="78">
        <v>4911048</v>
      </c>
      <c r="AB31" s="78">
        <f t="shared" si="10"/>
        <v>33153295</v>
      </c>
      <c r="AC31" s="41">
        <f t="shared" si="11"/>
        <v>0.1327357120523955</v>
      </c>
      <c r="AD31" s="77">
        <v>25440971</v>
      </c>
      <c r="AE31" s="78">
        <v>12961183</v>
      </c>
      <c r="AF31" s="78">
        <f t="shared" si="12"/>
        <v>38402154</v>
      </c>
      <c r="AG31" s="41">
        <f t="shared" si="13"/>
        <v>0.17632991386514316</v>
      </c>
      <c r="AH31" s="41">
        <f t="shared" si="14"/>
        <v>-0.13668136948776366</v>
      </c>
      <c r="AI31" s="13">
        <v>217785815</v>
      </c>
      <c r="AJ31" s="13">
        <v>219637817</v>
      </c>
      <c r="AK31" s="13">
        <v>38402154</v>
      </c>
      <c r="AL31" s="13"/>
    </row>
    <row r="32" spans="1:38" s="58" customFormat="1" ht="12.75">
      <c r="A32" s="62"/>
      <c r="B32" s="63" t="s">
        <v>482</v>
      </c>
      <c r="C32" s="33"/>
      <c r="D32" s="81">
        <f>SUM(D26:D31)</f>
        <v>3823024579</v>
      </c>
      <c r="E32" s="82">
        <f>SUM(E26:E31)</f>
        <v>1393274278</v>
      </c>
      <c r="F32" s="83">
        <f t="shared" si="0"/>
        <v>5216298857</v>
      </c>
      <c r="G32" s="81">
        <f>SUM(G26:G31)</f>
        <v>3823024579</v>
      </c>
      <c r="H32" s="82">
        <f>SUM(H26:H31)</f>
        <v>1393274278</v>
      </c>
      <c r="I32" s="90">
        <f t="shared" si="1"/>
        <v>5216298857</v>
      </c>
      <c r="J32" s="81">
        <f>SUM(J26:J31)</f>
        <v>751923768</v>
      </c>
      <c r="K32" s="92">
        <f>SUM(K26:K31)</f>
        <v>105695906</v>
      </c>
      <c r="L32" s="82">
        <f t="shared" si="2"/>
        <v>857619674</v>
      </c>
      <c r="M32" s="45">
        <f t="shared" si="3"/>
        <v>0.1644115296134</v>
      </c>
      <c r="N32" s="111">
        <f>SUM(N26:N31)</f>
        <v>0</v>
      </c>
      <c r="O32" s="112">
        <f>SUM(O26:O31)</f>
        <v>0</v>
      </c>
      <c r="P32" s="113">
        <f t="shared" si="4"/>
        <v>0</v>
      </c>
      <c r="Q32" s="45">
        <f t="shared" si="5"/>
        <v>0</v>
      </c>
      <c r="R32" s="111">
        <f>SUM(R26:R31)</f>
        <v>0</v>
      </c>
      <c r="S32" s="113">
        <f>SUM(S26:S31)</f>
        <v>0</v>
      </c>
      <c r="T32" s="113">
        <f t="shared" si="6"/>
        <v>0</v>
      </c>
      <c r="U32" s="45">
        <f t="shared" si="7"/>
        <v>0</v>
      </c>
      <c r="V32" s="111">
        <f>SUM(V26:V31)</f>
        <v>0</v>
      </c>
      <c r="W32" s="113">
        <f>SUM(W26:W31)</f>
        <v>0</v>
      </c>
      <c r="X32" s="113">
        <f t="shared" si="8"/>
        <v>0</v>
      </c>
      <c r="Y32" s="45">
        <f t="shared" si="9"/>
        <v>0</v>
      </c>
      <c r="Z32" s="81">
        <v>751923768</v>
      </c>
      <c r="AA32" s="82">
        <v>105695906</v>
      </c>
      <c r="AB32" s="82">
        <f t="shared" si="10"/>
        <v>857619674</v>
      </c>
      <c r="AC32" s="45">
        <f t="shared" si="11"/>
        <v>0.1644115296134</v>
      </c>
      <c r="AD32" s="81">
        <f>SUM(AD26:AD31)</f>
        <v>617613598</v>
      </c>
      <c r="AE32" s="82">
        <f>SUM(AE26:AE31)</f>
        <v>96625088</v>
      </c>
      <c r="AF32" s="82">
        <f t="shared" si="12"/>
        <v>714238686</v>
      </c>
      <c r="AG32" s="45">
        <f t="shared" si="13"/>
        <v>0.15076847163200413</v>
      </c>
      <c r="AH32" s="45">
        <f t="shared" si="14"/>
        <v>0.20074660027586355</v>
      </c>
      <c r="AI32" s="64">
        <f>SUM(AI26:AI31)</f>
        <v>4737321260</v>
      </c>
      <c r="AJ32" s="64">
        <f>SUM(AJ26:AJ31)</f>
        <v>5106104546</v>
      </c>
      <c r="AK32" s="64">
        <f>SUM(AK26:AK31)</f>
        <v>714238686</v>
      </c>
      <c r="AL32" s="64"/>
    </row>
    <row r="33" spans="1:38" s="58" customFormat="1" ht="12.75">
      <c r="A33" s="62"/>
      <c r="B33" s="63" t="s">
        <v>483</v>
      </c>
      <c r="C33" s="33"/>
      <c r="D33" s="81">
        <f>SUM(D9:D16,D18:D24,D26:D31)</f>
        <v>12967066276</v>
      </c>
      <c r="E33" s="82">
        <f>SUM(E9:E16,E18:E24,E26:E31)</f>
        <v>2981370184</v>
      </c>
      <c r="F33" s="90">
        <f t="shared" si="0"/>
        <v>15948436460</v>
      </c>
      <c r="G33" s="81">
        <f>SUM(G9:G16,G18:G24,G26:G31)</f>
        <v>12967066276</v>
      </c>
      <c r="H33" s="82">
        <f>SUM(H9:H16,H18:H24,H26:H31)</f>
        <v>3052103469</v>
      </c>
      <c r="I33" s="83">
        <f t="shared" si="1"/>
        <v>16019169745</v>
      </c>
      <c r="J33" s="81">
        <f>SUM(J9:J16,J18:J24,J26:J31)</f>
        <v>2342319632</v>
      </c>
      <c r="K33" s="82">
        <f>SUM(K9:K16,K18:K24,K26:K31)</f>
        <v>234547965</v>
      </c>
      <c r="L33" s="82">
        <f t="shared" si="2"/>
        <v>2576867597</v>
      </c>
      <c r="M33" s="45">
        <f t="shared" si="3"/>
        <v>0.16157493579154278</v>
      </c>
      <c r="N33" s="111">
        <f>SUM(N9:N16,N18:N24,N26:N31)</f>
        <v>0</v>
      </c>
      <c r="O33" s="112">
        <f>SUM(O9:O16,O18:O24,O26:O31)</f>
        <v>0</v>
      </c>
      <c r="P33" s="113">
        <f t="shared" si="4"/>
        <v>0</v>
      </c>
      <c r="Q33" s="45">
        <f t="shared" si="5"/>
        <v>0</v>
      </c>
      <c r="R33" s="111">
        <f>SUM(R9:R16,R18:R24,R26:R31)</f>
        <v>0</v>
      </c>
      <c r="S33" s="113">
        <f>SUM(S9:S16,S18:S24,S26:S31)</f>
        <v>0</v>
      </c>
      <c r="T33" s="113">
        <f t="shared" si="6"/>
        <v>0</v>
      </c>
      <c r="U33" s="45">
        <f t="shared" si="7"/>
        <v>0</v>
      </c>
      <c r="V33" s="111">
        <f>SUM(V9:V16,V18:V24,V26:V31)</f>
        <v>0</v>
      </c>
      <c r="W33" s="113">
        <f>SUM(W9:W16,W18:W24,W26:W31)</f>
        <v>0</v>
      </c>
      <c r="X33" s="113">
        <f t="shared" si="8"/>
        <v>0</v>
      </c>
      <c r="Y33" s="45">
        <f t="shared" si="9"/>
        <v>0</v>
      </c>
      <c r="Z33" s="81">
        <v>2342319632</v>
      </c>
      <c r="AA33" s="82">
        <v>234547965</v>
      </c>
      <c r="AB33" s="82">
        <f t="shared" si="10"/>
        <v>2576867597</v>
      </c>
      <c r="AC33" s="45">
        <f t="shared" si="11"/>
        <v>0.16157493579154278</v>
      </c>
      <c r="AD33" s="81">
        <f>SUM(AD9:AD16,AD18:AD24,AD26:AD31)</f>
        <v>2001914991</v>
      </c>
      <c r="AE33" s="82">
        <f>SUM(AE9:AE16,AE18:AE24,AE26:AE31)</f>
        <v>213771012</v>
      </c>
      <c r="AF33" s="82">
        <f t="shared" si="12"/>
        <v>2215686003</v>
      </c>
      <c r="AG33" s="45">
        <f t="shared" si="13"/>
        <v>0.1594176670605177</v>
      </c>
      <c r="AH33" s="45">
        <f t="shared" si="14"/>
        <v>0.16301118186916663</v>
      </c>
      <c r="AI33" s="64">
        <f>SUM(AI9:AI16,AI18:AI24,AI26:AI31)</f>
        <v>13898622680</v>
      </c>
      <c r="AJ33" s="64">
        <f>SUM(AJ9:AJ16,AJ18:AJ24,AJ26:AJ31)</f>
        <v>14213941431</v>
      </c>
      <c r="AK33" s="64">
        <f>SUM(AK9:AK16,AK18:AK24,AK26:AK31)</f>
        <v>2215686003</v>
      </c>
      <c r="AL33" s="64"/>
    </row>
    <row r="34" spans="1:38" s="14" customFormat="1" ht="12.75">
      <c r="A34" s="65"/>
      <c r="B34" s="66"/>
      <c r="C34" s="67"/>
      <c r="D34" s="93"/>
      <c r="E34" s="93"/>
      <c r="F34" s="94"/>
      <c r="G34" s="95"/>
      <c r="H34" s="93"/>
      <c r="I34" s="96"/>
      <c r="J34" s="95"/>
      <c r="K34" s="97"/>
      <c r="L34" s="93"/>
      <c r="M34" s="71"/>
      <c r="N34" s="95"/>
      <c r="O34" s="97"/>
      <c r="P34" s="93"/>
      <c r="Q34" s="71"/>
      <c r="R34" s="95"/>
      <c r="S34" s="97"/>
      <c r="T34" s="93"/>
      <c r="U34" s="71"/>
      <c r="V34" s="95"/>
      <c r="W34" s="97"/>
      <c r="X34" s="93"/>
      <c r="Y34" s="71"/>
      <c r="Z34" s="95"/>
      <c r="AA34" s="97"/>
      <c r="AB34" s="93"/>
      <c r="AC34" s="71"/>
      <c r="AD34" s="95"/>
      <c r="AE34" s="93"/>
      <c r="AF34" s="93"/>
      <c r="AG34" s="71"/>
      <c r="AH34" s="71"/>
      <c r="AI34" s="13"/>
      <c r="AJ34" s="13"/>
      <c r="AK34" s="13"/>
      <c r="AL34" s="13"/>
    </row>
    <row r="35" spans="1:38" s="14" customFormat="1" ht="12.75">
      <c r="A35" s="13"/>
      <c r="B35" s="130" t="s">
        <v>656</v>
      </c>
      <c r="C35" s="13"/>
      <c r="D35" s="88"/>
      <c r="E35" s="88"/>
      <c r="F35" s="88"/>
      <c r="G35" s="88"/>
      <c r="H35" s="88"/>
      <c r="I35" s="88"/>
      <c r="J35" s="88"/>
      <c r="K35" s="88"/>
      <c r="L35" s="88"/>
      <c r="M35" s="13"/>
      <c r="N35" s="88"/>
      <c r="O35" s="88"/>
      <c r="P35" s="88"/>
      <c r="Q35" s="13"/>
      <c r="R35" s="88"/>
      <c r="S35" s="88"/>
      <c r="T35" s="88"/>
      <c r="U35" s="13"/>
      <c r="V35" s="88"/>
      <c r="W35" s="88"/>
      <c r="X35" s="88"/>
      <c r="Y35" s="13"/>
      <c r="Z35" s="88"/>
      <c r="AA35" s="88"/>
      <c r="AB35" s="88"/>
      <c r="AC35" s="13"/>
      <c r="AD35" s="88"/>
      <c r="AE35" s="88"/>
      <c r="AF35" s="88"/>
      <c r="AG35" s="13"/>
      <c r="AH35" s="13"/>
      <c r="AI35" s="13"/>
      <c r="AJ35" s="13"/>
      <c r="AK35" s="13"/>
      <c r="AL35" s="13"/>
    </row>
    <row r="36" spans="1:38" ht="12.75">
      <c r="A36" s="2"/>
      <c r="B36" s="2"/>
      <c r="C36" s="2"/>
      <c r="D36" s="89"/>
      <c r="E36" s="89"/>
      <c r="F36" s="89"/>
      <c r="G36" s="89"/>
      <c r="H36" s="89"/>
      <c r="I36" s="89"/>
      <c r="J36" s="89"/>
      <c r="K36" s="89"/>
      <c r="L36" s="89"/>
      <c r="M36" s="2"/>
      <c r="N36" s="89"/>
      <c r="O36" s="89"/>
      <c r="P36" s="89"/>
      <c r="Q36" s="2"/>
      <c r="R36" s="89"/>
      <c r="S36" s="89"/>
      <c r="T36" s="89"/>
      <c r="U36" s="2"/>
      <c r="V36" s="89"/>
      <c r="W36" s="89"/>
      <c r="X36" s="89"/>
      <c r="Y36" s="2"/>
      <c r="Z36" s="89"/>
      <c r="AA36" s="89"/>
      <c r="AB36" s="89"/>
      <c r="AC36" s="2"/>
      <c r="AD36" s="89"/>
      <c r="AE36" s="89"/>
      <c r="AF36" s="89"/>
      <c r="AG36" s="2"/>
      <c r="AH36" s="2"/>
      <c r="AI36" s="2"/>
      <c r="AJ36" s="2"/>
      <c r="AK36" s="2"/>
      <c r="AL36" s="2"/>
    </row>
    <row r="37" spans="1:38" ht="12.75">
      <c r="A37" s="2"/>
      <c r="B37" s="2"/>
      <c r="C37" s="2"/>
      <c r="D37" s="89"/>
      <c r="E37" s="89"/>
      <c r="F37" s="89"/>
      <c r="G37" s="89"/>
      <c r="H37" s="89"/>
      <c r="I37" s="89"/>
      <c r="J37" s="89"/>
      <c r="K37" s="89"/>
      <c r="L37" s="89"/>
      <c r="M37" s="2"/>
      <c r="N37" s="89"/>
      <c r="O37" s="89"/>
      <c r="P37" s="89"/>
      <c r="Q37" s="2"/>
      <c r="R37" s="89"/>
      <c r="S37" s="89"/>
      <c r="T37" s="89"/>
      <c r="U37" s="2"/>
      <c r="V37" s="89"/>
      <c r="W37" s="89"/>
      <c r="X37" s="89"/>
      <c r="Y37" s="2"/>
      <c r="Z37" s="89"/>
      <c r="AA37" s="89"/>
      <c r="AB37" s="89"/>
      <c r="AC37" s="2"/>
      <c r="AD37" s="89"/>
      <c r="AE37" s="89"/>
      <c r="AF37" s="89"/>
      <c r="AG37" s="2"/>
      <c r="AH37" s="2"/>
      <c r="AI37" s="2"/>
      <c r="AJ37" s="2"/>
      <c r="AK37" s="2"/>
      <c r="AL37" s="2"/>
    </row>
    <row r="38" spans="1:38" ht="12.75">
      <c r="A38" s="2"/>
      <c r="B38" s="2"/>
      <c r="C38" s="2"/>
      <c r="D38" s="89"/>
      <c r="E38" s="89"/>
      <c r="F38" s="89"/>
      <c r="G38" s="89"/>
      <c r="H38" s="89"/>
      <c r="I38" s="89"/>
      <c r="J38" s="89"/>
      <c r="K38" s="89"/>
      <c r="L38" s="89"/>
      <c r="M38" s="2"/>
      <c r="N38" s="89"/>
      <c r="O38" s="89"/>
      <c r="P38" s="89"/>
      <c r="Q38" s="2"/>
      <c r="R38" s="89"/>
      <c r="S38" s="89"/>
      <c r="T38" s="89"/>
      <c r="U38" s="2"/>
      <c r="V38" s="89"/>
      <c r="W38" s="89"/>
      <c r="X38" s="89"/>
      <c r="Y38" s="2"/>
      <c r="Z38" s="89"/>
      <c r="AA38" s="89"/>
      <c r="AB38" s="89"/>
      <c r="AC38" s="2"/>
      <c r="AD38" s="89"/>
      <c r="AE38" s="89"/>
      <c r="AF38" s="89"/>
      <c r="AG38" s="2"/>
      <c r="AH38" s="2"/>
      <c r="AI38" s="2"/>
      <c r="AJ38" s="2"/>
      <c r="AK38" s="2"/>
      <c r="AL38" s="2"/>
    </row>
    <row r="39" spans="1:38" ht="12.75">
      <c r="A39" s="2"/>
      <c r="B39" s="2"/>
      <c r="C39" s="2"/>
      <c r="D39" s="89"/>
      <c r="E39" s="89"/>
      <c r="F39" s="89"/>
      <c r="G39" s="89"/>
      <c r="H39" s="89"/>
      <c r="I39" s="89"/>
      <c r="J39" s="89"/>
      <c r="K39" s="89"/>
      <c r="L39" s="89"/>
      <c r="M39" s="2"/>
      <c r="N39" s="89"/>
      <c r="O39" s="89"/>
      <c r="P39" s="89"/>
      <c r="Q39" s="2"/>
      <c r="R39" s="89"/>
      <c r="S39" s="89"/>
      <c r="T39" s="89"/>
      <c r="U39" s="2"/>
      <c r="V39" s="89"/>
      <c r="W39" s="89"/>
      <c r="X39" s="89"/>
      <c r="Y39" s="2"/>
      <c r="Z39" s="89"/>
      <c r="AA39" s="89"/>
      <c r="AB39" s="89"/>
      <c r="AC39" s="2"/>
      <c r="AD39" s="89"/>
      <c r="AE39" s="89"/>
      <c r="AF39" s="89"/>
      <c r="AG39" s="2"/>
      <c r="AH39" s="2"/>
      <c r="AI39" s="2"/>
      <c r="AJ39" s="2"/>
      <c r="AK39" s="2"/>
      <c r="AL39" s="2"/>
    </row>
    <row r="40" spans="1:38" ht="12.75">
      <c r="A40" s="2"/>
      <c r="B40" s="2"/>
      <c r="C40" s="2"/>
      <c r="D40" s="89"/>
      <c r="E40" s="89"/>
      <c r="F40" s="89"/>
      <c r="G40" s="89"/>
      <c r="H40" s="89"/>
      <c r="I40" s="89"/>
      <c r="J40" s="89"/>
      <c r="K40" s="89"/>
      <c r="L40" s="89"/>
      <c r="M40" s="2"/>
      <c r="N40" s="89"/>
      <c r="O40" s="89"/>
      <c r="P40" s="89"/>
      <c r="Q40" s="2"/>
      <c r="R40" s="89"/>
      <c r="S40" s="89"/>
      <c r="T40" s="89"/>
      <c r="U40" s="2"/>
      <c r="V40" s="89"/>
      <c r="W40" s="89"/>
      <c r="X40" s="89"/>
      <c r="Y40" s="2"/>
      <c r="Z40" s="89"/>
      <c r="AA40" s="89"/>
      <c r="AB40" s="89"/>
      <c r="AC40" s="2"/>
      <c r="AD40" s="89"/>
      <c r="AE40" s="89"/>
      <c r="AF40" s="89"/>
      <c r="AG40" s="2"/>
      <c r="AH40" s="2"/>
      <c r="AI40" s="2"/>
      <c r="AJ40" s="2"/>
      <c r="AK40" s="2"/>
      <c r="AL40" s="2"/>
    </row>
    <row r="41" spans="1:38" ht="12.75">
      <c r="A41" s="2"/>
      <c r="B41" s="2"/>
      <c r="C41" s="2"/>
      <c r="D41" s="89"/>
      <c r="E41" s="89"/>
      <c r="F41" s="89"/>
      <c r="G41" s="89"/>
      <c r="H41" s="89"/>
      <c r="I41" s="89"/>
      <c r="J41" s="89"/>
      <c r="K41" s="89"/>
      <c r="L41" s="89"/>
      <c r="M41" s="2"/>
      <c r="N41" s="89"/>
      <c r="O41" s="89"/>
      <c r="P41" s="89"/>
      <c r="Q41" s="2"/>
      <c r="R41" s="89"/>
      <c r="S41" s="89"/>
      <c r="T41" s="89"/>
      <c r="U41" s="2"/>
      <c r="V41" s="89"/>
      <c r="W41" s="89"/>
      <c r="X41" s="89"/>
      <c r="Y41" s="2"/>
      <c r="Z41" s="89"/>
      <c r="AA41" s="89"/>
      <c r="AB41" s="89"/>
      <c r="AC41" s="2"/>
      <c r="AD41" s="89"/>
      <c r="AE41" s="89"/>
      <c r="AF41" s="89"/>
      <c r="AG41" s="2"/>
      <c r="AH41" s="2"/>
      <c r="AI41" s="2"/>
      <c r="AJ41" s="2"/>
      <c r="AK41" s="2"/>
      <c r="AL41" s="2"/>
    </row>
    <row r="42" spans="1:38" ht="12.75">
      <c r="A42" s="2"/>
      <c r="B42" s="2"/>
      <c r="C42" s="2"/>
      <c r="D42" s="89"/>
      <c r="E42" s="89"/>
      <c r="F42" s="89"/>
      <c r="G42" s="89"/>
      <c r="H42" s="89"/>
      <c r="I42" s="89"/>
      <c r="J42" s="89"/>
      <c r="K42" s="89"/>
      <c r="L42" s="89"/>
      <c r="M42" s="2"/>
      <c r="N42" s="89"/>
      <c r="O42" s="89"/>
      <c r="P42" s="89"/>
      <c r="Q42" s="2"/>
      <c r="R42" s="89"/>
      <c r="S42" s="89"/>
      <c r="T42" s="89"/>
      <c r="U42" s="2"/>
      <c r="V42" s="89"/>
      <c r="W42" s="89"/>
      <c r="X42" s="89"/>
      <c r="Y42" s="2"/>
      <c r="Z42" s="89"/>
      <c r="AA42" s="89"/>
      <c r="AB42" s="89"/>
      <c r="AC42" s="2"/>
      <c r="AD42" s="89"/>
      <c r="AE42" s="89"/>
      <c r="AF42" s="89"/>
      <c r="AG42" s="2"/>
      <c r="AH42" s="2"/>
      <c r="AI42" s="2"/>
      <c r="AJ42" s="2"/>
      <c r="AK42" s="2"/>
      <c r="AL42" s="2"/>
    </row>
    <row r="43" spans="1:38" ht="12.75">
      <c r="A43" s="2"/>
      <c r="B43" s="2"/>
      <c r="C43" s="2"/>
      <c r="D43" s="89"/>
      <c r="E43" s="89"/>
      <c r="F43" s="89"/>
      <c r="G43" s="89"/>
      <c r="H43" s="89"/>
      <c r="I43" s="89"/>
      <c r="J43" s="89"/>
      <c r="K43" s="89"/>
      <c r="L43" s="89"/>
      <c r="M43" s="2"/>
      <c r="N43" s="89"/>
      <c r="O43" s="89"/>
      <c r="P43" s="89"/>
      <c r="Q43" s="2"/>
      <c r="R43" s="89"/>
      <c r="S43" s="89"/>
      <c r="T43" s="89"/>
      <c r="U43" s="2"/>
      <c r="V43" s="89"/>
      <c r="W43" s="89"/>
      <c r="X43" s="89"/>
      <c r="Y43" s="2"/>
      <c r="Z43" s="89"/>
      <c r="AA43" s="89"/>
      <c r="AB43" s="89"/>
      <c r="AC43" s="2"/>
      <c r="AD43" s="89"/>
      <c r="AE43" s="89"/>
      <c r="AF43" s="89"/>
      <c r="AG43" s="2"/>
      <c r="AH43" s="2"/>
      <c r="AI43" s="2"/>
      <c r="AJ43" s="2"/>
      <c r="AK43" s="2"/>
      <c r="AL43" s="2"/>
    </row>
    <row r="44" spans="1:38" ht="12.75">
      <c r="A44" s="2"/>
      <c r="B44" s="2"/>
      <c r="C44" s="2"/>
      <c r="D44" s="89"/>
      <c r="E44" s="89"/>
      <c r="F44" s="89"/>
      <c r="G44" s="89"/>
      <c r="H44" s="89"/>
      <c r="I44" s="89"/>
      <c r="J44" s="89"/>
      <c r="K44" s="89"/>
      <c r="L44" s="89"/>
      <c r="M44" s="2"/>
      <c r="N44" s="89"/>
      <c r="O44" s="89"/>
      <c r="P44" s="89"/>
      <c r="Q44" s="2"/>
      <c r="R44" s="89"/>
      <c r="S44" s="89"/>
      <c r="T44" s="89"/>
      <c r="U44" s="2"/>
      <c r="V44" s="89"/>
      <c r="W44" s="89"/>
      <c r="X44" s="89"/>
      <c r="Y44" s="2"/>
      <c r="Z44" s="89"/>
      <c r="AA44" s="89"/>
      <c r="AB44" s="89"/>
      <c r="AC44" s="2"/>
      <c r="AD44" s="89"/>
      <c r="AE44" s="89"/>
      <c r="AF44" s="89"/>
      <c r="AG44" s="2"/>
      <c r="AH44" s="2"/>
      <c r="AI44" s="2"/>
      <c r="AJ44" s="2"/>
      <c r="AK44" s="2"/>
      <c r="AL44" s="2"/>
    </row>
    <row r="45" spans="1:38" ht="12.75">
      <c r="A45" s="2"/>
      <c r="B45" s="2"/>
      <c r="C45" s="2"/>
      <c r="D45" s="89"/>
      <c r="E45" s="89"/>
      <c r="F45" s="89"/>
      <c r="G45" s="89"/>
      <c r="H45" s="89"/>
      <c r="I45" s="89"/>
      <c r="J45" s="89"/>
      <c r="K45" s="89"/>
      <c r="L45" s="89"/>
      <c r="M45" s="2"/>
      <c r="N45" s="89"/>
      <c r="O45" s="89"/>
      <c r="P45" s="89"/>
      <c r="Q45" s="2"/>
      <c r="R45" s="89"/>
      <c r="S45" s="89"/>
      <c r="T45" s="89"/>
      <c r="U45" s="2"/>
      <c r="V45" s="89"/>
      <c r="W45" s="89"/>
      <c r="X45" s="89"/>
      <c r="Y45" s="2"/>
      <c r="Z45" s="89"/>
      <c r="AA45" s="89"/>
      <c r="AB45" s="89"/>
      <c r="AC45" s="2"/>
      <c r="AD45" s="89"/>
      <c r="AE45" s="89"/>
      <c r="AF45" s="89"/>
      <c r="AG45" s="2"/>
      <c r="AH45" s="2"/>
      <c r="AI45" s="2"/>
      <c r="AJ45" s="2"/>
      <c r="AK45" s="2"/>
      <c r="AL45" s="2"/>
    </row>
    <row r="46" spans="1:38" ht="12.75">
      <c r="A46" s="2"/>
      <c r="B46" s="2"/>
      <c r="C46" s="2"/>
      <c r="D46" s="89"/>
      <c r="E46" s="89"/>
      <c r="F46" s="89"/>
      <c r="G46" s="89"/>
      <c r="H46" s="89"/>
      <c r="I46" s="89"/>
      <c r="J46" s="89"/>
      <c r="K46" s="89"/>
      <c r="L46" s="89"/>
      <c r="M46" s="2"/>
      <c r="N46" s="89"/>
      <c r="O46" s="89"/>
      <c r="P46" s="89"/>
      <c r="Q46" s="2"/>
      <c r="R46" s="89"/>
      <c r="S46" s="89"/>
      <c r="T46" s="89"/>
      <c r="U46" s="2"/>
      <c r="V46" s="89"/>
      <c r="W46" s="89"/>
      <c r="X46" s="89"/>
      <c r="Y46" s="2"/>
      <c r="Z46" s="89"/>
      <c r="AA46" s="89"/>
      <c r="AB46" s="89"/>
      <c r="AC46" s="2"/>
      <c r="AD46" s="89"/>
      <c r="AE46" s="89"/>
      <c r="AF46" s="89"/>
      <c r="AG46" s="2"/>
      <c r="AH46" s="2"/>
      <c r="AI46" s="2"/>
      <c r="AJ46" s="2"/>
      <c r="AK46" s="2"/>
      <c r="AL46" s="2"/>
    </row>
    <row r="47" spans="1:38" ht="12.75">
      <c r="A47" s="2"/>
      <c r="B47" s="2"/>
      <c r="C47" s="2"/>
      <c r="D47" s="89"/>
      <c r="E47" s="89"/>
      <c r="F47" s="89"/>
      <c r="G47" s="89"/>
      <c r="H47" s="89"/>
      <c r="I47" s="89"/>
      <c r="J47" s="89"/>
      <c r="K47" s="89"/>
      <c r="L47" s="89"/>
      <c r="M47" s="2"/>
      <c r="N47" s="89"/>
      <c r="O47" s="89"/>
      <c r="P47" s="89"/>
      <c r="Q47" s="2"/>
      <c r="R47" s="89"/>
      <c r="S47" s="89"/>
      <c r="T47" s="89"/>
      <c r="U47" s="2"/>
      <c r="V47" s="89"/>
      <c r="W47" s="89"/>
      <c r="X47" s="89"/>
      <c r="Y47" s="2"/>
      <c r="Z47" s="89"/>
      <c r="AA47" s="89"/>
      <c r="AB47" s="89"/>
      <c r="AC47" s="2"/>
      <c r="AD47" s="89"/>
      <c r="AE47" s="89"/>
      <c r="AF47" s="89"/>
      <c r="AG47" s="2"/>
      <c r="AH47" s="2"/>
      <c r="AI47" s="2"/>
      <c r="AJ47" s="2"/>
      <c r="AK47" s="2"/>
      <c r="AL47" s="2"/>
    </row>
    <row r="48" spans="1:38" ht="12.75">
      <c r="A48" s="2"/>
      <c r="B48" s="2"/>
      <c r="C48" s="2"/>
      <c r="D48" s="89"/>
      <c r="E48" s="89"/>
      <c r="F48" s="89"/>
      <c r="G48" s="89"/>
      <c r="H48" s="89"/>
      <c r="I48" s="89"/>
      <c r="J48" s="89"/>
      <c r="K48" s="89"/>
      <c r="L48" s="89"/>
      <c r="M48" s="2"/>
      <c r="N48" s="89"/>
      <c r="O48" s="89"/>
      <c r="P48" s="89"/>
      <c r="Q48" s="2"/>
      <c r="R48" s="89"/>
      <c r="S48" s="89"/>
      <c r="T48" s="89"/>
      <c r="U48" s="2"/>
      <c r="V48" s="89"/>
      <c r="W48" s="89"/>
      <c r="X48" s="89"/>
      <c r="Y48" s="2"/>
      <c r="Z48" s="89"/>
      <c r="AA48" s="89"/>
      <c r="AB48" s="89"/>
      <c r="AC48" s="2"/>
      <c r="AD48" s="89"/>
      <c r="AE48" s="89"/>
      <c r="AF48" s="89"/>
      <c r="AG48" s="2"/>
      <c r="AH48" s="2"/>
      <c r="AI48" s="2"/>
      <c r="AJ48" s="2"/>
      <c r="AK48" s="2"/>
      <c r="AL48" s="2"/>
    </row>
    <row r="49" spans="1:38" ht="12.75">
      <c r="A49" s="2"/>
      <c r="B49" s="2"/>
      <c r="C49" s="2"/>
      <c r="D49" s="89"/>
      <c r="E49" s="89"/>
      <c r="F49" s="89"/>
      <c r="G49" s="89"/>
      <c r="H49" s="89"/>
      <c r="I49" s="89"/>
      <c r="J49" s="89"/>
      <c r="K49" s="89"/>
      <c r="L49" s="89"/>
      <c r="M49" s="2"/>
      <c r="N49" s="89"/>
      <c r="O49" s="89"/>
      <c r="P49" s="89"/>
      <c r="Q49" s="2"/>
      <c r="R49" s="89"/>
      <c r="S49" s="89"/>
      <c r="T49" s="89"/>
      <c r="U49" s="2"/>
      <c r="V49" s="89"/>
      <c r="W49" s="89"/>
      <c r="X49" s="89"/>
      <c r="Y49" s="2"/>
      <c r="Z49" s="89"/>
      <c r="AA49" s="89"/>
      <c r="AB49" s="89"/>
      <c r="AC49" s="2"/>
      <c r="AD49" s="89"/>
      <c r="AE49" s="89"/>
      <c r="AF49" s="89"/>
      <c r="AG49" s="2"/>
      <c r="AH49" s="2"/>
      <c r="AI49" s="2"/>
      <c r="AJ49" s="2"/>
      <c r="AK49" s="2"/>
      <c r="AL49" s="2"/>
    </row>
    <row r="50" spans="1:38" ht="12.75">
      <c r="A50" s="2"/>
      <c r="B50" s="2"/>
      <c r="C50" s="2"/>
      <c r="D50" s="89"/>
      <c r="E50" s="89"/>
      <c r="F50" s="89"/>
      <c r="G50" s="89"/>
      <c r="H50" s="89"/>
      <c r="I50" s="89"/>
      <c r="J50" s="89"/>
      <c r="K50" s="89"/>
      <c r="L50" s="89"/>
      <c r="M50" s="2"/>
      <c r="N50" s="89"/>
      <c r="O50" s="89"/>
      <c r="P50" s="89"/>
      <c r="Q50" s="2"/>
      <c r="R50" s="89"/>
      <c r="S50" s="89"/>
      <c r="T50" s="89"/>
      <c r="U50" s="2"/>
      <c r="V50" s="89"/>
      <c r="W50" s="89"/>
      <c r="X50" s="89"/>
      <c r="Y50" s="2"/>
      <c r="Z50" s="89"/>
      <c r="AA50" s="89"/>
      <c r="AB50" s="89"/>
      <c r="AC50" s="2"/>
      <c r="AD50" s="89"/>
      <c r="AE50" s="89"/>
      <c r="AF50" s="89"/>
      <c r="AG50" s="2"/>
      <c r="AH50" s="2"/>
      <c r="AI50" s="2"/>
      <c r="AJ50" s="2"/>
      <c r="AK50" s="2"/>
      <c r="AL50" s="2"/>
    </row>
    <row r="51" spans="1:38" ht="12.75">
      <c r="A51" s="2"/>
      <c r="B51" s="2"/>
      <c r="C51" s="2"/>
      <c r="D51" s="89"/>
      <c r="E51" s="89"/>
      <c r="F51" s="89"/>
      <c r="G51" s="89"/>
      <c r="H51" s="89"/>
      <c r="I51" s="89"/>
      <c r="J51" s="89"/>
      <c r="K51" s="89"/>
      <c r="L51" s="89"/>
      <c r="M51" s="2"/>
      <c r="N51" s="89"/>
      <c r="O51" s="89"/>
      <c r="P51" s="89"/>
      <c r="Q51" s="2"/>
      <c r="R51" s="89"/>
      <c r="S51" s="89"/>
      <c r="T51" s="89"/>
      <c r="U51" s="2"/>
      <c r="V51" s="89"/>
      <c r="W51" s="89"/>
      <c r="X51" s="89"/>
      <c r="Y51" s="2"/>
      <c r="Z51" s="89"/>
      <c r="AA51" s="89"/>
      <c r="AB51" s="89"/>
      <c r="AC51" s="2"/>
      <c r="AD51" s="89"/>
      <c r="AE51" s="89"/>
      <c r="AF51" s="89"/>
      <c r="AG51" s="2"/>
      <c r="AH51" s="2"/>
      <c r="AI51" s="2"/>
      <c r="AJ51" s="2"/>
      <c r="AK51" s="2"/>
      <c r="AL51" s="2"/>
    </row>
    <row r="52" spans="1:38" ht="12.75">
      <c r="A52" s="2"/>
      <c r="B52" s="2"/>
      <c r="C52" s="2"/>
      <c r="D52" s="89"/>
      <c r="E52" s="89"/>
      <c r="F52" s="89"/>
      <c r="G52" s="89"/>
      <c r="H52" s="89"/>
      <c r="I52" s="89"/>
      <c r="J52" s="89"/>
      <c r="K52" s="89"/>
      <c r="L52" s="89"/>
      <c r="M52" s="2"/>
      <c r="N52" s="89"/>
      <c r="O52" s="89"/>
      <c r="P52" s="89"/>
      <c r="Q52" s="2"/>
      <c r="R52" s="89"/>
      <c r="S52" s="89"/>
      <c r="T52" s="89"/>
      <c r="U52" s="2"/>
      <c r="V52" s="89"/>
      <c r="W52" s="89"/>
      <c r="X52" s="89"/>
      <c r="Y52" s="2"/>
      <c r="Z52" s="89"/>
      <c r="AA52" s="89"/>
      <c r="AB52" s="89"/>
      <c r="AC52" s="2"/>
      <c r="AD52" s="89"/>
      <c r="AE52" s="89"/>
      <c r="AF52" s="89"/>
      <c r="AG52" s="2"/>
      <c r="AH52" s="2"/>
      <c r="AI52" s="2"/>
      <c r="AJ52" s="2"/>
      <c r="AK52" s="2"/>
      <c r="AL52" s="2"/>
    </row>
    <row r="53" spans="1:38" ht="12.75">
      <c r="A53" s="2"/>
      <c r="B53" s="2"/>
      <c r="C53" s="2"/>
      <c r="D53" s="89"/>
      <c r="E53" s="89"/>
      <c r="F53" s="89"/>
      <c r="G53" s="89"/>
      <c r="H53" s="89"/>
      <c r="I53" s="89"/>
      <c r="J53" s="89"/>
      <c r="K53" s="89"/>
      <c r="L53" s="89"/>
      <c r="M53" s="2"/>
      <c r="N53" s="89"/>
      <c r="O53" s="89"/>
      <c r="P53" s="89"/>
      <c r="Q53" s="2"/>
      <c r="R53" s="89"/>
      <c r="S53" s="89"/>
      <c r="T53" s="89"/>
      <c r="U53" s="2"/>
      <c r="V53" s="89"/>
      <c r="W53" s="89"/>
      <c r="X53" s="89"/>
      <c r="Y53" s="2"/>
      <c r="Z53" s="89"/>
      <c r="AA53" s="89"/>
      <c r="AB53" s="89"/>
      <c r="AC53" s="2"/>
      <c r="AD53" s="89"/>
      <c r="AE53" s="89"/>
      <c r="AF53" s="89"/>
      <c r="AG53" s="2"/>
      <c r="AH53" s="2"/>
      <c r="AI53" s="2"/>
      <c r="AJ53" s="2"/>
      <c r="AK53" s="2"/>
      <c r="AL53" s="2"/>
    </row>
    <row r="54" spans="1:38" ht="12.75">
      <c r="A54" s="2"/>
      <c r="B54" s="2"/>
      <c r="C54" s="2"/>
      <c r="D54" s="89"/>
      <c r="E54" s="89"/>
      <c r="F54" s="89"/>
      <c r="G54" s="89"/>
      <c r="H54" s="89"/>
      <c r="I54" s="89"/>
      <c r="J54" s="89"/>
      <c r="K54" s="89"/>
      <c r="L54" s="89"/>
      <c r="M54" s="2"/>
      <c r="N54" s="89"/>
      <c r="O54" s="89"/>
      <c r="P54" s="89"/>
      <c r="Q54" s="2"/>
      <c r="R54" s="89"/>
      <c r="S54" s="89"/>
      <c r="T54" s="89"/>
      <c r="U54" s="2"/>
      <c r="V54" s="89"/>
      <c r="W54" s="89"/>
      <c r="X54" s="89"/>
      <c r="Y54" s="2"/>
      <c r="Z54" s="89"/>
      <c r="AA54" s="89"/>
      <c r="AB54" s="89"/>
      <c r="AC54" s="2"/>
      <c r="AD54" s="89"/>
      <c r="AE54" s="89"/>
      <c r="AF54" s="89"/>
      <c r="AG54" s="2"/>
      <c r="AH54" s="2"/>
      <c r="AI54" s="2"/>
      <c r="AJ54" s="2"/>
      <c r="AK54" s="2"/>
      <c r="AL54" s="2"/>
    </row>
    <row r="55" spans="1:38" ht="12.75">
      <c r="A55" s="2"/>
      <c r="B55" s="2"/>
      <c r="C55" s="2"/>
      <c r="D55" s="89"/>
      <c r="E55" s="89"/>
      <c r="F55" s="89"/>
      <c r="G55" s="89"/>
      <c r="H55" s="89"/>
      <c r="I55" s="89"/>
      <c r="J55" s="89"/>
      <c r="K55" s="89"/>
      <c r="L55" s="89"/>
      <c r="M55" s="2"/>
      <c r="N55" s="89"/>
      <c r="O55" s="89"/>
      <c r="P55" s="89"/>
      <c r="Q55" s="2"/>
      <c r="R55" s="89"/>
      <c r="S55" s="89"/>
      <c r="T55" s="89"/>
      <c r="U55" s="2"/>
      <c r="V55" s="89"/>
      <c r="W55" s="89"/>
      <c r="X55" s="89"/>
      <c r="Y55" s="2"/>
      <c r="Z55" s="89"/>
      <c r="AA55" s="89"/>
      <c r="AB55" s="89"/>
      <c r="AC55" s="2"/>
      <c r="AD55" s="89"/>
      <c r="AE55" s="89"/>
      <c r="AF55" s="89"/>
      <c r="AG55" s="2"/>
      <c r="AH55" s="2"/>
      <c r="AI55" s="2"/>
      <c r="AJ55" s="2"/>
      <c r="AK55" s="2"/>
      <c r="AL55" s="2"/>
    </row>
    <row r="56" spans="1:38" ht="12.75">
      <c r="A56" s="2"/>
      <c r="B56" s="2"/>
      <c r="C56" s="2"/>
      <c r="D56" s="89"/>
      <c r="E56" s="89"/>
      <c r="F56" s="89"/>
      <c r="G56" s="89"/>
      <c r="H56" s="89"/>
      <c r="I56" s="89"/>
      <c r="J56" s="89"/>
      <c r="K56" s="89"/>
      <c r="L56" s="89"/>
      <c r="M56" s="2"/>
      <c r="N56" s="89"/>
      <c r="O56" s="89"/>
      <c r="P56" s="89"/>
      <c r="Q56" s="2"/>
      <c r="R56" s="89"/>
      <c r="S56" s="89"/>
      <c r="T56" s="89"/>
      <c r="U56" s="2"/>
      <c r="V56" s="89"/>
      <c r="W56" s="89"/>
      <c r="X56" s="89"/>
      <c r="Y56" s="2"/>
      <c r="Z56" s="89"/>
      <c r="AA56" s="89"/>
      <c r="AB56" s="89"/>
      <c r="AC56" s="2"/>
      <c r="AD56" s="89"/>
      <c r="AE56" s="89"/>
      <c r="AF56" s="89"/>
      <c r="AG56" s="2"/>
      <c r="AH56" s="2"/>
      <c r="AI56" s="2"/>
      <c r="AJ56" s="2"/>
      <c r="AK56" s="2"/>
      <c r="AL56" s="2"/>
    </row>
    <row r="57" spans="1:38" ht="12.75">
      <c r="A57" s="2"/>
      <c r="B57" s="2"/>
      <c r="C57" s="2"/>
      <c r="D57" s="89"/>
      <c r="E57" s="89"/>
      <c r="F57" s="89"/>
      <c r="G57" s="89"/>
      <c r="H57" s="89"/>
      <c r="I57" s="89"/>
      <c r="J57" s="89"/>
      <c r="K57" s="89"/>
      <c r="L57" s="89"/>
      <c r="M57" s="2"/>
      <c r="N57" s="89"/>
      <c r="O57" s="89"/>
      <c r="P57" s="89"/>
      <c r="Q57" s="2"/>
      <c r="R57" s="89"/>
      <c r="S57" s="89"/>
      <c r="T57" s="89"/>
      <c r="U57" s="2"/>
      <c r="V57" s="89"/>
      <c r="W57" s="89"/>
      <c r="X57" s="89"/>
      <c r="Y57" s="2"/>
      <c r="Z57" s="89"/>
      <c r="AA57" s="89"/>
      <c r="AB57" s="89"/>
      <c r="AC57" s="2"/>
      <c r="AD57" s="89"/>
      <c r="AE57" s="89"/>
      <c r="AF57" s="89"/>
      <c r="AG57" s="2"/>
      <c r="AH57" s="2"/>
      <c r="AI57" s="2"/>
      <c r="AJ57" s="2"/>
      <c r="AK57" s="2"/>
      <c r="AL57" s="2"/>
    </row>
    <row r="58" spans="1:38" ht="12.75">
      <c r="A58" s="2"/>
      <c r="B58" s="2"/>
      <c r="C58" s="2"/>
      <c r="D58" s="89"/>
      <c r="E58" s="89"/>
      <c r="F58" s="89"/>
      <c r="G58" s="89"/>
      <c r="H58" s="89"/>
      <c r="I58" s="89"/>
      <c r="J58" s="89"/>
      <c r="K58" s="89"/>
      <c r="L58" s="89"/>
      <c r="M58" s="2"/>
      <c r="N58" s="89"/>
      <c r="O58" s="89"/>
      <c r="P58" s="89"/>
      <c r="Q58" s="2"/>
      <c r="R58" s="89"/>
      <c r="S58" s="89"/>
      <c r="T58" s="89"/>
      <c r="U58" s="2"/>
      <c r="V58" s="89"/>
      <c r="W58" s="89"/>
      <c r="X58" s="89"/>
      <c r="Y58" s="2"/>
      <c r="Z58" s="89"/>
      <c r="AA58" s="89"/>
      <c r="AB58" s="89"/>
      <c r="AC58" s="2"/>
      <c r="AD58" s="89"/>
      <c r="AE58" s="89"/>
      <c r="AF58" s="89"/>
      <c r="AG58" s="2"/>
      <c r="AH58" s="2"/>
      <c r="AI58" s="2"/>
      <c r="AJ58" s="2"/>
      <c r="AK58" s="2"/>
      <c r="AL58" s="2"/>
    </row>
    <row r="59" spans="1:38" ht="12.75">
      <c r="A59" s="2"/>
      <c r="B59" s="2"/>
      <c r="C59" s="2"/>
      <c r="D59" s="89"/>
      <c r="E59" s="89"/>
      <c r="F59" s="89"/>
      <c r="G59" s="89"/>
      <c r="H59" s="89"/>
      <c r="I59" s="89"/>
      <c r="J59" s="89"/>
      <c r="K59" s="89"/>
      <c r="L59" s="89"/>
      <c r="M59" s="2"/>
      <c r="N59" s="89"/>
      <c r="O59" s="89"/>
      <c r="P59" s="89"/>
      <c r="Q59" s="2"/>
      <c r="R59" s="89"/>
      <c r="S59" s="89"/>
      <c r="T59" s="89"/>
      <c r="U59" s="2"/>
      <c r="V59" s="89"/>
      <c r="W59" s="89"/>
      <c r="X59" s="89"/>
      <c r="Y59" s="2"/>
      <c r="Z59" s="89"/>
      <c r="AA59" s="89"/>
      <c r="AB59" s="89"/>
      <c r="AC59" s="2"/>
      <c r="AD59" s="89"/>
      <c r="AE59" s="89"/>
      <c r="AF59" s="89"/>
      <c r="AG59" s="2"/>
      <c r="AH59" s="2"/>
      <c r="AI59" s="2"/>
      <c r="AJ59" s="2"/>
      <c r="AK59" s="2"/>
      <c r="AL59" s="2"/>
    </row>
    <row r="60" spans="1:38" ht="12.75">
      <c r="A60" s="2"/>
      <c r="B60" s="2"/>
      <c r="C60" s="2"/>
      <c r="D60" s="89"/>
      <c r="E60" s="89"/>
      <c r="F60" s="89"/>
      <c r="G60" s="89"/>
      <c r="H60" s="89"/>
      <c r="I60" s="89"/>
      <c r="J60" s="89"/>
      <c r="K60" s="89"/>
      <c r="L60" s="89"/>
      <c r="M60" s="2"/>
      <c r="N60" s="89"/>
      <c r="O60" s="89"/>
      <c r="P60" s="89"/>
      <c r="Q60" s="2"/>
      <c r="R60" s="89"/>
      <c r="S60" s="89"/>
      <c r="T60" s="89"/>
      <c r="U60" s="2"/>
      <c r="V60" s="89"/>
      <c r="W60" s="89"/>
      <c r="X60" s="89"/>
      <c r="Y60" s="2"/>
      <c r="Z60" s="89"/>
      <c r="AA60" s="89"/>
      <c r="AB60" s="89"/>
      <c r="AC60" s="2"/>
      <c r="AD60" s="89"/>
      <c r="AE60" s="89"/>
      <c r="AF60" s="89"/>
      <c r="AG60" s="2"/>
      <c r="AH60" s="2"/>
      <c r="AI60" s="2"/>
      <c r="AJ60" s="2"/>
      <c r="AK60" s="2"/>
      <c r="AL60" s="2"/>
    </row>
    <row r="61" spans="1:38" ht="12.75">
      <c r="A61" s="2"/>
      <c r="B61" s="2"/>
      <c r="C61" s="2"/>
      <c r="D61" s="89"/>
      <c r="E61" s="89"/>
      <c r="F61" s="89"/>
      <c r="G61" s="89"/>
      <c r="H61" s="89"/>
      <c r="I61" s="89"/>
      <c r="J61" s="89"/>
      <c r="K61" s="89"/>
      <c r="L61" s="89"/>
      <c r="M61" s="2"/>
      <c r="N61" s="89"/>
      <c r="O61" s="89"/>
      <c r="P61" s="89"/>
      <c r="Q61" s="2"/>
      <c r="R61" s="89"/>
      <c r="S61" s="89"/>
      <c r="T61" s="89"/>
      <c r="U61" s="2"/>
      <c r="V61" s="89"/>
      <c r="W61" s="89"/>
      <c r="X61" s="89"/>
      <c r="Y61" s="2"/>
      <c r="Z61" s="89"/>
      <c r="AA61" s="89"/>
      <c r="AB61" s="89"/>
      <c r="AC61" s="2"/>
      <c r="AD61" s="89"/>
      <c r="AE61" s="89"/>
      <c r="AF61" s="89"/>
      <c r="AG61" s="2"/>
      <c r="AH61" s="2"/>
      <c r="AI61" s="2"/>
      <c r="AJ61" s="2"/>
      <c r="AK61" s="2"/>
      <c r="AL61" s="2"/>
    </row>
    <row r="62" spans="1:38" ht="12.75">
      <c r="A62" s="2"/>
      <c r="B62" s="2"/>
      <c r="C62" s="2"/>
      <c r="D62" s="89"/>
      <c r="E62" s="89"/>
      <c r="F62" s="89"/>
      <c r="G62" s="89"/>
      <c r="H62" s="89"/>
      <c r="I62" s="89"/>
      <c r="J62" s="89"/>
      <c r="K62" s="89"/>
      <c r="L62" s="89"/>
      <c r="M62" s="2"/>
      <c r="N62" s="89"/>
      <c r="O62" s="89"/>
      <c r="P62" s="89"/>
      <c r="Q62" s="2"/>
      <c r="R62" s="89"/>
      <c r="S62" s="89"/>
      <c r="T62" s="89"/>
      <c r="U62" s="2"/>
      <c r="V62" s="89"/>
      <c r="W62" s="89"/>
      <c r="X62" s="89"/>
      <c r="Y62" s="2"/>
      <c r="Z62" s="89"/>
      <c r="AA62" s="89"/>
      <c r="AB62" s="89"/>
      <c r="AC62" s="2"/>
      <c r="AD62" s="89"/>
      <c r="AE62" s="89"/>
      <c r="AF62" s="89"/>
      <c r="AG62" s="2"/>
      <c r="AH62" s="2"/>
      <c r="AI62" s="2"/>
      <c r="AJ62" s="2"/>
      <c r="AK62" s="2"/>
      <c r="AL62" s="2"/>
    </row>
    <row r="63" spans="1:38" ht="12.75">
      <c r="A63" s="2"/>
      <c r="B63" s="2"/>
      <c r="C63" s="2"/>
      <c r="D63" s="89"/>
      <c r="E63" s="89"/>
      <c r="F63" s="89"/>
      <c r="G63" s="89"/>
      <c r="H63" s="89"/>
      <c r="I63" s="89"/>
      <c r="J63" s="89"/>
      <c r="K63" s="89"/>
      <c r="L63" s="89"/>
      <c r="M63" s="2"/>
      <c r="N63" s="89"/>
      <c r="O63" s="89"/>
      <c r="P63" s="89"/>
      <c r="Q63" s="2"/>
      <c r="R63" s="89"/>
      <c r="S63" s="89"/>
      <c r="T63" s="89"/>
      <c r="U63" s="2"/>
      <c r="V63" s="89"/>
      <c r="W63" s="89"/>
      <c r="X63" s="89"/>
      <c r="Y63" s="2"/>
      <c r="Z63" s="89"/>
      <c r="AA63" s="89"/>
      <c r="AB63" s="89"/>
      <c r="AC63" s="2"/>
      <c r="AD63" s="89"/>
      <c r="AE63" s="89"/>
      <c r="AF63" s="89"/>
      <c r="AG63" s="2"/>
      <c r="AH63" s="2"/>
      <c r="AI63" s="2"/>
      <c r="AJ63" s="2"/>
      <c r="AK63" s="2"/>
      <c r="AL63" s="2"/>
    </row>
    <row r="64" spans="1:38" ht="12.75">
      <c r="A64" s="2"/>
      <c r="B64" s="2"/>
      <c r="C64" s="2"/>
      <c r="D64" s="89"/>
      <c r="E64" s="89"/>
      <c r="F64" s="89"/>
      <c r="G64" s="89"/>
      <c r="H64" s="89"/>
      <c r="I64" s="89"/>
      <c r="J64" s="89"/>
      <c r="K64" s="89"/>
      <c r="L64" s="89"/>
      <c r="M64" s="2"/>
      <c r="N64" s="89"/>
      <c r="O64" s="89"/>
      <c r="P64" s="89"/>
      <c r="Q64" s="2"/>
      <c r="R64" s="89"/>
      <c r="S64" s="89"/>
      <c r="T64" s="89"/>
      <c r="U64" s="2"/>
      <c r="V64" s="89"/>
      <c r="W64" s="89"/>
      <c r="X64" s="89"/>
      <c r="Y64" s="2"/>
      <c r="Z64" s="89"/>
      <c r="AA64" s="89"/>
      <c r="AB64" s="89"/>
      <c r="AC64" s="2"/>
      <c r="AD64" s="89"/>
      <c r="AE64" s="89"/>
      <c r="AF64" s="89"/>
      <c r="AG64" s="2"/>
      <c r="AH64" s="2"/>
      <c r="AI64" s="2"/>
      <c r="AJ64" s="2"/>
      <c r="AK64" s="2"/>
      <c r="AL64" s="2"/>
    </row>
    <row r="65" spans="1:38" ht="12.75">
      <c r="A65" s="2"/>
      <c r="B65" s="2"/>
      <c r="C65" s="2"/>
      <c r="D65" s="89"/>
      <c r="E65" s="89"/>
      <c r="F65" s="89"/>
      <c r="G65" s="89"/>
      <c r="H65" s="89"/>
      <c r="I65" s="89"/>
      <c r="J65" s="89"/>
      <c r="K65" s="89"/>
      <c r="L65" s="89"/>
      <c r="M65" s="2"/>
      <c r="N65" s="89"/>
      <c r="O65" s="89"/>
      <c r="P65" s="89"/>
      <c r="Q65" s="2"/>
      <c r="R65" s="89"/>
      <c r="S65" s="89"/>
      <c r="T65" s="89"/>
      <c r="U65" s="2"/>
      <c r="V65" s="89"/>
      <c r="W65" s="89"/>
      <c r="X65" s="89"/>
      <c r="Y65" s="2"/>
      <c r="Z65" s="89"/>
      <c r="AA65" s="89"/>
      <c r="AB65" s="89"/>
      <c r="AC65" s="2"/>
      <c r="AD65" s="89"/>
      <c r="AE65" s="89"/>
      <c r="AF65" s="89"/>
      <c r="AG65" s="2"/>
      <c r="AH65" s="2"/>
      <c r="AI65" s="2"/>
      <c r="AJ65" s="2"/>
      <c r="AK65" s="2"/>
      <c r="AL65" s="2"/>
    </row>
    <row r="66" spans="1:38" ht="12.75">
      <c r="A66" s="2"/>
      <c r="B66" s="2"/>
      <c r="C66" s="2"/>
      <c r="D66" s="89"/>
      <c r="E66" s="89"/>
      <c r="F66" s="89"/>
      <c r="G66" s="89"/>
      <c r="H66" s="89"/>
      <c r="I66" s="89"/>
      <c r="J66" s="89"/>
      <c r="K66" s="89"/>
      <c r="L66" s="89"/>
      <c r="M66" s="2"/>
      <c r="N66" s="89"/>
      <c r="O66" s="89"/>
      <c r="P66" s="89"/>
      <c r="Q66" s="2"/>
      <c r="R66" s="89"/>
      <c r="S66" s="89"/>
      <c r="T66" s="89"/>
      <c r="U66" s="2"/>
      <c r="V66" s="89"/>
      <c r="W66" s="89"/>
      <c r="X66" s="89"/>
      <c r="Y66" s="2"/>
      <c r="Z66" s="89"/>
      <c r="AA66" s="89"/>
      <c r="AB66" s="89"/>
      <c r="AC66" s="2"/>
      <c r="AD66" s="89"/>
      <c r="AE66" s="89"/>
      <c r="AF66" s="89"/>
      <c r="AG66" s="2"/>
      <c r="AH66" s="2"/>
      <c r="AI66" s="2"/>
      <c r="AJ66" s="2"/>
      <c r="AK66" s="2"/>
      <c r="AL66" s="2"/>
    </row>
    <row r="67" spans="1:38" ht="12.75">
      <c r="A67" s="2"/>
      <c r="B67" s="2"/>
      <c r="C67" s="2"/>
      <c r="D67" s="89"/>
      <c r="E67" s="89"/>
      <c r="F67" s="89"/>
      <c r="G67" s="89"/>
      <c r="H67" s="89"/>
      <c r="I67" s="89"/>
      <c r="J67" s="89"/>
      <c r="K67" s="89"/>
      <c r="L67" s="89"/>
      <c r="M67" s="2"/>
      <c r="N67" s="89"/>
      <c r="O67" s="89"/>
      <c r="P67" s="89"/>
      <c r="Q67" s="2"/>
      <c r="R67" s="89"/>
      <c r="S67" s="89"/>
      <c r="T67" s="89"/>
      <c r="U67" s="2"/>
      <c r="V67" s="89"/>
      <c r="W67" s="89"/>
      <c r="X67" s="89"/>
      <c r="Y67" s="2"/>
      <c r="Z67" s="89"/>
      <c r="AA67" s="89"/>
      <c r="AB67" s="89"/>
      <c r="AC67" s="2"/>
      <c r="AD67" s="89"/>
      <c r="AE67" s="89"/>
      <c r="AF67" s="89"/>
      <c r="AG67" s="2"/>
      <c r="AH67" s="2"/>
      <c r="AI67" s="2"/>
      <c r="AJ67" s="2"/>
      <c r="AK67" s="2"/>
      <c r="AL67" s="2"/>
    </row>
    <row r="68" spans="1:38" ht="12.75">
      <c r="A68" s="2"/>
      <c r="B68" s="2"/>
      <c r="C68" s="2"/>
      <c r="D68" s="89"/>
      <c r="E68" s="89"/>
      <c r="F68" s="89"/>
      <c r="G68" s="89"/>
      <c r="H68" s="89"/>
      <c r="I68" s="89"/>
      <c r="J68" s="89"/>
      <c r="K68" s="89"/>
      <c r="L68" s="89"/>
      <c r="M68" s="2"/>
      <c r="N68" s="89"/>
      <c r="O68" s="89"/>
      <c r="P68" s="89"/>
      <c r="Q68" s="2"/>
      <c r="R68" s="89"/>
      <c r="S68" s="89"/>
      <c r="T68" s="89"/>
      <c r="U68" s="2"/>
      <c r="V68" s="89"/>
      <c r="W68" s="89"/>
      <c r="X68" s="89"/>
      <c r="Y68" s="2"/>
      <c r="Z68" s="89"/>
      <c r="AA68" s="89"/>
      <c r="AB68" s="89"/>
      <c r="AC68" s="2"/>
      <c r="AD68" s="89"/>
      <c r="AE68" s="89"/>
      <c r="AF68" s="89"/>
      <c r="AG68" s="2"/>
      <c r="AH68" s="2"/>
      <c r="AI68" s="2"/>
      <c r="AJ68" s="2"/>
      <c r="AK68" s="2"/>
      <c r="AL68" s="2"/>
    </row>
    <row r="69" spans="1:38" ht="12.75">
      <c r="A69" s="2"/>
      <c r="B69" s="2"/>
      <c r="C69" s="2"/>
      <c r="D69" s="89"/>
      <c r="E69" s="89"/>
      <c r="F69" s="89"/>
      <c r="G69" s="89"/>
      <c r="H69" s="89"/>
      <c r="I69" s="89"/>
      <c r="J69" s="89"/>
      <c r="K69" s="89"/>
      <c r="L69" s="89"/>
      <c r="M69" s="2"/>
      <c r="N69" s="89"/>
      <c r="O69" s="89"/>
      <c r="P69" s="89"/>
      <c r="Q69" s="2"/>
      <c r="R69" s="89"/>
      <c r="S69" s="89"/>
      <c r="T69" s="89"/>
      <c r="U69" s="2"/>
      <c r="V69" s="89"/>
      <c r="W69" s="89"/>
      <c r="X69" s="89"/>
      <c r="Y69" s="2"/>
      <c r="Z69" s="89"/>
      <c r="AA69" s="89"/>
      <c r="AB69" s="89"/>
      <c r="AC69" s="2"/>
      <c r="AD69" s="89"/>
      <c r="AE69" s="89"/>
      <c r="AF69" s="89"/>
      <c r="AG69" s="2"/>
      <c r="AH69" s="2"/>
      <c r="AI69" s="2"/>
      <c r="AJ69" s="2"/>
      <c r="AK69" s="2"/>
      <c r="AL69" s="2"/>
    </row>
    <row r="70" spans="1:38" ht="12.75">
      <c r="A70" s="2"/>
      <c r="B70" s="2"/>
      <c r="C70" s="2"/>
      <c r="D70" s="89"/>
      <c r="E70" s="89"/>
      <c r="F70" s="89"/>
      <c r="G70" s="89"/>
      <c r="H70" s="89"/>
      <c r="I70" s="89"/>
      <c r="J70" s="89"/>
      <c r="K70" s="89"/>
      <c r="L70" s="89"/>
      <c r="M70" s="2"/>
      <c r="N70" s="89"/>
      <c r="O70" s="89"/>
      <c r="P70" s="89"/>
      <c r="Q70" s="2"/>
      <c r="R70" s="89"/>
      <c r="S70" s="89"/>
      <c r="T70" s="89"/>
      <c r="U70" s="2"/>
      <c r="V70" s="89"/>
      <c r="W70" s="89"/>
      <c r="X70" s="89"/>
      <c r="Y70" s="2"/>
      <c r="Z70" s="89"/>
      <c r="AA70" s="89"/>
      <c r="AB70" s="89"/>
      <c r="AC70" s="2"/>
      <c r="AD70" s="89"/>
      <c r="AE70" s="89"/>
      <c r="AF70" s="89"/>
      <c r="AG70" s="2"/>
      <c r="AH70" s="2"/>
      <c r="AI70" s="2"/>
      <c r="AJ70" s="2"/>
      <c r="AK70" s="2"/>
      <c r="AL70" s="2"/>
    </row>
    <row r="71" spans="1:38" ht="12.75">
      <c r="A71" s="2"/>
      <c r="B71" s="2"/>
      <c r="C71" s="2"/>
      <c r="D71" s="89"/>
      <c r="E71" s="89"/>
      <c r="F71" s="89"/>
      <c r="G71" s="89"/>
      <c r="H71" s="89"/>
      <c r="I71" s="89"/>
      <c r="J71" s="89"/>
      <c r="K71" s="89"/>
      <c r="L71" s="89"/>
      <c r="M71" s="2"/>
      <c r="N71" s="89"/>
      <c r="O71" s="89"/>
      <c r="P71" s="89"/>
      <c r="Q71" s="2"/>
      <c r="R71" s="89"/>
      <c r="S71" s="89"/>
      <c r="T71" s="89"/>
      <c r="U71" s="2"/>
      <c r="V71" s="89"/>
      <c r="W71" s="89"/>
      <c r="X71" s="89"/>
      <c r="Y71" s="2"/>
      <c r="Z71" s="89"/>
      <c r="AA71" s="89"/>
      <c r="AB71" s="89"/>
      <c r="AC71" s="2"/>
      <c r="AD71" s="89"/>
      <c r="AE71" s="89"/>
      <c r="AF71" s="89"/>
      <c r="AG71" s="2"/>
      <c r="AH71" s="2"/>
      <c r="AI71" s="2"/>
      <c r="AJ71" s="2"/>
      <c r="AK71" s="2"/>
      <c r="AL71" s="2"/>
    </row>
    <row r="72" spans="1:38" ht="12.75">
      <c r="A72" s="2"/>
      <c r="B72" s="2"/>
      <c r="C72" s="2"/>
      <c r="D72" s="89"/>
      <c r="E72" s="89"/>
      <c r="F72" s="89"/>
      <c r="G72" s="89"/>
      <c r="H72" s="89"/>
      <c r="I72" s="89"/>
      <c r="J72" s="89"/>
      <c r="K72" s="89"/>
      <c r="L72" s="89"/>
      <c r="M72" s="2"/>
      <c r="N72" s="89"/>
      <c r="O72" s="89"/>
      <c r="P72" s="89"/>
      <c r="Q72" s="2"/>
      <c r="R72" s="89"/>
      <c r="S72" s="89"/>
      <c r="T72" s="89"/>
      <c r="U72" s="2"/>
      <c r="V72" s="89"/>
      <c r="W72" s="89"/>
      <c r="X72" s="89"/>
      <c r="Y72" s="2"/>
      <c r="Z72" s="89"/>
      <c r="AA72" s="89"/>
      <c r="AB72" s="89"/>
      <c r="AC72" s="2"/>
      <c r="AD72" s="89"/>
      <c r="AE72" s="89"/>
      <c r="AF72" s="89"/>
      <c r="AG72" s="2"/>
      <c r="AH72" s="2"/>
      <c r="AI72" s="2"/>
      <c r="AJ72" s="2"/>
      <c r="AK72" s="2"/>
      <c r="AL72" s="2"/>
    </row>
    <row r="73" spans="1:38" ht="12.75">
      <c r="A73" s="2"/>
      <c r="B73" s="2"/>
      <c r="C73" s="2"/>
      <c r="D73" s="89"/>
      <c r="E73" s="89"/>
      <c r="F73" s="89"/>
      <c r="G73" s="89"/>
      <c r="H73" s="89"/>
      <c r="I73" s="89"/>
      <c r="J73" s="89"/>
      <c r="K73" s="89"/>
      <c r="L73" s="89"/>
      <c r="M73" s="2"/>
      <c r="N73" s="89"/>
      <c r="O73" s="89"/>
      <c r="P73" s="89"/>
      <c r="Q73" s="2"/>
      <c r="R73" s="89"/>
      <c r="S73" s="89"/>
      <c r="T73" s="89"/>
      <c r="U73" s="2"/>
      <c r="V73" s="89"/>
      <c r="W73" s="89"/>
      <c r="X73" s="89"/>
      <c r="Y73" s="2"/>
      <c r="Z73" s="89"/>
      <c r="AA73" s="89"/>
      <c r="AB73" s="89"/>
      <c r="AC73" s="2"/>
      <c r="AD73" s="89"/>
      <c r="AE73" s="89"/>
      <c r="AF73" s="89"/>
      <c r="AG73" s="2"/>
      <c r="AH73" s="2"/>
      <c r="AI73" s="2"/>
      <c r="AJ73" s="2"/>
      <c r="AK73" s="2"/>
      <c r="AL73" s="2"/>
    </row>
    <row r="74" spans="1:38" ht="12.75">
      <c r="A74" s="2"/>
      <c r="B74" s="2"/>
      <c r="C74" s="2"/>
      <c r="D74" s="89"/>
      <c r="E74" s="89"/>
      <c r="F74" s="89"/>
      <c r="G74" s="89"/>
      <c r="H74" s="89"/>
      <c r="I74" s="89"/>
      <c r="J74" s="89"/>
      <c r="K74" s="89"/>
      <c r="L74" s="89"/>
      <c r="M74" s="2"/>
      <c r="N74" s="89"/>
      <c r="O74" s="89"/>
      <c r="P74" s="89"/>
      <c r="Q74" s="2"/>
      <c r="R74" s="89"/>
      <c r="S74" s="89"/>
      <c r="T74" s="89"/>
      <c r="U74" s="2"/>
      <c r="V74" s="89"/>
      <c r="W74" s="89"/>
      <c r="X74" s="89"/>
      <c r="Y74" s="2"/>
      <c r="Z74" s="89"/>
      <c r="AA74" s="89"/>
      <c r="AB74" s="89"/>
      <c r="AC74" s="2"/>
      <c r="AD74" s="89"/>
      <c r="AE74" s="89"/>
      <c r="AF74" s="89"/>
      <c r="AG74" s="2"/>
      <c r="AH74" s="2"/>
      <c r="AI74" s="2"/>
      <c r="AJ74" s="2"/>
      <c r="AK74" s="2"/>
      <c r="AL74" s="2"/>
    </row>
    <row r="75" spans="1:38" ht="12.75">
      <c r="A75" s="2"/>
      <c r="B75" s="2"/>
      <c r="C75" s="2"/>
      <c r="D75" s="89"/>
      <c r="E75" s="89"/>
      <c r="F75" s="89"/>
      <c r="G75" s="89"/>
      <c r="H75" s="89"/>
      <c r="I75" s="89"/>
      <c r="J75" s="89"/>
      <c r="K75" s="89"/>
      <c r="L75" s="89"/>
      <c r="M75" s="2"/>
      <c r="N75" s="89"/>
      <c r="O75" s="89"/>
      <c r="P75" s="89"/>
      <c r="Q75" s="2"/>
      <c r="R75" s="89"/>
      <c r="S75" s="89"/>
      <c r="T75" s="89"/>
      <c r="U75" s="2"/>
      <c r="V75" s="89"/>
      <c r="W75" s="89"/>
      <c r="X75" s="89"/>
      <c r="Y75" s="2"/>
      <c r="Z75" s="89"/>
      <c r="AA75" s="89"/>
      <c r="AB75" s="89"/>
      <c r="AC75" s="2"/>
      <c r="AD75" s="89"/>
      <c r="AE75" s="89"/>
      <c r="AF75" s="89"/>
      <c r="AG75" s="2"/>
      <c r="AH75" s="2"/>
      <c r="AI75" s="2"/>
      <c r="AJ75" s="2"/>
      <c r="AK75" s="2"/>
      <c r="AL75" s="2"/>
    </row>
    <row r="76" spans="1:38" ht="12.75">
      <c r="A76" s="2"/>
      <c r="B76" s="2"/>
      <c r="C76" s="2"/>
      <c r="D76" s="89"/>
      <c r="E76" s="89"/>
      <c r="F76" s="89"/>
      <c r="G76" s="89"/>
      <c r="H76" s="89"/>
      <c r="I76" s="89"/>
      <c r="J76" s="89"/>
      <c r="K76" s="89"/>
      <c r="L76" s="89"/>
      <c r="M76" s="2"/>
      <c r="N76" s="89"/>
      <c r="O76" s="89"/>
      <c r="P76" s="89"/>
      <c r="Q76" s="2"/>
      <c r="R76" s="89"/>
      <c r="S76" s="89"/>
      <c r="T76" s="89"/>
      <c r="U76" s="2"/>
      <c r="V76" s="89"/>
      <c r="W76" s="89"/>
      <c r="X76" s="89"/>
      <c r="Y76" s="2"/>
      <c r="Z76" s="89"/>
      <c r="AA76" s="89"/>
      <c r="AB76" s="89"/>
      <c r="AC76" s="2"/>
      <c r="AD76" s="89"/>
      <c r="AE76" s="89"/>
      <c r="AF76" s="89"/>
      <c r="AG76" s="2"/>
      <c r="AH76" s="2"/>
      <c r="AI76" s="2"/>
      <c r="AJ76" s="2"/>
      <c r="AK76" s="2"/>
      <c r="AL76" s="2"/>
    </row>
    <row r="77" spans="1:38" ht="12.75">
      <c r="A77" s="2"/>
      <c r="B77" s="2"/>
      <c r="C77" s="2"/>
      <c r="D77" s="89"/>
      <c r="E77" s="89"/>
      <c r="F77" s="89"/>
      <c r="G77" s="89"/>
      <c r="H77" s="89"/>
      <c r="I77" s="89"/>
      <c r="J77" s="89"/>
      <c r="K77" s="89"/>
      <c r="L77" s="89"/>
      <c r="M77" s="2"/>
      <c r="N77" s="89"/>
      <c r="O77" s="89"/>
      <c r="P77" s="89"/>
      <c r="Q77" s="2"/>
      <c r="R77" s="89"/>
      <c r="S77" s="89"/>
      <c r="T77" s="89"/>
      <c r="U77" s="2"/>
      <c r="V77" s="89"/>
      <c r="W77" s="89"/>
      <c r="X77" s="89"/>
      <c r="Y77" s="2"/>
      <c r="Z77" s="89"/>
      <c r="AA77" s="89"/>
      <c r="AB77" s="89"/>
      <c r="AC77" s="2"/>
      <c r="AD77" s="89"/>
      <c r="AE77" s="89"/>
      <c r="AF77" s="89"/>
      <c r="AG77" s="2"/>
      <c r="AH77" s="2"/>
      <c r="AI77" s="2"/>
      <c r="AJ77" s="2"/>
      <c r="AK77" s="2"/>
      <c r="AL77" s="2"/>
    </row>
    <row r="78" spans="1:38" ht="12.75">
      <c r="A78" s="2"/>
      <c r="B78" s="2"/>
      <c r="C78" s="2"/>
      <c r="D78" s="89"/>
      <c r="E78" s="89"/>
      <c r="F78" s="89"/>
      <c r="G78" s="89"/>
      <c r="H78" s="89"/>
      <c r="I78" s="89"/>
      <c r="J78" s="89"/>
      <c r="K78" s="89"/>
      <c r="L78" s="89"/>
      <c r="M78" s="2"/>
      <c r="N78" s="89"/>
      <c r="O78" s="89"/>
      <c r="P78" s="89"/>
      <c r="Q78" s="2"/>
      <c r="R78" s="89"/>
      <c r="S78" s="89"/>
      <c r="T78" s="89"/>
      <c r="U78" s="2"/>
      <c r="V78" s="89"/>
      <c r="W78" s="89"/>
      <c r="X78" s="89"/>
      <c r="Y78" s="2"/>
      <c r="Z78" s="89"/>
      <c r="AA78" s="89"/>
      <c r="AB78" s="89"/>
      <c r="AC78" s="2"/>
      <c r="AD78" s="89"/>
      <c r="AE78" s="89"/>
      <c r="AF78" s="89"/>
      <c r="AG78" s="2"/>
      <c r="AH78" s="2"/>
      <c r="AI78" s="2"/>
      <c r="AJ78" s="2"/>
      <c r="AK78" s="2"/>
      <c r="AL78" s="2"/>
    </row>
    <row r="79" spans="1:38" ht="12.75">
      <c r="A79" s="2"/>
      <c r="B79" s="2"/>
      <c r="C79" s="2"/>
      <c r="D79" s="89"/>
      <c r="E79" s="89"/>
      <c r="F79" s="89"/>
      <c r="G79" s="89"/>
      <c r="H79" s="89"/>
      <c r="I79" s="89"/>
      <c r="J79" s="89"/>
      <c r="K79" s="89"/>
      <c r="L79" s="89"/>
      <c r="M79" s="2"/>
      <c r="N79" s="89"/>
      <c r="O79" s="89"/>
      <c r="P79" s="89"/>
      <c r="Q79" s="2"/>
      <c r="R79" s="89"/>
      <c r="S79" s="89"/>
      <c r="T79" s="89"/>
      <c r="U79" s="2"/>
      <c r="V79" s="89"/>
      <c r="W79" s="89"/>
      <c r="X79" s="89"/>
      <c r="Y79" s="2"/>
      <c r="Z79" s="89"/>
      <c r="AA79" s="89"/>
      <c r="AB79" s="89"/>
      <c r="AC79" s="2"/>
      <c r="AD79" s="89"/>
      <c r="AE79" s="89"/>
      <c r="AF79" s="89"/>
      <c r="AG79" s="2"/>
      <c r="AH79" s="2"/>
      <c r="AI79" s="2"/>
      <c r="AJ79" s="2"/>
      <c r="AK79" s="2"/>
      <c r="AL79" s="2"/>
    </row>
    <row r="80" spans="1:38" ht="12.75">
      <c r="A80" s="2"/>
      <c r="B80" s="2"/>
      <c r="C80" s="2"/>
      <c r="D80" s="89"/>
      <c r="E80" s="89"/>
      <c r="F80" s="89"/>
      <c r="G80" s="89"/>
      <c r="H80" s="89"/>
      <c r="I80" s="89"/>
      <c r="J80" s="89"/>
      <c r="K80" s="89"/>
      <c r="L80" s="89"/>
      <c r="M80" s="2"/>
      <c r="N80" s="89"/>
      <c r="O80" s="89"/>
      <c r="P80" s="89"/>
      <c r="Q80" s="2"/>
      <c r="R80" s="89"/>
      <c r="S80" s="89"/>
      <c r="T80" s="89"/>
      <c r="U80" s="2"/>
      <c r="V80" s="89"/>
      <c r="W80" s="89"/>
      <c r="X80" s="89"/>
      <c r="Y80" s="2"/>
      <c r="Z80" s="89"/>
      <c r="AA80" s="89"/>
      <c r="AB80" s="89"/>
      <c r="AC80" s="2"/>
      <c r="AD80" s="89"/>
      <c r="AE80" s="89"/>
      <c r="AF80" s="89"/>
      <c r="AG80" s="2"/>
      <c r="AH80" s="2"/>
      <c r="AI80" s="2"/>
      <c r="AJ80" s="2"/>
      <c r="AK80" s="2"/>
      <c r="AL80" s="2"/>
    </row>
    <row r="81" spans="1:38" ht="12.75">
      <c r="A81" s="2"/>
      <c r="B81" s="2"/>
      <c r="C81" s="2"/>
      <c r="D81" s="89"/>
      <c r="E81" s="89"/>
      <c r="F81" s="89"/>
      <c r="G81" s="89"/>
      <c r="H81" s="89"/>
      <c r="I81" s="89"/>
      <c r="J81" s="89"/>
      <c r="K81" s="89"/>
      <c r="L81" s="89"/>
      <c r="M81" s="2"/>
      <c r="N81" s="89"/>
      <c r="O81" s="89"/>
      <c r="P81" s="89"/>
      <c r="Q81" s="2"/>
      <c r="R81" s="89"/>
      <c r="S81" s="89"/>
      <c r="T81" s="89"/>
      <c r="U81" s="2"/>
      <c r="V81" s="89"/>
      <c r="W81" s="89"/>
      <c r="X81" s="89"/>
      <c r="Y81" s="2"/>
      <c r="Z81" s="89"/>
      <c r="AA81" s="89"/>
      <c r="AB81" s="89"/>
      <c r="AC81" s="2"/>
      <c r="AD81" s="89"/>
      <c r="AE81" s="89"/>
      <c r="AF81" s="89"/>
      <c r="AG81" s="2"/>
      <c r="AH81" s="2"/>
      <c r="AI81" s="2"/>
      <c r="AJ81" s="2"/>
      <c r="AK81" s="2"/>
      <c r="AL81" s="2"/>
    </row>
    <row r="82" spans="1:38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</row>
    <row r="83" spans="1:38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</row>
    <row r="84" spans="1:38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</row>
  </sheetData>
  <sheetProtection password="F954" sheet="1" objects="1" scenarios="1"/>
  <mergeCells count="10">
    <mergeCell ref="B2:AH2"/>
    <mergeCell ref="D4:F4"/>
    <mergeCell ref="G4:I4"/>
    <mergeCell ref="J4:M4"/>
    <mergeCell ref="N4:Q4"/>
    <mergeCell ref="R4:U4"/>
    <mergeCell ref="V4:Y4"/>
    <mergeCell ref="Z4:AC4"/>
    <mergeCell ref="AD4:AG4"/>
    <mergeCell ref="B3:AH3"/>
  </mergeCells>
  <printOptions horizontalCentered="1"/>
  <pageMargins left="0.05" right="0.05" top="0.590551181102362" bottom="0.590551181102362" header="0.31496062992126" footer="0.31496062992126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Elsabe Rossouw</dc:creator>
  <cp:keywords/>
  <dc:description/>
  <cp:lastModifiedBy>Elsabe Rossouw</cp:lastModifiedBy>
  <dcterms:created xsi:type="dcterms:W3CDTF">2013-11-15T09:58:55Z</dcterms:created>
  <dcterms:modified xsi:type="dcterms:W3CDTF">2013-11-15T10:01:05Z</dcterms:modified>
  <cp:category/>
  <cp:version/>
  <cp:contentType/>
  <cp:contentStatus/>
</cp:coreProperties>
</file>