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<sst xmlns="http://schemas.openxmlformats.org/spreadsheetml/2006/main" count="925" uniqueCount="646">
  <si>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</si>
  <si>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</si>
  <si>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</si>
  <si>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</si>
  <si>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</si>
  <si>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</si>
  <si>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</si>
  <si>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</si>
  <si>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</si>
  <si>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</si>
  <si>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</si>
  <si>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</si>
  <si>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</si>
  <si>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</si>
  <si>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</si>
  <si>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</si>
  <si>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</si>
  <si>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</si>
  <si>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</si>
  <si>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</si>
  <si>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</si>
  <si>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</si>
  <si>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</si>
  <si>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</si>
  <si>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</si>
  <si>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</si>
  <si>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</si>
  <si>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</si>
  <si>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</si>
  <si>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</si>
  <si>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</si>
  <si>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</si>
  <si>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</si>
  <si>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</si>
  <si>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</si>
  <si>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</si>
  <si>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</si>
  <si>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</si>
  <si>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</si>
  <si>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</si>
  <si>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</si>
  <si>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</si>
  <si>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</si>
  <si>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</si>
  <si>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</si>
  <si>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</si>
  <si>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</si>
  <si>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</si>
  <si>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</si>
  <si>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</si>
  <si>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</si>
  <si>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</si>
  <si>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</si>
  <si>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</si>
  <si>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</si>
  <si>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</si>
  <si>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</si>
  <si>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</si>
  <si>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</si>
  <si>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</si>
  <si>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</si>
  <si>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</si>
  <si>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</si>
  <si>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</si>
  <si>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</si>
  <si>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</si>
  <si>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</si>
  <si>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</si>
  <si>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</si>
  <si>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</si>
  <si>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</si>
  <si>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</si>
  <si>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</si>
  <si>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</si>
  <si>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</si>
  <si>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</si>
  <si>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</si>
  <si>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</si>
  <si>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</si>
  <si>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</si>
  <si>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</si>
  <si>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</si>
  <si>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</si>
  <si>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</si>
  <si>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</si>
  <si>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</si>
  <si>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</si>
  <si>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</si>
  <si>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</si>
  <si>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</si>
  <si>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</si>
  <si>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</si>
  <si>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</si>
  <si>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</si>
  <si>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</si>
  <si>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</si>
  <si>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</si>
  <si>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</si>
  <si>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</si>
  <si>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</si>
  <si>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</si>
  <si>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</si>
  <si>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</si>
  <si>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</si>
  <si>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</si>
  <si>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</si>
  <si>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</si>
  <si>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</si>
  <si>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</si>
  <si>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</si>
  <si>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</si>
  <si>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</si>
  <si>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</si>
  <si>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</si>
  <si>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</si>
  <si>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</si>
  <si>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</si>
  <si>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</si>
  <si>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</si>
  <si>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</si>
  <si>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</si>
  <si>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</si>
  <si>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</si>
  <si>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</si>
  <si>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</si>
  <si>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</si>
  <si>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</si>
  <si>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</si>
  <si>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</si>
  <si>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</si>
  <si>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</si>
  <si>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</si>
  <si>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</si>
  <si>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</si>
  <si>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</si>
  <si>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</si>
  <si>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</si>
  <si>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</si>
  <si>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</si>
  <si>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</si>
  <si>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</si>
  <si>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</si>
  <si>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</si>
  <si>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</si>
  <si>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</si>
  <si>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</si>
  <si>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</si>
  <si>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</si>
  <si>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</si>
  <si>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</si>
  <si>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</si>
  <si>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</si>
  <si>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</si>
  <si>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</si>
  <si>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</si>
  <si>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</si>
  <si>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</si>
  <si>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</si>
  <si>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</si>
  <si>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</si>
  <si>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</si>
  <si>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</si>
  <si>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</si>
  <si>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</si>
  <si>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</si>
  <si>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</si>
  <si>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</si>
  <si>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</si>
  <si>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</si>
  <si>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</si>
  <si>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</si>
  <si>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</si>
  <si>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</si>
  <si>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</si>
  <si>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</si>
  <si>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</si>
  <si>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</si>
  <si>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</si>
  <si>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</si>
  <si>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</si>
  <si>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</si>
  <si>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</si>
  <si>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</si>
  <si>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</si>
  <si>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</si>
  <si>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</si>
  <si>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</si>
  <si>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</si>
  <si>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</si>
  <si>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</si>
  <si>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</si>
  <si>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</si>
  <si>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</si>
  <si>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</si>
  <si>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</si>
  <si>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</si>
  <si>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</si>
  <si>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</si>
  <si>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</si>
  <si>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</si>
  <si>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</si>
  <si>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</si>
  <si>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</si>
  <si>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</si>
  <si>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</si>
  <si>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</si>
  <si>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</si>
  <si>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</si>
  <si>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</si>
  <si>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</si>
  <si>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</si>
  <si>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</si>
  <si>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</si>
  <si>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</si>
  <si>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</si>
  <si>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</si>
  <si>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</si>
  <si>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</si>
  <si>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</si>
  <si>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</si>
  <si>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</si>
  <si>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</si>
  <si>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</si>
  <si>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</si>
  <si>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</si>
  <si>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</si>
  <si>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</si>
  <si>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</si>
  <si>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</si>
  <si>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</si>
  <si>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</si>
  <si>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</si>
  <si>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</si>
  <si>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</si>
  <si>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</si>
  <si>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</si>
  <si>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</si>
  <si>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</si>
  <si>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</si>
  <si>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</si>
  <si>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</si>
  <si>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</si>
  <si>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</si>
  <si>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</si>
  <si>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</si>
  <si>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</si>
  <si>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</si>
  <si>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</si>
  <si>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</si>
  <si>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</si>
  <si>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</si>
  <si>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</si>
  <si>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</si>
  <si>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</si>
  <si>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</si>
  <si>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</si>
  <si>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</si>
  <si>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</si>
  <si>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</si>
  <si>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</si>
  <si>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</si>
  <si>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</si>
  <si>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</si>
  <si>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</si>
  <si>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</si>
  <si>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</si>
  <si>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</si>
  <si>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</si>
  <si>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</si>
  <si>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</si>
  <si>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</si>
  <si>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</si>
  <si>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</si>
  <si>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</si>
  <si>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</si>
  <si>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</si>
  <si>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</si>
  <si>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</si>
  <si>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</si>
  <si>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</si>
  <si>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</si>
  <si>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</si>
  <si>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</si>
  <si>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</si>
  <si>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</si>
  <si>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</si>
  <si>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</si>
  <si>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</si>
  <si>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</si>
  <si>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</si>
  <si>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</si>
  <si>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</si>
  <si>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</si>
  <si>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</si>
  <si>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</si>
  <si>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</si>
  <si>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</si>
  <si>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</si>
  <si>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</si>
  <si>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</si>
  <si>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</si>
  <si>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</si>
  <si>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</si>
  <si>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</si>
  <si>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</si>
  <si>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</si>
  <si>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</si>
  <si>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</si>
  <si>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</si>
  <si>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</si>
  <si>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</si>
  <si>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</si>
  <si>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</si>
  <si>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</si>
  <si>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</si>
  <si>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</si>
  <si>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</si>
  <si>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</si>
  <si>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</si>
  <si>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</si>
  <si>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</si>
  <si>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</si>
  <si>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</si>
  <si>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</si>
  <si>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</si>
  <si>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</si>
  <si>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</si>
  <si>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</si>
  <si>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</si>
  <si>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</si>
  <si>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</si>
  <si>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</si>
  <si>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</si>
  <si>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</si>
  <si>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</si>
  <si>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</si>
  <si>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</si>
  <si>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</si>
  <si>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</si>
  <si>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</si>
  <si>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</si>
  <si>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</si>
  <si>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</si>
  <si>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</si>
  <si>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</si>
  <si>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</si>
  <si>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</si>
  <si>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</si>
  <si>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</si>
  <si>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</si>
  <si>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</si>
  <si>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</si>
  <si>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</si>
  <si>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</si>
  <si>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</si>
  <si>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</si>
  <si>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</si>
  <si>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</si>
  <si>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</si>
  <si>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</si>
  <si>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</si>
  <si>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</si>
  <si>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</si>
  <si>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</si>
  <si>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</si>
  <si>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</si>
  <si>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</si>
  <si>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</si>
  <si>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</si>
  <si>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</si>
  <si>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</si>
  <si>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</si>
  <si>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</si>
  <si>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</si>
  <si>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</si>
  <si>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</si>
  <si>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</si>
  <si>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</si>
  <si>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</si>
  <si>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</si>
  <si>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</si>
  <si>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</si>
  <si>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</si>
  <si>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</si>
  <si>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</si>
  <si>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</si>
  <si>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</si>
  <si>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</si>
  <si>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</si>
  <si>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</si>
  <si>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</si>
  <si>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</si>
  <si>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</si>
  <si>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</si>
  <si>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</si>
  <si>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</si>
  <si>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</si>
  <si>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</si>
  <si>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</si>
  <si>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</si>
  <si>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</si>
  <si>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</si>
  <si>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</si>
  <si>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</si>
  <si>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</si>
  <si>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</si>
  <si>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</si>
  <si>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</si>
  <si>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</si>
  <si>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</si>
  <si>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</si>
  <si>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</si>
  <si>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</si>
  <si>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</si>
  <si>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</si>
  <si>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</si>
  <si>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</si>
  <si>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</si>
  <si>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</si>
  <si>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</si>
  <si>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</si>
  <si>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</si>
  <si>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</si>
  <si>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</si>
  <si>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</si>
  <si>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</si>
  <si>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</si>
  <si>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</si>
  <si>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</si>
  <si>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</si>
  <si>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</si>
  <si>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</si>
  <si>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</si>
  <si>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</si>
  <si>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</si>
  <si>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</si>
  <si>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</si>
  <si>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</si>
  <si>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</si>
  <si>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</si>
  <si>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</si>
  <si>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</si>
  <si>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</si>
  <si>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</si>
  <si>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</si>
  <si>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</si>
  <si>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</si>
  <si>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</si>
  <si>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</si>
  <si>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</si>
  <si>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</si>
  <si>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</si>
  <si>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</si>
  <si>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</si>
  <si>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</si>
  <si>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</si>
  <si>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</si>
  <si>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</si>
  <si>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</si>
  <si>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</si>
  <si>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</si>
  <si>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</si>
  <si>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</si>
  <si>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</si>
  <si>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</si>
  <si>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</si>
  <si>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</si>
  <si>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</si>
  <si>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</si>
  <si>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</si>
  <si>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</si>
  <si>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</si>
  <si>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</si>
  <si>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</si>
  <si>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</si>
  <si>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</si>
  <si>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</si>
  <si>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</si>
  <si>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</si>
  <si>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</si>
  <si>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</si>
  <si>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</si>
  <si>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</si>
  <si>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</si>
  <si>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</si>
  <si>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</si>
  <si>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</si>
  <si>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</si>
  <si>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</si>
  <si>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</si>
  <si>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</si>
  <si>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</si>
  <si>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</si>
  <si>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</si>
  <si>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</si>
  <si>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</si>
  <si>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</si>
  <si>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</si>
  <si>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</si>
  <si>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</si>
  <si>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</si>
  <si>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</si>
  <si>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</si>
  <si>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</si>
  <si>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</si>
  <si>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</si>
  <si>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</si>
  <si>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</si>
  <si>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</si>
  <si>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</si>
  <si>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</si>
  <si>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</si>
  <si>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</si>
  <si>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</si>
  <si>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</si>
  <si>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</si>
  <si>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</si>
  <si>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</si>
  <si>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</si>
  <si>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</si>
  <si>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</si>
  <si>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</si>
  <si>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</si>
  <si>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</si>
  <si>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</si>
  <si>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</si>
  <si>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</si>
  <si>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</si>
  <si>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</si>
  <si>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</si>
  <si>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</si>
  <si>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</si>
  <si>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</si>
  <si>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</si>
  <si>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</si>
  <si>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</si>
  <si>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</si>
  <si>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</si>
  <si>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</si>
  <si>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</si>
  <si>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</si>
  <si>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</si>
  <si>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</si>
  <si>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</si>
  <si>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</si>
  <si>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</si>
  <si>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</si>
  <si>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</si>
  <si>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</si>
  <si>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</si>
  <si>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</si>
  <si>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</si>
  <si>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</si>
  <si>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</si>
  <si>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</si>
  <si>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</si>
  <si>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</si>
  <si>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</si>
  <si>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</si>
  <si>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</si>
  <si>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</si>
  <si>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</si>
  <si>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</si>
  <si>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</si>
  <si>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</si>
  <si>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</si>
  <si>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</si>
  <si>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</si>
  <si>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</si>
  <si>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</si>
  <si>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</si>
  <si>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</si>
  <si>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</si>
  <si>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</si>
  <si>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</si>
  <si>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</si>
  <si>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</si>
  <si>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</si>
  <si>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</si>
  <si>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</si>
  <si>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</si>
  <si>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</si>
  <si>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</si>
  <si>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</si>
  <si>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</si>
  <si>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</si>
  <si>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</si>
  <si>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</si>
  <si>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</si>
  <si>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</si>
  <si>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</si>
  <si>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</si>
  <si>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</si>
  <si>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</si>
  <si>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</si>
  <si>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</si>
  <si>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</si>
  <si>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</si>
  <si>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</si>
  <si>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</si>
  <si>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</si>
  <si>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</si>
  <si>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</si>
  <si>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</si>
  <si>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</si>
  <si>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</si>
  <si>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</si>
  <si>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</si>
  <si>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</si>
  <si>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</si>
  <si>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</si>
  <si>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</si>
  <si>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</si>
  <si>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</si>
  <si>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</si>
  <si>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</si>
  <si>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</si>
  <si>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</si>
  <si>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</si>
  <si>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</si>
  <si>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</si>
  <si>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</si>
  <si>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</si>
  <si>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</si>
  <si>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</si>
  <si>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</si>
  <si>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</si>
  <si>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</si>
  <si>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</si>
  <si>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</si>
  <si>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</si>
  <si>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</si>
  <si>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</si>
  <si>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</si>
  <si>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</si>
  <si>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</si>
  <si>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</si>
  <si>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</si>
  <si>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</si>
  <si>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</si>
  <si>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</si>
  <si>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</si>
  <si>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</si>
  <si>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</si>
  <si>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</si>
  <si>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AS AT 30 SEPTEMBER 2013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</si>
</sst>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1" width="10.7109375" style="78" customWidth="1"/>
    <col min="12" max="23" width="10.7109375" style="78" hidden="1" customWidth="1"/>
    <col min="24" max="16384" width="9.140625" style="1" customWidth="1"/>
  </cols>
  <sheetData>
    <row r="1" spans="1:23" s="82" customFormat="1" ht="12.75">
      <c r="A1" s="79"/>
      <c r="B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23</v>
      </c>
      <c r="B5" s="24" t="s">
        <v>24</v>
      </c>
      <c r="C5" s="25" t="s">
        <v>25</v>
      </c>
      <c r="D5" s="26">
        <v>751242307</v>
      </c>
      <c r="E5" s="27">
        <v>856360933</v>
      </c>
      <c r="F5" s="27">
        <v>66281312</v>
      </c>
      <c r="G5" s="28">
        <f>IF($D5=0,0,$F5/$D5)</f>
        <v>0.08822893942792814</v>
      </c>
      <c r="H5" s="29">
        <v>1664570</v>
      </c>
      <c r="I5" s="27">
        <v>11310803</v>
      </c>
      <c r="J5" s="30">
        <v>53305939</v>
      </c>
      <c r="K5" s="30">
        <v>66281312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23</v>
      </c>
      <c r="B6" s="24" t="s">
        <v>26</v>
      </c>
      <c r="C6" s="25" t="s">
        <v>27</v>
      </c>
      <c r="D6" s="26">
        <v>1177276995</v>
      </c>
      <c r="E6" s="27">
        <v>1177276995</v>
      </c>
      <c r="F6" s="27">
        <v>106047161</v>
      </c>
      <c r="G6" s="28">
        <f>IF($D6=0,0,$F6/$D6)</f>
        <v>0.09007834303260126</v>
      </c>
      <c r="H6" s="29">
        <v>11437110</v>
      </c>
      <c r="I6" s="27">
        <v>57121632</v>
      </c>
      <c r="J6" s="30">
        <v>37488419</v>
      </c>
      <c r="K6" s="30">
        <v>106047161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28</v>
      </c>
      <c r="C7" s="33"/>
      <c r="D7" s="34">
        <f>SUM(D5:D6)</f>
        <v>1928519302</v>
      </c>
      <c r="E7" s="35">
        <f>SUM(E5:E6)</f>
        <v>2033637928</v>
      </c>
      <c r="F7" s="35">
        <f>SUM(F5:F6)</f>
        <v>172328473</v>
      </c>
      <c r="G7" s="36">
        <f>IF($D7=0,0,$F7/$D7)</f>
        <v>0.08935791973732601</v>
      </c>
      <c r="H7" s="37">
        <f aca="true" t="shared" si="0" ref="H7:W7">SUM(H5:H6)</f>
        <v>13101680</v>
      </c>
      <c r="I7" s="35">
        <f t="shared" si="0"/>
        <v>68432435</v>
      </c>
      <c r="J7" s="38">
        <f t="shared" si="0"/>
        <v>90794358</v>
      </c>
      <c r="K7" s="38">
        <f t="shared" si="0"/>
        <v>172328473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29</v>
      </c>
      <c r="B8" s="24" t="s">
        <v>30</v>
      </c>
      <c r="C8" s="25" t="s">
        <v>31</v>
      </c>
      <c r="D8" s="26">
        <v>47800255</v>
      </c>
      <c r="E8" s="27">
        <v>47800255</v>
      </c>
      <c r="F8" s="27">
        <v>3520513</v>
      </c>
      <c r="G8" s="28">
        <f>IF($D8=0,0,$F8/$D8)</f>
        <v>0.07365050667616731</v>
      </c>
      <c r="H8" s="29">
        <v>290335</v>
      </c>
      <c r="I8" s="27">
        <v>1500754</v>
      </c>
      <c r="J8" s="30">
        <v>1729424</v>
      </c>
      <c r="K8" s="30">
        <v>3520513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29</v>
      </c>
      <c r="B9" s="24" t="s">
        <v>32</v>
      </c>
      <c r="C9" s="25" t="s">
        <v>33</v>
      </c>
      <c r="D9" s="26">
        <v>37276250</v>
      </c>
      <c r="E9" s="27">
        <v>43807200</v>
      </c>
      <c r="F9" s="27">
        <v>5392487</v>
      </c>
      <c r="G9" s="28">
        <f aca="true" t="shared" si="1" ref="G9:G40">IF($D9=0,0,$F9/$D9)</f>
        <v>0.14466280808825996</v>
      </c>
      <c r="H9" s="29">
        <v>167096</v>
      </c>
      <c r="I9" s="27">
        <v>2109735</v>
      </c>
      <c r="J9" s="30">
        <v>3115656</v>
      </c>
      <c r="K9" s="30">
        <v>5392487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29</v>
      </c>
      <c r="B10" s="24" t="s">
        <v>34</v>
      </c>
      <c r="C10" s="25" t="s">
        <v>35</v>
      </c>
      <c r="D10" s="26">
        <v>16588750</v>
      </c>
      <c r="E10" s="27">
        <v>16588750</v>
      </c>
      <c r="F10" s="27">
        <v>879446</v>
      </c>
      <c r="G10" s="28">
        <f t="shared" si="1"/>
        <v>0.0530146032702886</v>
      </c>
      <c r="H10" s="29">
        <v>10737</v>
      </c>
      <c r="I10" s="27">
        <v>37670</v>
      </c>
      <c r="J10" s="30">
        <v>831039</v>
      </c>
      <c r="K10" s="30">
        <v>879446</v>
      </c>
      <c r="L10" s="29">
        <v>0</v>
      </c>
      <c r="M10" s="27">
        <v>0</v>
      </c>
      <c r="N10" s="30">
        <v>0</v>
      </c>
      <c r="O10" s="30">
        <v>0</v>
      </c>
      <c r="P10" s="29">
        <v>0</v>
      </c>
      <c r="Q10" s="27">
        <v>0</v>
      </c>
      <c r="R10" s="30">
        <v>0</v>
      </c>
      <c r="S10" s="30">
        <v>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29</v>
      </c>
      <c r="B11" s="24" t="s">
        <v>36</v>
      </c>
      <c r="C11" s="25" t="s">
        <v>37</v>
      </c>
      <c r="D11" s="26">
        <v>144035153</v>
      </c>
      <c r="E11" s="27">
        <v>144035153</v>
      </c>
      <c r="F11" s="27">
        <v>9238965</v>
      </c>
      <c r="G11" s="28">
        <f t="shared" si="1"/>
        <v>0.06414382050192984</v>
      </c>
      <c r="H11" s="29">
        <v>0</v>
      </c>
      <c r="I11" s="27">
        <v>6295809</v>
      </c>
      <c r="J11" s="30">
        <v>2943156</v>
      </c>
      <c r="K11" s="30">
        <v>9238965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29</v>
      </c>
      <c r="B12" s="24" t="s">
        <v>38</v>
      </c>
      <c r="C12" s="25" t="s">
        <v>39</v>
      </c>
      <c r="D12" s="26">
        <v>35326550</v>
      </c>
      <c r="E12" s="27">
        <v>35326550</v>
      </c>
      <c r="F12" s="27">
        <v>5351639</v>
      </c>
      <c r="G12" s="28">
        <f t="shared" si="1"/>
        <v>0.15149056446213965</v>
      </c>
      <c r="H12" s="29">
        <v>3559579</v>
      </c>
      <c r="I12" s="27">
        <v>134821</v>
      </c>
      <c r="J12" s="30">
        <v>1657239</v>
      </c>
      <c r="K12" s="30">
        <v>5351639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29</v>
      </c>
      <c r="B13" s="24" t="s">
        <v>40</v>
      </c>
      <c r="C13" s="25" t="s">
        <v>41</v>
      </c>
      <c r="D13" s="26">
        <v>0</v>
      </c>
      <c r="E13" s="27">
        <v>0</v>
      </c>
      <c r="F13" s="27">
        <v>5673726</v>
      </c>
      <c r="G13" s="28">
        <f t="shared" si="1"/>
        <v>0</v>
      </c>
      <c r="H13" s="29">
        <v>1439373</v>
      </c>
      <c r="I13" s="27">
        <v>1439373</v>
      </c>
      <c r="J13" s="30">
        <v>2794980</v>
      </c>
      <c r="K13" s="30">
        <v>5673726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29</v>
      </c>
      <c r="B14" s="24" t="s">
        <v>42</v>
      </c>
      <c r="C14" s="25" t="s">
        <v>43</v>
      </c>
      <c r="D14" s="26">
        <v>37029034</v>
      </c>
      <c r="E14" s="27">
        <v>37029034</v>
      </c>
      <c r="F14" s="27">
        <v>4402972</v>
      </c>
      <c r="G14" s="28">
        <f t="shared" si="1"/>
        <v>0.11890593743277235</v>
      </c>
      <c r="H14" s="29">
        <v>1465555</v>
      </c>
      <c r="I14" s="27">
        <v>646380</v>
      </c>
      <c r="J14" s="30">
        <v>2291037</v>
      </c>
      <c r="K14" s="30">
        <v>4402972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29</v>
      </c>
      <c r="B15" s="24" t="s">
        <v>44</v>
      </c>
      <c r="C15" s="25" t="s">
        <v>45</v>
      </c>
      <c r="D15" s="26">
        <v>82025976</v>
      </c>
      <c r="E15" s="27">
        <v>82025976</v>
      </c>
      <c r="F15" s="27">
        <v>191491</v>
      </c>
      <c r="G15" s="28">
        <f t="shared" si="1"/>
        <v>0.0023345165682636926</v>
      </c>
      <c r="H15" s="29">
        <v>0</v>
      </c>
      <c r="I15" s="27">
        <v>191491</v>
      </c>
      <c r="J15" s="30">
        <v>0</v>
      </c>
      <c r="K15" s="30">
        <v>191491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29</v>
      </c>
      <c r="B16" s="24" t="s">
        <v>46</v>
      </c>
      <c r="C16" s="25" t="s">
        <v>47</v>
      </c>
      <c r="D16" s="26">
        <v>0</v>
      </c>
      <c r="E16" s="27">
        <v>0</v>
      </c>
      <c r="F16" s="27">
        <v>1419566</v>
      </c>
      <c r="G16" s="28">
        <f t="shared" si="1"/>
        <v>0</v>
      </c>
      <c r="H16" s="29">
        <v>41936</v>
      </c>
      <c r="I16" s="27">
        <v>1183351</v>
      </c>
      <c r="J16" s="30">
        <v>194279</v>
      </c>
      <c r="K16" s="30">
        <v>1419566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48</v>
      </c>
      <c r="B17" s="24" t="s">
        <v>49</v>
      </c>
      <c r="C17" s="25" t="s">
        <v>50</v>
      </c>
      <c r="D17" s="26">
        <v>13030000</v>
      </c>
      <c r="E17" s="27">
        <v>13030000</v>
      </c>
      <c r="F17" s="27">
        <v>0</v>
      </c>
      <c r="G17" s="28">
        <f t="shared" si="1"/>
        <v>0</v>
      </c>
      <c r="H17" s="29">
        <v>0</v>
      </c>
      <c r="I17" s="27">
        <v>0</v>
      </c>
      <c r="J17" s="30">
        <v>0</v>
      </c>
      <c r="K17" s="30">
        <v>0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51</v>
      </c>
      <c r="C18" s="33"/>
      <c r="D18" s="34">
        <f>SUM(D8:D17)</f>
        <v>413111968</v>
      </c>
      <c r="E18" s="35">
        <f>SUM(E8:E17)</f>
        <v>419642918</v>
      </c>
      <c r="F18" s="35">
        <f>SUM(F8:F17)</f>
        <v>36070805</v>
      </c>
      <c r="G18" s="36">
        <f t="shared" si="1"/>
        <v>0.08731483906077492</v>
      </c>
      <c r="H18" s="37">
        <f aca="true" t="shared" si="2" ref="H18:W18">SUM(H8:H17)</f>
        <v>6974611</v>
      </c>
      <c r="I18" s="35">
        <f t="shared" si="2"/>
        <v>13539384</v>
      </c>
      <c r="J18" s="38">
        <f t="shared" si="2"/>
        <v>15556810</v>
      </c>
      <c r="K18" s="38">
        <f t="shared" si="2"/>
        <v>36070805</v>
      </c>
      <c r="L18" s="37">
        <f t="shared" si="2"/>
        <v>0</v>
      </c>
      <c r="M18" s="35">
        <f t="shared" si="2"/>
        <v>0</v>
      </c>
      <c r="N18" s="38">
        <f t="shared" si="2"/>
        <v>0</v>
      </c>
      <c r="O18" s="38">
        <f t="shared" si="2"/>
        <v>0</v>
      </c>
      <c r="P18" s="37">
        <f t="shared" si="2"/>
        <v>0</v>
      </c>
      <c r="Q18" s="35">
        <f t="shared" si="2"/>
        <v>0</v>
      </c>
      <c r="R18" s="38">
        <f t="shared" si="2"/>
        <v>0</v>
      </c>
      <c r="S18" s="38">
        <f t="shared" si="2"/>
        <v>0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29</v>
      </c>
      <c r="B19" s="24" t="s">
        <v>52</v>
      </c>
      <c r="C19" s="25" t="s">
        <v>53</v>
      </c>
      <c r="D19" s="26">
        <v>75042370</v>
      </c>
      <c r="E19" s="27">
        <v>75042370</v>
      </c>
      <c r="F19" s="27">
        <v>0</v>
      </c>
      <c r="G19" s="28">
        <f t="shared" si="1"/>
        <v>0</v>
      </c>
      <c r="H19" s="29">
        <v>0</v>
      </c>
      <c r="I19" s="27">
        <v>0</v>
      </c>
      <c r="J19" s="30">
        <v>0</v>
      </c>
      <c r="K19" s="30">
        <v>0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29</v>
      </c>
      <c r="B20" s="24" t="s">
        <v>54</v>
      </c>
      <c r="C20" s="25" t="s">
        <v>55</v>
      </c>
      <c r="D20" s="26">
        <v>84508462</v>
      </c>
      <c r="E20" s="27">
        <v>92699846</v>
      </c>
      <c r="F20" s="27">
        <v>0</v>
      </c>
      <c r="G20" s="28">
        <f t="shared" si="1"/>
        <v>0</v>
      </c>
      <c r="H20" s="29">
        <v>0</v>
      </c>
      <c r="I20" s="27">
        <v>0</v>
      </c>
      <c r="J20" s="30">
        <v>0</v>
      </c>
      <c r="K20" s="30">
        <v>0</v>
      </c>
      <c r="L20" s="29">
        <v>0</v>
      </c>
      <c r="M20" s="27">
        <v>0</v>
      </c>
      <c r="N20" s="30">
        <v>0</v>
      </c>
      <c r="O20" s="30">
        <v>0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29</v>
      </c>
      <c r="B21" s="24" t="s">
        <v>56</v>
      </c>
      <c r="C21" s="25" t="s">
        <v>57</v>
      </c>
      <c r="D21" s="26">
        <v>20552677</v>
      </c>
      <c r="E21" s="27">
        <v>20552677</v>
      </c>
      <c r="F21" s="27">
        <v>1213122</v>
      </c>
      <c r="G21" s="28">
        <f t="shared" si="1"/>
        <v>0.0590250116809601</v>
      </c>
      <c r="H21" s="29">
        <v>7806</v>
      </c>
      <c r="I21" s="27">
        <v>754928</v>
      </c>
      <c r="J21" s="30">
        <v>450388</v>
      </c>
      <c r="K21" s="30">
        <v>1213122</v>
      </c>
      <c r="L21" s="29">
        <v>0</v>
      </c>
      <c r="M21" s="27">
        <v>0</v>
      </c>
      <c r="N21" s="30">
        <v>0</v>
      </c>
      <c r="O21" s="30">
        <v>0</v>
      </c>
      <c r="P21" s="29">
        <v>0</v>
      </c>
      <c r="Q21" s="27">
        <v>0</v>
      </c>
      <c r="R21" s="30">
        <v>0</v>
      </c>
      <c r="S21" s="30">
        <v>0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29</v>
      </c>
      <c r="B22" s="24" t="s">
        <v>58</v>
      </c>
      <c r="C22" s="25" t="s">
        <v>59</v>
      </c>
      <c r="D22" s="26">
        <v>42969933</v>
      </c>
      <c r="E22" s="27">
        <v>42969933</v>
      </c>
      <c r="F22" s="27">
        <v>2419680</v>
      </c>
      <c r="G22" s="28">
        <f t="shared" si="1"/>
        <v>0.056311002393231564</v>
      </c>
      <c r="H22" s="29">
        <v>644332</v>
      </c>
      <c r="I22" s="27">
        <v>667081</v>
      </c>
      <c r="J22" s="30">
        <v>1108267</v>
      </c>
      <c r="K22" s="30">
        <v>2419680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29</v>
      </c>
      <c r="B23" s="24" t="s">
        <v>60</v>
      </c>
      <c r="C23" s="25" t="s">
        <v>61</v>
      </c>
      <c r="D23" s="26">
        <v>32089781</v>
      </c>
      <c r="E23" s="27">
        <v>32089781</v>
      </c>
      <c r="F23" s="27">
        <v>3809641</v>
      </c>
      <c r="G23" s="28">
        <f t="shared" si="1"/>
        <v>0.11871819879356608</v>
      </c>
      <c r="H23" s="29">
        <v>1863904</v>
      </c>
      <c r="I23" s="27">
        <v>410864</v>
      </c>
      <c r="J23" s="30">
        <v>1534873</v>
      </c>
      <c r="K23" s="30">
        <v>3809641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29</v>
      </c>
      <c r="B24" s="24" t="s">
        <v>62</v>
      </c>
      <c r="C24" s="25" t="s">
        <v>63</v>
      </c>
      <c r="D24" s="26">
        <v>109333600</v>
      </c>
      <c r="E24" s="27">
        <v>109333600</v>
      </c>
      <c r="F24" s="27">
        <v>9919371</v>
      </c>
      <c r="G24" s="28">
        <f t="shared" si="1"/>
        <v>0.0907257329860171</v>
      </c>
      <c r="H24" s="29">
        <v>6568000</v>
      </c>
      <c r="I24" s="27">
        <v>0</v>
      </c>
      <c r="J24" s="30">
        <v>3351371</v>
      </c>
      <c r="K24" s="30">
        <v>9919371</v>
      </c>
      <c r="L24" s="29">
        <v>0</v>
      </c>
      <c r="M24" s="27">
        <v>0</v>
      </c>
      <c r="N24" s="30">
        <v>0</v>
      </c>
      <c r="O24" s="30">
        <v>0</v>
      </c>
      <c r="P24" s="29">
        <v>0</v>
      </c>
      <c r="Q24" s="27">
        <v>0</v>
      </c>
      <c r="R24" s="30">
        <v>0</v>
      </c>
      <c r="S24" s="30">
        <v>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29</v>
      </c>
      <c r="B25" s="24" t="s">
        <v>64</v>
      </c>
      <c r="C25" s="25" t="s">
        <v>65</v>
      </c>
      <c r="D25" s="26">
        <v>11254200</v>
      </c>
      <c r="E25" s="27">
        <v>11254200</v>
      </c>
      <c r="F25" s="27">
        <v>0</v>
      </c>
      <c r="G25" s="28">
        <f t="shared" si="1"/>
        <v>0</v>
      </c>
      <c r="H25" s="29">
        <v>0</v>
      </c>
      <c r="I25" s="27">
        <v>0</v>
      </c>
      <c r="J25" s="30">
        <v>0</v>
      </c>
      <c r="K25" s="30">
        <v>0</v>
      </c>
      <c r="L25" s="29">
        <v>0</v>
      </c>
      <c r="M25" s="27">
        <v>0</v>
      </c>
      <c r="N25" s="30">
        <v>0</v>
      </c>
      <c r="O25" s="30">
        <v>0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48</v>
      </c>
      <c r="B26" s="24" t="s">
        <v>66</v>
      </c>
      <c r="C26" s="25" t="s">
        <v>67</v>
      </c>
      <c r="D26" s="26">
        <v>523978058</v>
      </c>
      <c r="E26" s="27">
        <v>523978058</v>
      </c>
      <c r="F26" s="27">
        <v>43427356</v>
      </c>
      <c r="G26" s="28">
        <f t="shared" si="1"/>
        <v>0.08288010411306193</v>
      </c>
      <c r="H26" s="29">
        <v>13877276</v>
      </c>
      <c r="I26" s="27">
        <v>16664779</v>
      </c>
      <c r="J26" s="30">
        <v>12885301</v>
      </c>
      <c r="K26" s="30">
        <v>43427356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68</v>
      </c>
      <c r="C27" s="33"/>
      <c r="D27" s="34">
        <f>SUM(D19:D26)</f>
        <v>899729081</v>
      </c>
      <c r="E27" s="35">
        <f>SUM(E19:E26)</f>
        <v>907920465</v>
      </c>
      <c r="F27" s="35">
        <f>SUM(F19:F26)</f>
        <v>60789170</v>
      </c>
      <c r="G27" s="36">
        <f t="shared" si="1"/>
        <v>0.06756386037054192</v>
      </c>
      <c r="H27" s="37">
        <f aca="true" t="shared" si="3" ref="H27:W27">SUM(H19:H26)</f>
        <v>22961318</v>
      </c>
      <c r="I27" s="35">
        <f t="shared" si="3"/>
        <v>18497652</v>
      </c>
      <c r="J27" s="38">
        <f t="shared" si="3"/>
        <v>19330200</v>
      </c>
      <c r="K27" s="38">
        <f t="shared" si="3"/>
        <v>60789170</v>
      </c>
      <c r="L27" s="37">
        <f t="shared" si="3"/>
        <v>0</v>
      </c>
      <c r="M27" s="35">
        <f t="shared" si="3"/>
        <v>0</v>
      </c>
      <c r="N27" s="38">
        <f t="shared" si="3"/>
        <v>0</v>
      </c>
      <c r="O27" s="38">
        <f t="shared" si="3"/>
        <v>0</v>
      </c>
      <c r="P27" s="37">
        <f t="shared" si="3"/>
        <v>0</v>
      </c>
      <c r="Q27" s="35">
        <f t="shared" si="3"/>
        <v>0</v>
      </c>
      <c r="R27" s="38">
        <f t="shared" si="3"/>
        <v>0</v>
      </c>
      <c r="S27" s="38">
        <f t="shared" si="3"/>
        <v>0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29</v>
      </c>
      <c r="B28" s="24" t="s">
        <v>69</v>
      </c>
      <c r="C28" s="25" t="s">
        <v>70</v>
      </c>
      <c r="D28" s="26">
        <v>0</v>
      </c>
      <c r="E28" s="27">
        <v>0</v>
      </c>
      <c r="F28" s="27">
        <v>3390786</v>
      </c>
      <c r="G28" s="28">
        <f t="shared" si="1"/>
        <v>0</v>
      </c>
      <c r="H28" s="29">
        <v>884495</v>
      </c>
      <c r="I28" s="27">
        <v>2506291</v>
      </c>
      <c r="J28" s="30">
        <v>0</v>
      </c>
      <c r="K28" s="30">
        <v>3390786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29</v>
      </c>
      <c r="B29" s="24" t="s">
        <v>71</v>
      </c>
      <c r="C29" s="25" t="s">
        <v>72</v>
      </c>
      <c r="D29" s="26">
        <v>0</v>
      </c>
      <c r="E29" s="27">
        <v>0</v>
      </c>
      <c r="F29" s="27">
        <v>3434491</v>
      </c>
      <c r="G29" s="28">
        <f t="shared" si="1"/>
        <v>0</v>
      </c>
      <c r="H29" s="29">
        <v>796850</v>
      </c>
      <c r="I29" s="27">
        <v>1498895</v>
      </c>
      <c r="J29" s="30">
        <v>1138746</v>
      </c>
      <c r="K29" s="30">
        <v>3434491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29</v>
      </c>
      <c r="B30" s="24" t="s">
        <v>73</v>
      </c>
      <c r="C30" s="25" t="s">
        <v>74</v>
      </c>
      <c r="D30" s="26">
        <v>9711000</v>
      </c>
      <c r="E30" s="27">
        <v>9711000</v>
      </c>
      <c r="F30" s="27">
        <v>2106338</v>
      </c>
      <c r="G30" s="28">
        <f t="shared" si="1"/>
        <v>0.21690227576974566</v>
      </c>
      <c r="H30" s="29">
        <v>2106338</v>
      </c>
      <c r="I30" s="27">
        <v>0</v>
      </c>
      <c r="J30" s="30">
        <v>0</v>
      </c>
      <c r="K30" s="30">
        <v>2106338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29</v>
      </c>
      <c r="B31" s="24" t="s">
        <v>75</v>
      </c>
      <c r="C31" s="25" t="s">
        <v>76</v>
      </c>
      <c r="D31" s="26">
        <v>69662521</v>
      </c>
      <c r="E31" s="27">
        <v>69662521</v>
      </c>
      <c r="F31" s="27">
        <v>8216981</v>
      </c>
      <c r="G31" s="28">
        <f t="shared" si="1"/>
        <v>0.11795411481017175</v>
      </c>
      <c r="H31" s="29">
        <v>1205798</v>
      </c>
      <c r="I31" s="27">
        <v>6325172</v>
      </c>
      <c r="J31" s="30">
        <v>686011</v>
      </c>
      <c r="K31" s="30">
        <v>8216981</v>
      </c>
      <c r="L31" s="29">
        <v>0</v>
      </c>
      <c r="M31" s="27">
        <v>0</v>
      </c>
      <c r="N31" s="30">
        <v>0</v>
      </c>
      <c r="O31" s="30">
        <v>0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29</v>
      </c>
      <c r="B32" s="24" t="s">
        <v>77</v>
      </c>
      <c r="C32" s="25" t="s">
        <v>78</v>
      </c>
      <c r="D32" s="26">
        <v>2250</v>
      </c>
      <c r="E32" s="27">
        <v>2250</v>
      </c>
      <c r="F32" s="27">
        <v>784253</v>
      </c>
      <c r="G32" s="28">
        <f t="shared" si="1"/>
        <v>348.55688888888886</v>
      </c>
      <c r="H32" s="29">
        <v>0</v>
      </c>
      <c r="I32" s="27">
        <v>784253</v>
      </c>
      <c r="J32" s="30">
        <v>0</v>
      </c>
      <c r="K32" s="30">
        <v>784253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29</v>
      </c>
      <c r="B33" s="24" t="s">
        <v>79</v>
      </c>
      <c r="C33" s="25" t="s">
        <v>80</v>
      </c>
      <c r="D33" s="26">
        <v>39741700</v>
      </c>
      <c r="E33" s="27">
        <v>39741700</v>
      </c>
      <c r="F33" s="27">
        <v>5906939</v>
      </c>
      <c r="G33" s="28">
        <f t="shared" si="1"/>
        <v>0.14863327436923937</v>
      </c>
      <c r="H33" s="29">
        <v>0</v>
      </c>
      <c r="I33" s="27">
        <v>229371</v>
      </c>
      <c r="J33" s="30">
        <v>5677568</v>
      </c>
      <c r="K33" s="30">
        <v>5906939</v>
      </c>
      <c r="L33" s="29">
        <v>0</v>
      </c>
      <c r="M33" s="27">
        <v>0</v>
      </c>
      <c r="N33" s="30">
        <v>0</v>
      </c>
      <c r="O33" s="30">
        <v>0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29</v>
      </c>
      <c r="B34" s="24" t="s">
        <v>81</v>
      </c>
      <c r="C34" s="25" t="s">
        <v>82</v>
      </c>
      <c r="D34" s="26">
        <v>0</v>
      </c>
      <c r="E34" s="27">
        <v>0</v>
      </c>
      <c r="F34" s="27">
        <v>1897042</v>
      </c>
      <c r="G34" s="28">
        <f t="shared" si="1"/>
        <v>0</v>
      </c>
      <c r="H34" s="29">
        <v>1897042</v>
      </c>
      <c r="I34" s="27">
        <v>0</v>
      </c>
      <c r="J34" s="30">
        <v>0</v>
      </c>
      <c r="K34" s="30">
        <v>1897042</v>
      </c>
      <c r="L34" s="29">
        <v>0</v>
      </c>
      <c r="M34" s="27">
        <v>0</v>
      </c>
      <c r="N34" s="30">
        <v>0</v>
      </c>
      <c r="O34" s="30">
        <v>0</v>
      </c>
      <c r="P34" s="29">
        <v>0</v>
      </c>
      <c r="Q34" s="27">
        <v>0</v>
      </c>
      <c r="R34" s="30">
        <v>0</v>
      </c>
      <c r="S34" s="30">
        <v>0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29</v>
      </c>
      <c r="B35" s="24" t="s">
        <v>83</v>
      </c>
      <c r="C35" s="25" t="s">
        <v>84</v>
      </c>
      <c r="D35" s="26">
        <v>19196000</v>
      </c>
      <c r="E35" s="27">
        <v>19196000</v>
      </c>
      <c r="F35" s="27">
        <v>7452395</v>
      </c>
      <c r="G35" s="28">
        <f t="shared" si="1"/>
        <v>0.38822645342779744</v>
      </c>
      <c r="H35" s="29">
        <v>2253944</v>
      </c>
      <c r="I35" s="27">
        <v>1712032</v>
      </c>
      <c r="J35" s="30">
        <v>3486419</v>
      </c>
      <c r="K35" s="30">
        <v>7452395</v>
      </c>
      <c r="L35" s="29">
        <v>0</v>
      </c>
      <c r="M35" s="27">
        <v>0</v>
      </c>
      <c r="N35" s="30">
        <v>0</v>
      </c>
      <c r="O35" s="30">
        <v>0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48</v>
      </c>
      <c r="B36" s="24" t="s">
        <v>85</v>
      </c>
      <c r="C36" s="25" t="s">
        <v>86</v>
      </c>
      <c r="D36" s="26">
        <v>530012584</v>
      </c>
      <c r="E36" s="27">
        <v>530012584</v>
      </c>
      <c r="F36" s="27">
        <v>58230972</v>
      </c>
      <c r="G36" s="28">
        <f t="shared" si="1"/>
        <v>0.10986714987129438</v>
      </c>
      <c r="H36" s="29">
        <v>2789530</v>
      </c>
      <c r="I36" s="27">
        <v>26656248</v>
      </c>
      <c r="J36" s="30">
        <v>28785194</v>
      </c>
      <c r="K36" s="30">
        <v>58230972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87</v>
      </c>
      <c r="C37" s="33"/>
      <c r="D37" s="34">
        <f>SUM(D28:D36)</f>
        <v>668326055</v>
      </c>
      <c r="E37" s="35">
        <f>SUM(E28:E36)</f>
        <v>668326055</v>
      </c>
      <c r="F37" s="35">
        <f>SUM(F28:F36)</f>
        <v>91420197</v>
      </c>
      <c r="G37" s="36">
        <f t="shared" si="1"/>
        <v>0.13678981436688115</v>
      </c>
      <c r="H37" s="37">
        <f aca="true" t="shared" si="4" ref="H37:W37">SUM(H28:H36)</f>
        <v>11933997</v>
      </c>
      <c r="I37" s="35">
        <f t="shared" si="4"/>
        <v>39712262</v>
      </c>
      <c r="J37" s="38">
        <f t="shared" si="4"/>
        <v>39773938</v>
      </c>
      <c r="K37" s="38">
        <f t="shared" si="4"/>
        <v>91420197</v>
      </c>
      <c r="L37" s="37">
        <f t="shared" si="4"/>
        <v>0</v>
      </c>
      <c r="M37" s="35">
        <f t="shared" si="4"/>
        <v>0</v>
      </c>
      <c r="N37" s="38">
        <f t="shared" si="4"/>
        <v>0</v>
      </c>
      <c r="O37" s="38">
        <f t="shared" si="4"/>
        <v>0</v>
      </c>
      <c r="P37" s="37">
        <f t="shared" si="4"/>
        <v>0</v>
      </c>
      <c r="Q37" s="35">
        <f t="shared" si="4"/>
        <v>0</v>
      </c>
      <c r="R37" s="38">
        <f t="shared" si="4"/>
        <v>0</v>
      </c>
      <c r="S37" s="38">
        <f t="shared" si="4"/>
        <v>0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29</v>
      </c>
      <c r="B38" s="24" t="s">
        <v>88</v>
      </c>
      <c r="C38" s="25" t="s">
        <v>89</v>
      </c>
      <c r="D38" s="26">
        <v>40671667</v>
      </c>
      <c r="E38" s="27">
        <v>40671667</v>
      </c>
      <c r="F38" s="27">
        <v>1366478</v>
      </c>
      <c r="G38" s="28">
        <f t="shared" si="1"/>
        <v>0.033597786881958885</v>
      </c>
      <c r="H38" s="29">
        <v>117562</v>
      </c>
      <c r="I38" s="27">
        <v>494004</v>
      </c>
      <c r="J38" s="30">
        <v>754912</v>
      </c>
      <c r="K38" s="30">
        <v>1366478</v>
      </c>
      <c r="L38" s="29">
        <v>0</v>
      </c>
      <c r="M38" s="27">
        <v>0</v>
      </c>
      <c r="N38" s="30">
        <v>0</v>
      </c>
      <c r="O38" s="30">
        <v>0</v>
      </c>
      <c r="P38" s="29">
        <v>0</v>
      </c>
      <c r="Q38" s="27">
        <v>0</v>
      </c>
      <c r="R38" s="30">
        <v>0</v>
      </c>
      <c r="S38" s="30">
        <v>0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29</v>
      </c>
      <c r="B39" s="24" t="s">
        <v>90</v>
      </c>
      <c r="C39" s="25" t="s">
        <v>91</v>
      </c>
      <c r="D39" s="26">
        <v>56480350</v>
      </c>
      <c r="E39" s="27">
        <v>56480350</v>
      </c>
      <c r="F39" s="27">
        <v>7666255</v>
      </c>
      <c r="G39" s="28">
        <f t="shared" si="1"/>
        <v>0.1357331355064195</v>
      </c>
      <c r="H39" s="29">
        <v>1754194</v>
      </c>
      <c r="I39" s="27">
        <v>2573718</v>
      </c>
      <c r="J39" s="30">
        <v>3338343</v>
      </c>
      <c r="K39" s="30">
        <v>7666255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29</v>
      </c>
      <c r="B40" s="24" t="s">
        <v>92</v>
      </c>
      <c r="C40" s="25" t="s">
        <v>93</v>
      </c>
      <c r="D40" s="26">
        <v>17950700</v>
      </c>
      <c r="E40" s="27">
        <v>17950700</v>
      </c>
      <c r="F40" s="27">
        <v>2184843</v>
      </c>
      <c r="G40" s="28">
        <f t="shared" si="1"/>
        <v>0.1217135264920031</v>
      </c>
      <c r="H40" s="29">
        <v>131377</v>
      </c>
      <c r="I40" s="27">
        <v>1260717</v>
      </c>
      <c r="J40" s="30">
        <v>792749</v>
      </c>
      <c r="K40" s="30">
        <v>2184843</v>
      </c>
      <c r="L40" s="29">
        <v>0</v>
      </c>
      <c r="M40" s="27">
        <v>0</v>
      </c>
      <c r="N40" s="30">
        <v>0</v>
      </c>
      <c r="O40" s="30">
        <v>0</v>
      </c>
      <c r="P40" s="29">
        <v>0</v>
      </c>
      <c r="Q40" s="27">
        <v>0</v>
      </c>
      <c r="R40" s="30">
        <v>0</v>
      </c>
      <c r="S40" s="30">
        <v>0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29</v>
      </c>
      <c r="B41" s="24" t="s">
        <v>94</v>
      </c>
      <c r="C41" s="25" t="s">
        <v>95</v>
      </c>
      <c r="D41" s="26">
        <v>18300000</v>
      </c>
      <c r="E41" s="27">
        <v>18300000</v>
      </c>
      <c r="F41" s="27">
        <v>4408701</v>
      </c>
      <c r="G41" s="28">
        <f aca="true" t="shared" si="5" ref="G41:G57">IF($D41=0,0,$F41/$D41)</f>
        <v>0.24091262295081967</v>
      </c>
      <c r="H41" s="29">
        <v>1897875</v>
      </c>
      <c r="I41" s="27">
        <v>1227756</v>
      </c>
      <c r="J41" s="30">
        <v>1283070</v>
      </c>
      <c r="K41" s="30">
        <v>4408701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48</v>
      </c>
      <c r="B42" s="24" t="s">
        <v>96</v>
      </c>
      <c r="C42" s="25" t="s">
        <v>97</v>
      </c>
      <c r="D42" s="26">
        <v>106518614</v>
      </c>
      <c r="E42" s="27">
        <v>106518614</v>
      </c>
      <c r="F42" s="27">
        <v>15687784</v>
      </c>
      <c r="G42" s="28">
        <f t="shared" si="5"/>
        <v>0.14727739510392052</v>
      </c>
      <c r="H42" s="29">
        <v>7333516</v>
      </c>
      <c r="I42" s="27">
        <v>8354268</v>
      </c>
      <c r="J42" s="30">
        <v>0</v>
      </c>
      <c r="K42" s="30">
        <v>15687784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98</v>
      </c>
      <c r="C43" s="33"/>
      <c r="D43" s="34">
        <f>SUM(D38:D42)</f>
        <v>239921331</v>
      </c>
      <c r="E43" s="35">
        <f>SUM(E38:E42)</f>
        <v>239921331</v>
      </c>
      <c r="F43" s="35">
        <f>SUM(F38:F42)</f>
        <v>31314061</v>
      </c>
      <c r="G43" s="36">
        <f t="shared" si="5"/>
        <v>0.13051803634750592</v>
      </c>
      <c r="H43" s="37">
        <f aca="true" t="shared" si="6" ref="H43:W43">SUM(H38:H42)</f>
        <v>11234524</v>
      </c>
      <c r="I43" s="35">
        <f t="shared" si="6"/>
        <v>13910463</v>
      </c>
      <c r="J43" s="38">
        <f t="shared" si="6"/>
        <v>6169074</v>
      </c>
      <c r="K43" s="38">
        <f t="shared" si="6"/>
        <v>31314061</v>
      </c>
      <c r="L43" s="37">
        <f t="shared" si="6"/>
        <v>0</v>
      </c>
      <c r="M43" s="35">
        <f t="shared" si="6"/>
        <v>0</v>
      </c>
      <c r="N43" s="38">
        <f t="shared" si="6"/>
        <v>0</v>
      </c>
      <c r="O43" s="38">
        <f t="shared" si="6"/>
        <v>0</v>
      </c>
      <c r="P43" s="37">
        <f t="shared" si="6"/>
        <v>0</v>
      </c>
      <c r="Q43" s="35">
        <f t="shared" si="6"/>
        <v>0</v>
      </c>
      <c r="R43" s="38">
        <f t="shared" si="6"/>
        <v>0</v>
      </c>
      <c r="S43" s="38">
        <f t="shared" si="6"/>
        <v>0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29</v>
      </c>
      <c r="B44" s="24" t="s">
        <v>99</v>
      </c>
      <c r="C44" s="25" t="s">
        <v>100</v>
      </c>
      <c r="D44" s="26">
        <v>8677998</v>
      </c>
      <c r="E44" s="27">
        <v>8677998</v>
      </c>
      <c r="F44" s="27">
        <v>12121266</v>
      </c>
      <c r="G44" s="28">
        <f t="shared" si="5"/>
        <v>1.3967813774559523</v>
      </c>
      <c r="H44" s="29">
        <v>3806426</v>
      </c>
      <c r="I44" s="27">
        <v>5015411</v>
      </c>
      <c r="J44" s="30">
        <v>3299429</v>
      </c>
      <c r="K44" s="30">
        <v>12121266</v>
      </c>
      <c r="L44" s="29">
        <v>0</v>
      </c>
      <c r="M44" s="27">
        <v>0</v>
      </c>
      <c r="N44" s="30">
        <v>0</v>
      </c>
      <c r="O44" s="30">
        <v>0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29</v>
      </c>
      <c r="B45" s="24" t="s">
        <v>101</v>
      </c>
      <c r="C45" s="25" t="s">
        <v>102</v>
      </c>
      <c r="D45" s="26">
        <v>0</v>
      </c>
      <c r="E45" s="27">
        <v>0</v>
      </c>
      <c r="F45" s="27">
        <v>2286353</v>
      </c>
      <c r="G45" s="28">
        <f t="shared" si="5"/>
        <v>0</v>
      </c>
      <c r="H45" s="29">
        <v>0</v>
      </c>
      <c r="I45" s="27">
        <v>0</v>
      </c>
      <c r="J45" s="30">
        <v>2286353</v>
      </c>
      <c r="K45" s="30">
        <v>2286353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29</v>
      </c>
      <c r="B46" s="24" t="s">
        <v>103</v>
      </c>
      <c r="C46" s="25" t="s">
        <v>104</v>
      </c>
      <c r="D46" s="26">
        <v>78897829</v>
      </c>
      <c r="E46" s="27">
        <v>78897829</v>
      </c>
      <c r="F46" s="27">
        <v>12894378</v>
      </c>
      <c r="G46" s="28">
        <f t="shared" si="5"/>
        <v>0.16343134105755938</v>
      </c>
      <c r="H46" s="29">
        <v>3586104</v>
      </c>
      <c r="I46" s="27">
        <v>6607031</v>
      </c>
      <c r="J46" s="30">
        <v>2701243</v>
      </c>
      <c r="K46" s="30">
        <v>12894378</v>
      </c>
      <c r="L46" s="29">
        <v>0</v>
      </c>
      <c r="M46" s="27">
        <v>0</v>
      </c>
      <c r="N46" s="30">
        <v>0</v>
      </c>
      <c r="O46" s="30">
        <v>0</v>
      </c>
      <c r="P46" s="29">
        <v>0</v>
      </c>
      <c r="Q46" s="27">
        <v>0</v>
      </c>
      <c r="R46" s="30">
        <v>0</v>
      </c>
      <c r="S46" s="30">
        <v>0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29</v>
      </c>
      <c r="B47" s="24" t="s">
        <v>105</v>
      </c>
      <c r="C47" s="25" t="s">
        <v>106</v>
      </c>
      <c r="D47" s="26">
        <v>68046266</v>
      </c>
      <c r="E47" s="27">
        <v>68046266</v>
      </c>
      <c r="F47" s="27">
        <v>4768364</v>
      </c>
      <c r="G47" s="28">
        <f t="shared" si="5"/>
        <v>0.070075321987543</v>
      </c>
      <c r="H47" s="29">
        <v>789406</v>
      </c>
      <c r="I47" s="27">
        <v>1178818</v>
      </c>
      <c r="J47" s="30">
        <v>2800140</v>
      </c>
      <c r="K47" s="30">
        <v>4768364</v>
      </c>
      <c r="L47" s="29">
        <v>0</v>
      </c>
      <c r="M47" s="27">
        <v>0</v>
      </c>
      <c r="N47" s="30">
        <v>0</v>
      </c>
      <c r="O47" s="30">
        <v>0</v>
      </c>
      <c r="P47" s="29">
        <v>0</v>
      </c>
      <c r="Q47" s="27">
        <v>0</v>
      </c>
      <c r="R47" s="30">
        <v>0</v>
      </c>
      <c r="S47" s="30">
        <v>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29</v>
      </c>
      <c r="B48" s="24" t="s">
        <v>107</v>
      </c>
      <c r="C48" s="25" t="s">
        <v>108</v>
      </c>
      <c r="D48" s="26">
        <v>232957956</v>
      </c>
      <c r="E48" s="27">
        <v>232957956</v>
      </c>
      <c r="F48" s="27">
        <v>20244799</v>
      </c>
      <c r="G48" s="28">
        <f t="shared" si="5"/>
        <v>0.08690323072717894</v>
      </c>
      <c r="H48" s="29">
        <v>3151626</v>
      </c>
      <c r="I48" s="27">
        <v>10821623</v>
      </c>
      <c r="J48" s="30">
        <v>6271550</v>
      </c>
      <c r="K48" s="30">
        <v>20244799</v>
      </c>
      <c r="L48" s="29">
        <v>0</v>
      </c>
      <c r="M48" s="27">
        <v>0</v>
      </c>
      <c r="N48" s="30">
        <v>0</v>
      </c>
      <c r="O48" s="30">
        <v>0</v>
      </c>
      <c r="P48" s="29">
        <v>0</v>
      </c>
      <c r="Q48" s="27">
        <v>0</v>
      </c>
      <c r="R48" s="30">
        <v>0</v>
      </c>
      <c r="S48" s="30">
        <v>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48</v>
      </c>
      <c r="B49" s="24" t="s">
        <v>109</v>
      </c>
      <c r="C49" s="25" t="s">
        <v>110</v>
      </c>
      <c r="D49" s="26">
        <v>815563723</v>
      </c>
      <c r="E49" s="27">
        <v>815563723</v>
      </c>
      <c r="F49" s="27">
        <v>123562077</v>
      </c>
      <c r="G49" s="28">
        <f t="shared" si="5"/>
        <v>0.1515051166639495</v>
      </c>
      <c r="H49" s="29">
        <v>33399709</v>
      </c>
      <c r="I49" s="27">
        <v>90162368</v>
      </c>
      <c r="J49" s="30">
        <v>0</v>
      </c>
      <c r="K49" s="30">
        <v>123562077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111</v>
      </c>
      <c r="C50" s="33"/>
      <c r="D50" s="34">
        <f>SUM(D44:D49)</f>
        <v>1204143772</v>
      </c>
      <c r="E50" s="35">
        <f>SUM(E44:E49)</f>
        <v>1204143772</v>
      </c>
      <c r="F50" s="35">
        <f>SUM(F44:F49)</f>
        <v>175877237</v>
      </c>
      <c r="G50" s="36">
        <f t="shared" si="5"/>
        <v>0.14605999805810563</v>
      </c>
      <c r="H50" s="37">
        <f aca="true" t="shared" si="7" ref="H50:W50">SUM(H44:H49)</f>
        <v>44733271</v>
      </c>
      <c r="I50" s="35">
        <f t="shared" si="7"/>
        <v>113785251</v>
      </c>
      <c r="J50" s="38">
        <f t="shared" si="7"/>
        <v>17358715</v>
      </c>
      <c r="K50" s="38">
        <f t="shared" si="7"/>
        <v>175877237</v>
      </c>
      <c r="L50" s="37">
        <f t="shared" si="7"/>
        <v>0</v>
      </c>
      <c r="M50" s="35">
        <f t="shared" si="7"/>
        <v>0</v>
      </c>
      <c r="N50" s="38">
        <f t="shared" si="7"/>
        <v>0</v>
      </c>
      <c r="O50" s="38">
        <f t="shared" si="7"/>
        <v>0</v>
      </c>
      <c r="P50" s="37">
        <f t="shared" si="7"/>
        <v>0</v>
      </c>
      <c r="Q50" s="35">
        <f t="shared" si="7"/>
        <v>0</v>
      </c>
      <c r="R50" s="38">
        <f t="shared" si="7"/>
        <v>0</v>
      </c>
      <c r="S50" s="38">
        <f t="shared" si="7"/>
        <v>0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29</v>
      </c>
      <c r="B51" s="24" t="s">
        <v>112</v>
      </c>
      <c r="C51" s="25" t="s">
        <v>113</v>
      </c>
      <c r="D51" s="26">
        <v>143792500</v>
      </c>
      <c r="E51" s="27">
        <v>143792500</v>
      </c>
      <c r="F51" s="27">
        <v>22183061</v>
      </c>
      <c r="G51" s="28">
        <f t="shared" si="5"/>
        <v>0.1542713354312638</v>
      </c>
      <c r="H51" s="29">
        <v>2323065</v>
      </c>
      <c r="I51" s="27">
        <v>9469337</v>
      </c>
      <c r="J51" s="30">
        <v>10390659</v>
      </c>
      <c r="K51" s="30">
        <v>22183061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29</v>
      </c>
      <c r="B52" s="24" t="s">
        <v>114</v>
      </c>
      <c r="C52" s="25" t="s">
        <v>115</v>
      </c>
      <c r="D52" s="26">
        <v>143531000</v>
      </c>
      <c r="E52" s="27">
        <v>143531000</v>
      </c>
      <c r="F52" s="27">
        <v>27144396</v>
      </c>
      <c r="G52" s="28">
        <f t="shared" si="5"/>
        <v>0.18911869909636245</v>
      </c>
      <c r="H52" s="29">
        <v>83655</v>
      </c>
      <c r="I52" s="27">
        <v>3094540</v>
      </c>
      <c r="J52" s="30">
        <v>23966201</v>
      </c>
      <c r="K52" s="30">
        <v>27144396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29</v>
      </c>
      <c r="B53" s="24" t="s">
        <v>116</v>
      </c>
      <c r="C53" s="25" t="s">
        <v>117</v>
      </c>
      <c r="D53" s="26">
        <v>1897200</v>
      </c>
      <c r="E53" s="27">
        <v>1897200</v>
      </c>
      <c r="F53" s="27">
        <v>25181607</v>
      </c>
      <c r="G53" s="28">
        <f t="shared" si="5"/>
        <v>13.273037634408603</v>
      </c>
      <c r="H53" s="29">
        <v>11297435</v>
      </c>
      <c r="I53" s="27">
        <v>8110035</v>
      </c>
      <c r="J53" s="30">
        <v>5774137</v>
      </c>
      <c r="K53" s="30">
        <v>25181607</v>
      </c>
      <c r="L53" s="29">
        <v>0</v>
      </c>
      <c r="M53" s="27">
        <v>0</v>
      </c>
      <c r="N53" s="30">
        <v>0</v>
      </c>
      <c r="O53" s="30">
        <v>0</v>
      </c>
      <c r="P53" s="29">
        <v>0</v>
      </c>
      <c r="Q53" s="27">
        <v>0</v>
      </c>
      <c r="R53" s="30">
        <v>0</v>
      </c>
      <c r="S53" s="30">
        <v>0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29</v>
      </c>
      <c r="B54" s="24" t="s">
        <v>118</v>
      </c>
      <c r="C54" s="25" t="s">
        <v>119</v>
      </c>
      <c r="D54" s="26">
        <v>58807450</v>
      </c>
      <c r="E54" s="27">
        <v>58807450</v>
      </c>
      <c r="F54" s="27">
        <v>25629902</v>
      </c>
      <c r="G54" s="28">
        <f t="shared" si="5"/>
        <v>0.43582746743822426</v>
      </c>
      <c r="H54" s="29">
        <v>10291818</v>
      </c>
      <c r="I54" s="27">
        <v>4212351</v>
      </c>
      <c r="J54" s="30">
        <v>11125733</v>
      </c>
      <c r="K54" s="30">
        <v>25629902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48</v>
      </c>
      <c r="B55" s="24" t="s">
        <v>120</v>
      </c>
      <c r="C55" s="25" t="s">
        <v>121</v>
      </c>
      <c r="D55" s="26">
        <v>0</v>
      </c>
      <c r="E55" s="27">
        <v>0</v>
      </c>
      <c r="F55" s="27">
        <v>84903781</v>
      </c>
      <c r="G55" s="28">
        <f t="shared" si="5"/>
        <v>0</v>
      </c>
      <c r="H55" s="29">
        <v>32453067</v>
      </c>
      <c r="I55" s="27">
        <v>26157390</v>
      </c>
      <c r="J55" s="30">
        <v>26293324</v>
      </c>
      <c r="K55" s="30">
        <v>84903781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122</v>
      </c>
      <c r="C56" s="33"/>
      <c r="D56" s="34">
        <f>SUM(D51:D55)</f>
        <v>348028150</v>
      </c>
      <c r="E56" s="35">
        <f>SUM(E51:E55)</f>
        <v>348028150</v>
      </c>
      <c r="F56" s="35">
        <f>SUM(F51:F55)</f>
        <v>185042747</v>
      </c>
      <c r="G56" s="36">
        <f t="shared" si="5"/>
        <v>0.5316890228563408</v>
      </c>
      <c r="H56" s="37">
        <f aca="true" t="shared" si="8" ref="H56:W56">SUM(H51:H55)</f>
        <v>56449040</v>
      </c>
      <c r="I56" s="35">
        <f t="shared" si="8"/>
        <v>51043653</v>
      </c>
      <c r="J56" s="38">
        <f t="shared" si="8"/>
        <v>77550054</v>
      </c>
      <c r="K56" s="38">
        <f t="shared" si="8"/>
        <v>185042747</v>
      </c>
      <c r="L56" s="37">
        <f t="shared" si="8"/>
        <v>0</v>
      </c>
      <c r="M56" s="35">
        <f t="shared" si="8"/>
        <v>0</v>
      </c>
      <c r="N56" s="38">
        <f t="shared" si="8"/>
        <v>0</v>
      </c>
      <c r="O56" s="38">
        <f t="shared" si="8"/>
        <v>0</v>
      </c>
      <c r="P56" s="37">
        <f t="shared" si="8"/>
        <v>0</v>
      </c>
      <c r="Q56" s="35">
        <f t="shared" si="8"/>
        <v>0</v>
      </c>
      <c r="R56" s="38">
        <f t="shared" si="8"/>
        <v>0</v>
      </c>
      <c r="S56" s="38">
        <f t="shared" si="8"/>
        <v>0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123</v>
      </c>
      <c r="C57" s="41"/>
      <c r="D57" s="42">
        <f>SUM(D5:D6,D8:D17,D19:D26,D28:D36,D38:D42,D44:D49,D51:D55)</f>
        <v>5701779659</v>
      </c>
      <c r="E57" s="43">
        <f>SUM(E5:E6,E8:E17,E19:E26,E28:E36,E38:E42,E44:E49,E51:E55)</f>
        <v>5821620619</v>
      </c>
      <c r="F57" s="43">
        <f>SUM(F5:F6,F8:F17,F19:F26,F28:F36,F38:F42,F44:F49,F51:F55)</f>
        <v>752842690</v>
      </c>
      <c r="G57" s="44">
        <f t="shared" si="5"/>
        <v>0.1320364403790441</v>
      </c>
      <c r="H57" s="45">
        <f aca="true" t="shared" si="9" ref="H57:W57">SUM(H5:H6,H8:H17,H19:H26,H28:H36,H38:H42,H44:H49,H51:H55)</f>
        <v>167388441</v>
      </c>
      <c r="I57" s="43">
        <f t="shared" si="9"/>
        <v>318921100</v>
      </c>
      <c r="J57" s="46">
        <f t="shared" si="9"/>
        <v>266533149</v>
      </c>
      <c r="K57" s="46">
        <f t="shared" si="9"/>
        <v>752842690</v>
      </c>
      <c r="L57" s="45">
        <f t="shared" si="9"/>
        <v>0</v>
      </c>
      <c r="M57" s="43">
        <f t="shared" si="9"/>
        <v>0</v>
      </c>
      <c r="N57" s="46">
        <f t="shared" si="9"/>
        <v>0</v>
      </c>
      <c r="O57" s="46">
        <f t="shared" si="9"/>
        <v>0</v>
      </c>
      <c r="P57" s="45">
        <f t="shared" si="9"/>
        <v>0</v>
      </c>
      <c r="Q57" s="43">
        <f t="shared" si="9"/>
        <v>0</v>
      </c>
      <c r="R57" s="46">
        <f t="shared" si="9"/>
        <v>0</v>
      </c>
      <c r="S57" s="46">
        <f t="shared" si="9"/>
        <v>0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23</v>
      </c>
      <c r="B60" s="24" t="s">
        <v>125</v>
      </c>
      <c r="C60" s="25" t="s">
        <v>126</v>
      </c>
      <c r="D60" s="26">
        <v>865988708</v>
      </c>
      <c r="E60" s="27">
        <v>865988708</v>
      </c>
      <c r="F60" s="27">
        <v>103122459</v>
      </c>
      <c r="G60" s="28">
        <f aca="true" t="shared" si="10" ref="G60:G89">IF($D60=0,0,$F60/$D60)</f>
        <v>0.11908060468612947</v>
      </c>
      <c r="H60" s="29">
        <v>17573875</v>
      </c>
      <c r="I60" s="27">
        <v>41278123</v>
      </c>
      <c r="J60" s="30">
        <v>44270461</v>
      </c>
      <c r="K60" s="30">
        <v>103122459</v>
      </c>
      <c r="L60" s="29">
        <v>0</v>
      </c>
      <c r="M60" s="27">
        <v>0</v>
      </c>
      <c r="N60" s="30">
        <v>0</v>
      </c>
      <c r="O60" s="30">
        <v>0</v>
      </c>
      <c r="P60" s="29">
        <v>0</v>
      </c>
      <c r="Q60" s="27">
        <v>0</v>
      </c>
      <c r="R60" s="30">
        <v>0</v>
      </c>
      <c r="S60" s="30">
        <v>0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28</v>
      </c>
      <c r="C61" s="33"/>
      <c r="D61" s="34">
        <f>D60</f>
        <v>865988708</v>
      </c>
      <c r="E61" s="35">
        <f>E60</f>
        <v>865988708</v>
      </c>
      <c r="F61" s="35">
        <f>F60</f>
        <v>103122459</v>
      </c>
      <c r="G61" s="36">
        <f t="shared" si="10"/>
        <v>0.11908060468612947</v>
      </c>
      <c r="H61" s="37">
        <f aca="true" t="shared" si="11" ref="H61:W61">H60</f>
        <v>17573875</v>
      </c>
      <c r="I61" s="35">
        <f t="shared" si="11"/>
        <v>41278123</v>
      </c>
      <c r="J61" s="38">
        <f t="shared" si="11"/>
        <v>44270461</v>
      </c>
      <c r="K61" s="38">
        <f t="shared" si="11"/>
        <v>103122459</v>
      </c>
      <c r="L61" s="37">
        <f t="shared" si="11"/>
        <v>0</v>
      </c>
      <c r="M61" s="35">
        <f t="shared" si="11"/>
        <v>0</v>
      </c>
      <c r="N61" s="38">
        <f t="shared" si="11"/>
        <v>0</v>
      </c>
      <c r="O61" s="38">
        <f t="shared" si="11"/>
        <v>0</v>
      </c>
      <c r="P61" s="37">
        <f t="shared" si="11"/>
        <v>0</v>
      </c>
      <c r="Q61" s="35">
        <f t="shared" si="11"/>
        <v>0</v>
      </c>
      <c r="R61" s="38">
        <f t="shared" si="11"/>
        <v>0</v>
      </c>
      <c r="S61" s="38">
        <f t="shared" si="11"/>
        <v>0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29</v>
      </c>
      <c r="B62" s="24" t="s">
        <v>127</v>
      </c>
      <c r="C62" s="25" t="s">
        <v>128</v>
      </c>
      <c r="D62" s="26">
        <v>44812314</v>
      </c>
      <c r="E62" s="27">
        <v>44812314</v>
      </c>
      <c r="F62" s="27">
        <v>5990962</v>
      </c>
      <c r="G62" s="28">
        <f t="shared" si="10"/>
        <v>0.13369008348910524</v>
      </c>
      <c r="H62" s="29">
        <v>3452023</v>
      </c>
      <c r="I62" s="27">
        <v>948851</v>
      </c>
      <c r="J62" s="30">
        <v>1590088</v>
      </c>
      <c r="K62" s="30">
        <v>5990962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29</v>
      </c>
      <c r="B63" s="24" t="s">
        <v>129</v>
      </c>
      <c r="C63" s="25" t="s">
        <v>130</v>
      </c>
      <c r="D63" s="26">
        <v>51271000</v>
      </c>
      <c r="E63" s="27">
        <v>51271000</v>
      </c>
      <c r="F63" s="27">
        <v>14933568</v>
      </c>
      <c r="G63" s="28">
        <f t="shared" si="10"/>
        <v>0.29126734411265626</v>
      </c>
      <c r="H63" s="29">
        <v>3640521</v>
      </c>
      <c r="I63" s="27">
        <v>7244013</v>
      </c>
      <c r="J63" s="30">
        <v>4049034</v>
      </c>
      <c r="K63" s="30">
        <v>14933568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29</v>
      </c>
      <c r="B64" s="24" t="s">
        <v>131</v>
      </c>
      <c r="C64" s="25" t="s">
        <v>132</v>
      </c>
      <c r="D64" s="26">
        <v>50819640</v>
      </c>
      <c r="E64" s="27">
        <v>50819640</v>
      </c>
      <c r="F64" s="27">
        <v>6749752</v>
      </c>
      <c r="G64" s="28">
        <f t="shared" si="10"/>
        <v>0.13281778462027674</v>
      </c>
      <c r="H64" s="29">
        <v>397119</v>
      </c>
      <c r="I64" s="27">
        <v>5502937</v>
      </c>
      <c r="J64" s="30">
        <v>849696</v>
      </c>
      <c r="K64" s="30">
        <v>6749752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29</v>
      </c>
      <c r="B65" s="24" t="s">
        <v>133</v>
      </c>
      <c r="C65" s="25" t="s">
        <v>134</v>
      </c>
      <c r="D65" s="26">
        <v>29337800</v>
      </c>
      <c r="E65" s="27">
        <v>29337800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48</v>
      </c>
      <c r="B66" s="24" t="s">
        <v>135</v>
      </c>
      <c r="C66" s="25" t="s">
        <v>136</v>
      </c>
      <c r="D66" s="26">
        <v>4346000</v>
      </c>
      <c r="E66" s="27">
        <v>4346000</v>
      </c>
      <c r="F66" s="27">
        <v>39260</v>
      </c>
      <c r="G66" s="28">
        <f t="shared" si="10"/>
        <v>0.009033594109526</v>
      </c>
      <c r="H66" s="29">
        <v>0</v>
      </c>
      <c r="I66" s="27">
        <v>0</v>
      </c>
      <c r="J66" s="30">
        <v>39260</v>
      </c>
      <c r="K66" s="30">
        <v>39260</v>
      </c>
      <c r="L66" s="29">
        <v>0</v>
      </c>
      <c r="M66" s="27">
        <v>0</v>
      </c>
      <c r="N66" s="30">
        <v>0</v>
      </c>
      <c r="O66" s="30">
        <v>0</v>
      </c>
      <c r="P66" s="29">
        <v>0</v>
      </c>
      <c r="Q66" s="27">
        <v>0</v>
      </c>
      <c r="R66" s="30">
        <v>0</v>
      </c>
      <c r="S66" s="30">
        <v>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137</v>
      </c>
      <c r="C67" s="33"/>
      <c r="D67" s="34">
        <f>SUM(D62:D66)</f>
        <v>180586754</v>
      </c>
      <c r="E67" s="35">
        <f>SUM(E62:E66)</f>
        <v>180586754</v>
      </c>
      <c r="F67" s="35">
        <f>SUM(F62:F66)</f>
        <v>27713542</v>
      </c>
      <c r="G67" s="36">
        <f t="shared" si="10"/>
        <v>0.15346386922708627</v>
      </c>
      <c r="H67" s="37">
        <f aca="true" t="shared" si="12" ref="H67:W67">SUM(H62:H66)</f>
        <v>7489663</v>
      </c>
      <c r="I67" s="35">
        <f t="shared" si="12"/>
        <v>13695801</v>
      </c>
      <c r="J67" s="38">
        <f t="shared" si="12"/>
        <v>6528078</v>
      </c>
      <c r="K67" s="38">
        <f t="shared" si="12"/>
        <v>27713542</v>
      </c>
      <c r="L67" s="37">
        <f t="shared" si="12"/>
        <v>0</v>
      </c>
      <c r="M67" s="35">
        <f t="shared" si="12"/>
        <v>0</v>
      </c>
      <c r="N67" s="38">
        <f t="shared" si="12"/>
        <v>0</v>
      </c>
      <c r="O67" s="38">
        <f t="shared" si="12"/>
        <v>0</v>
      </c>
      <c r="P67" s="37">
        <f t="shared" si="12"/>
        <v>0</v>
      </c>
      <c r="Q67" s="35">
        <f t="shared" si="12"/>
        <v>0</v>
      </c>
      <c r="R67" s="38">
        <f t="shared" si="12"/>
        <v>0</v>
      </c>
      <c r="S67" s="38">
        <f t="shared" si="12"/>
        <v>0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29</v>
      </c>
      <c r="B68" s="24" t="s">
        <v>138</v>
      </c>
      <c r="C68" s="25" t="s">
        <v>139</v>
      </c>
      <c r="D68" s="26">
        <v>61046052</v>
      </c>
      <c r="E68" s="27">
        <v>61046052</v>
      </c>
      <c r="F68" s="27">
        <v>3011701</v>
      </c>
      <c r="G68" s="28">
        <f t="shared" si="10"/>
        <v>0.04933490211619254</v>
      </c>
      <c r="H68" s="29">
        <v>815930</v>
      </c>
      <c r="I68" s="27">
        <v>1721443</v>
      </c>
      <c r="J68" s="30">
        <v>474328</v>
      </c>
      <c r="K68" s="30">
        <v>3011701</v>
      </c>
      <c r="L68" s="29">
        <v>0</v>
      </c>
      <c r="M68" s="27">
        <v>0</v>
      </c>
      <c r="N68" s="30">
        <v>0</v>
      </c>
      <c r="O68" s="30">
        <v>0</v>
      </c>
      <c r="P68" s="29">
        <v>0</v>
      </c>
      <c r="Q68" s="27">
        <v>0</v>
      </c>
      <c r="R68" s="30">
        <v>0</v>
      </c>
      <c r="S68" s="30">
        <v>0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29</v>
      </c>
      <c r="B69" s="24" t="s">
        <v>140</v>
      </c>
      <c r="C69" s="25" t="s">
        <v>141</v>
      </c>
      <c r="D69" s="26">
        <v>57353901</v>
      </c>
      <c r="E69" s="27">
        <v>57353901</v>
      </c>
      <c r="F69" s="27">
        <v>7202666</v>
      </c>
      <c r="G69" s="28">
        <f t="shared" si="10"/>
        <v>0.12558284396383082</v>
      </c>
      <c r="H69" s="29">
        <v>3402992</v>
      </c>
      <c r="I69" s="27">
        <v>3799674</v>
      </c>
      <c r="J69" s="30">
        <v>0</v>
      </c>
      <c r="K69" s="30">
        <v>7202666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29</v>
      </c>
      <c r="B70" s="24" t="s">
        <v>142</v>
      </c>
      <c r="C70" s="25" t="s">
        <v>143</v>
      </c>
      <c r="D70" s="26">
        <v>31309000</v>
      </c>
      <c r="E70" s="27">
        <v>31309000</v>
      </c>
      <c r="F70" s="27">
        <v>2313079</v>
      </c>
      <c r="G70" s="28">
        <f t="shared" si="10"/>
        <v>0.07387904436424031</v>
      </c>
      <c r="H70" s="29">
        <v>14762</v>
      </c>
      <c r="I70" s="27">
        <v>120266</v>
      </c>
      <c r="J70" s="30">
        <v>2178051</v>
      </c>
      <c r="K70" s="30">
        <v>2313079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29</v>
      </c>
      <c r="B71" s="24" t="s">
        <v>144</v>
      </c>
      <c r="C71" s="25" t="s">
        <v>145</v>
      </c>
      <c r="D71" s="26">
        <v>212482000</v>
      </c>
      <c r="E71" s="27">
        <v>212482000</v>
      </c>
      <c r="F71" s="27">
        <v>46359440</v>
      </c>
      <c r="G71" s="28">
        <f t="shared" si="10"/>
        <v>0.21818055176438475</v>
      </c>
      <c r="H71" s="29">
        <v>26947437</v>
      </c>
      <c r="I71" s="27">
        <v>13800716</v>
      </c>
      <c r="J71" s="30">
        <v>5611287</v>
      </c>
      <c r="K71" s="30">
        <v>46359440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29</v>
      </c>
      <c r="B72" s="24" t="s">
        <v>146</v>
      </c>
      <c r="C72" s="25" t="s">
        <v>147</v>
      </c>
      <c r="D72" s="26">
        <v>83715144</v>
      </c>
      <c r="E72" s="27">
        <v>83715144</v>
      </c>
      <c r="F72" s="27">
        <v>20094581</v>
      </c>
      <c r="G72" s="28">
        <f t="shared" si="10"/>
        <v>0.24003519602140325</v>
      </c>
      <c r="H72" s="29">
        <v>10776497</v>
      </c>
      <c r="I72" s="27">
        <v>5638483</v>
      </c>
      <c r="J72" s="30">
        <v>3679601</v>
      </c>
      <c r="K72" s="30">
        <v>20094581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48</v>
      </c>
      <c r="B73" s="24" t="s">
        <v>148</v>
      </c>
      <c r="C73" s="25" t="s">
        <v>149</v>
      </c>
      <c r="D73" s="26">
        <v>3975100</v>
      </c>
      <c r="E73" s="27">
        <v>3975100</v>
      </c>
      <c r="F73" s="27">
        <v>170621</v>
      </c>
      <c r="G73" s="28">
        <f t="shared" si="10"/>
        <v>0.04292244220271188</v>
      </c>
      <c r="H73" s="29">
        <v>67168</v>
      </c>
      <c r="I73" s="27">
        <v>39064</v>
      </c>
      <c r="J73" s="30">
        <v>64389</v>
      </c>
      <c r="K73" s="30">
        <v>170621</v>
      </c>
      <c r="L73" s="29">
        <v>0</v>
      </c>
      <c r="M73" s="27">
        <v>0</v>
      </c>
      <c r="N73" s="30">
        <v>0</v>
      </c>
      <c r="O73" s="30">
        <v>0</v>
      </c>
      <c r="P73" s="29">
        <v>0</v>
      </c>
      <c r="Q73" s="27">
        <v>0</v>
      </c>
      <c r="R73" s="30">
        <v>0</v>
      </c>
      <c r="S73" s="30">
        <v>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150</v>
      </c>
      <c r="C74" s="33"/>
      <c r="D74" s="34">
        <f>SUM(D68:D73)</f>
        <v>449881197</v>
      </c>
      <c r="E74" s="35">
        <f>SUM(E68:E73)</f>
        <v>449881197</v>
      </c>
      <c r="F74" s="35">
        <f>SUM(F68:F73)</f>
        <v>79152088</v>
      </c>
      <c r="G74" s="36">
        <f t="shared" si="10"/>
        <v>0.17593997821607113</v>
      </c>
      <c r="H74" s="37">
        <f aca="true" t="shared" si="13" ref="H74:W74">SUM(H68:H73)</f>
        <v>42024786</v>
      </c>
      <c r="I74" s="35">
        <f t="shared" si="13"/>
        <v>25119646</v>
      </c>
      <c r="J74" s="38">
        <f t="shared" si="13"/>
        <v>12007656</v>
      </c>
      <c r="K74" s="38">
        <f t="shared" si="13"/>
        <v>79152088</v>
      </c>
      <c r="L74" s="37">
        <f t="shared" si="13"/>
        <v>0</v>
      </c>
      <c r="M74" s="35">
        <f t="shared" si="13"/>
        <v>0</v>
      </c>
      <c r="N74" s="38">
        <f t="shared" si="13"/>
        <v>0</v>
      </c>
      <c r="O74" s="38">
        <f t="shared" si="13"/>
        <v>0</v>
      </c>
      <c r="P74" s="37">
        <f t="shared" si="13"/>
        <v>0</v>
      </c>
      <c r="Q74" s="35">
        <f t="shared" si="13"/>
        <v>0</v>
      </c>
      <c r="R74" s="38">
        <f t="shared" si="13"/>
        <v>0</v>
      </c>
      <c r="S74" s="38">
        <f t="shared" si="13"/>
        <v>0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29</v>
      </c>
      <c r="B75" s="24" t="s">
        <v>151</v>
      </c>
      <c r="C75" s="25" t="s">
        <v>152</v>
      </c>
      <c r="D75" s="26">
        <v>80108796</v>
      </c>
      <c r="E75" s="27">
        <v>80108796</v>
      </c>
      <c r="F75" s="27">
        <v>14346125</v>
      </c>
      <c r="G75" s="28">
        <f t="shared" si="10"/>
        <v>0.1790830185489244</v>
      </c>
      <c r="H75" s="29">
        <v>114152</v>
      </c>
      <c r="I75" s="27">
        <v>6976218</v>
      </c>
      <c r="J75" s="30">
        <v>7255755</v>
      </c>
      <c r="K75" s="30">
        <v>14346125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29</v>
      </c>
      <c r="B76" s="24" t="s">
        <v>153</v>
      </c>
      <c r="C76" s="25" t="s">
        <v>154</v>
      </c>
      <c r="D76" s="26">
        <v>90645857</v>
      </c>
      <c r="E76" s="27">
        <v>90645857</v>
      </c>
      <c r="F76" s="27">
        <v>21638895</v>
      </c>
      <c r="G76" s="28">
        <f t="shared" si="10"/>
        <v>0.23871907350382268</v>
      </c>
      <c r="H76" s="29">
        <v>12998336</v>
      </c>
      <c r="I76" s="27">
        <v>6105101</v>
      </c>
      <c r="J76" s="30">
        <v>2535458</v>
      </c>
      <c r="K76" s="30">
        <v>21638895</v>
      </c>
      <c r="L76" s="29">
        <v>0</v>
      </c>
      <c r="M76" s="27">
        <v>0</v>
      </c>
      <c r="N76" s="30">
        <v>0</v>
      </c>
      <c r="O76" s="30">
        <v>0</v>
      </c>
      <c r="P76" s="29">
        <v>0</v>
      </c>
      <c r="Q76" s="27">
        <v>0</v>
      </c>
      <c r="R76" s="30">
        <v>0</v>
      </c>
      <c r="S76" s="30">
        <v>0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29</v>
      </c>
      <c r="B77" s="24" t="s">
        <v>155</v>
      </c>
      <c r="C77" s="25" t="s">
        <v>156</v>
      </c>
      <c r="D77" s="26">
        <v>68696809</v>
      </c>
      <c r="E77" s="27">
        <v>68696809</v>
      </c>
      <c r="F77" s="27">
        <v>13796061</v>
      </c>
      <c r="G77" s="28">
        <f t="shared" si="10"/>
        <v>0.20082535420240552</v>
      </c>
      <c r="H77" s="29">
        <v>7674102</v>
      </c>
      <c r="I77" s="27">
        <v>4682966</v>
      </c>
      <c r="J77" s="30">
        <v>1438993</v>
      </c>
      <c r="K77" s="30">
        <v>13796061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29</v>
      </c>
      <c r="B78" s="24" t="s">
        <v>157</v>
      </c>
      <c r="C78" s="25" t="s">
        <v>158</v>
      </c>
      <c r="D78" s="26">
        <v>397133000</v>
      </c>
      <c r="E78" s="27">
        <v>397133000</v>
      </c>
      <c r="F78" s="27">
        <v>56020553</v>
      </c>
      <c r="G78" s="28">
        <f t="shared" si="10"/>
        <v>0.14106244759312372</v>
      </c>
      <c r="H78" s="29">
        <v>9745191</v>
      </c>
      <c r="I78" s="27">
        <v>33169060</v>
      </c>
      <c r="J78" s="30">
        <v>13106302</v>
      </c>
      <c r="K78" s="30">
        <v>56020553</v>
      </c>
      <c r="L78" s="29">
        <v>0</v>
      </c>
      <c r="M78" s="27">
        <v>0</v>
      </c>
      <c r="N78" s="30">
        <v>0</v>
      </c>
      <c r="O78" s="30">
        <v>0</v>
      </c>
      <c r="P78" s="29">
        <v>0</v>
      </c>
      <c r="Q78" s="27">
        <v>0</v>
      </c>
      <c r="R78" s="30">
        <v>0</v>
      </c>
      <c r="S78" s="30">
        <v>0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29</v>
      </c>
      <c r="B79" s="24" t="s">
        <v>159</v>
      </c>
      <c r="C79" s="25" t="s">
        <v>160</v>
      </c>
      <c r="D79" s="26">
        <v>46827000</v>
      </c>
      <c r="E79" s="27">
        <v>46827000</v>
      </c>
      <c r="F79" s="27">
        <v>5608408</v>
      </c>
      <c r="G79" s="28">
        <f t="shared" si="10"/>
        <v>0.11976868046212655</v>
      </c>
      <c r="H79" s="29">
        <v>369261</v>
      </c>
      <c r="I79" s="27">
        <v>2679893</v>
      </c>
      <c r="J79" s="30">
        <v>2559254</v>
      </c>
      <c r="K79" s="30">
        <v>5608408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29</v>
      </c>
      <c r="B80" s="24" t="s">
        <v>161</v>
      </c>
      <c r="C80" s="25" t="s">
        <v>162</v>
      </c>
      <c r="D80" s="26">
        <v>31637510</v>
      </c>
      <c r="E80" s="27">
        <v>31637510</v>
      </c>
      <c r="F80" s="27">
        <v>12154618</v>
      </c>
      <c r="G80" s="28">
        <f t="shared" si="10"/>
        <v>0.3841837742603637</v>
      </c>
      <c r="H80" s="29">
        <v>2679030</v>
      </c>
      <c r="I80" s="27">
        <v>6663557</v>
      </c>
      <c r="J80" s="30">
        <v>2812031</v>
      </c>
      <c r="K80" s="30">
        <v>12154618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48</v>
      </c>
      <c r="B81" s="24" t="s">
        <v>163</v>
      </c>
      <c r="C81" s="25" t="s">
        <v>164</v>
      </c>
      <c r="D81" s="26">
        <v>5000000</v>
      </c>
      <c r="E81" s="27">
        <v>5000000</v>
      </c>
      <c r="F81" s="27">
        <v>353496</v>
      </c>
      <c r="G81" s="28">
        <f t="shared" si="10"/>
        <v>0.0706992</v>
      </c>
      <c r="H81" s="29">
        <v>79111</v>
      </c>
      <c r="I81" s="27">
        <v>131790</v>
      </c>
      <c r="J81" s="30">
        <v>142595</v>
      </c>
      <c r="K81" s="30">
        <v>353496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165</v>
      </c>
      <c r="C82" s="33"/>
      <c r="D82" s="34">
        <f>SUM(D75:D81)</f>
        <v>720048972</v>
      </c>
      <c r="E82" s="35">
        <f>SUM(E75:E81)</f>
        <v>720048972</v>
      </c>
      <c r="F82" s="35">
        <f>SUM(F75:F81)</f>
        <v>123918156</v>
      </c>
      <c r="G82" s="36">
        <f t="shared" si="10"/>
        <v>0.17209684454629012</v>
      </c>
      <c r="H82" s="37">
        <f aca="true" t="shared" si="14" ref="H82:W82">SUM(H75:H81)</f>
        <v>33659183</v>
      </c>
      <c r="I82" s="35">
        <f t="shared" si="14"/>
        <v>60408585</v>
      </c>
      <c r="J82" s="38">
        <f t="shared" si="14"/>
        <v>29850388</v>
      </c>
      <c r="K82" s="38">
        <f t="shared" si="14"/>
        <v>123918156</v>
      </c>
      <c r="L82" s="37">
        <f t="shared" si="14"/>
        <v>0</v>
      </c>
      <c r="M82" s="35">
        <f t="shared" si="14"/>
        <v>0</v>
      </c>
      <c r="N82" s="38">
        <f t="shared" si="14"/>
        <v>0</v>
      </c>
      <c r="O82" s="38">
        <f t="shared" si="14"/>
        <v>0</v>
      </c>
      <c r="P82" s="37">
        <f t="shared" si="14"/>
        <v>0</v>
      </c>
      <c r="Q82" s="35">
        <f t="shared" si="14"/>
        <v>0</v>
      </c>
      <c r="R82" s="38">
        <f t="shared" si="14"/>
        <v>0</v>
      </c>
      <c r="S82" s="38">
        <f t="shared" si="14"/>
        <v>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29</v>
      </c>
      <c r="B83" s="24" t="s">
        <v>166</v>
      </c>
      <c r="C83" s="25" t="s">
        <v>167</v>
      </c>
      <c r="D83" s="26">
        <v>95524263</v>
      </c>
      <c r="E83" s="27">
        <v>95524263</v>
      </c>
      <c r="F83" s="27">
        <v>1445708</v>
      </c>
      <c r="G83" s="28">
        <f t="shared" si="10"/>
        <v>0.015134458561590786</v>
      </c>
      <c r="H83" s="29">
        <v>0</v>
      </c>
      <c r="I83" s="27">
        <v>0</v>
      </c>
      <c r="J83" s="30">
        <v>1445708</v>
      </c>
      <c r="K83" s="30">
        <v>1445708</v>
      </c>
      <c r="L83" s="29">
        <v>0</v>
      </c>
      <c r="M83" s="27">
        <v>0</v>
      </c>
      <c r="N83" s="30">
        <v>0</v>
      </c>
      <c r="O83" s="30">
        <v>0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29</v>
      </c>
      <c r="B84" s="24" t="s">
        <v>168</v>
      </c>
      <c r="C84" s="25" t="s">
        <v>169</v>
      </c>
      <c r="D84" s="26">
        <v>73889000</v>
      </c>
      <c r="E84" s="27">
        <v>73889000</v>
      </c>
      <c r="F84" s="27">
        <v>11730199</v>
      </c>
      <c r="G84" s="28">
        <f t="shared" si="10"/>
        <v>0.15875433420400872</v>
      </c>
      <c r="H84" s="29">
        <v>4443333</v>
      </c>
      <c r="I84" s="27">
        <v>2857884</v>
      </c>
      <c r="J84" s="30">
        <v>4428982</v>
      </c>
      <c r="K84" s="30">
        <v>11730199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29</v>
      </c>
      <c r="B85" s="24" t="s">
        <v>170</v>
      </c>
      <c r="C85" s="25" t="s">
        <v>171</v>
      </c>
      <c r="D85" s="26">
        <v>163587530</v>
      </c>
      <c r="E85" s="27">
        <v>163587530</v>
      </c>
      <c r="F85" s="27">
        <v>6784059</v>
      </c>
      <c r="G85" s="28">
        <f t="shared" si="10"/>
        <v>0.04147051428675523</v>
      </c>
      <c r="H85" s="29">
        <v>0</v>
      </c>
      <c r="I85" s="27">
        <v>5908512</v>
      </c>
      <c r="J85" s="30">
        <v>875547</v>
      </c>
      <c r="K85" s="30">
        <v>6784059</v>
      </c>
      <c r="L85" s="29">
        <v>0</v>
      </c>
      <c r="M85" s="27">
        <v>0</v>
      </c>
      <c r="N85" s="30">
        <v>0</v>
      </c>
      <c r="O85" s="30">
        <v>0</v>
      </c>
      <c r="P85" s="29">
        <v>0</v>
      </c>
      <c r="Q85" s="27">
        <v>0</v>
      </c>
      <c r="R85" s="30">
        <v>0</v>
      </c>
      <c r="S85" s="30">
        <v>0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29</v>
      </c>
      <c r="B86" s="24" t="s">
        <v>172</v>
      </c>
      <c r="C86" s="25" t="s">
        <v>173</v>
      </c>
      <c r="D86" s="26">
        <v>36445600</v>
      </c>
      <c r="E86" s="27">
        <v>36445600</v>
      </c>
      <c r="F86" s="27">
        <v>7265035</v>
      </c>
      <c r="G86" s="28">
        <f t="shared" si="10"/>
        <v>0.19933915205127642</v>
      </c>
      <c r="H86" s="29">
        <v>4345341</v>
      </c>
      <c r="I86" s="27">
        <v>1501646</v>
      </c>
      <c r="J86" s="30">
        <v>1418048</v>
      </c>
      <c r="K86" s="30">
        <v>7265035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48</v>
      </c>
      <c r="B87" s="24" t="s">
        <v>174</v>
      </c>
      <c r="C87" s="25" t="s">
        <v>175</v>
      </c>
      <c r="D87" s="26">
        <v>3795800</v>
      </c>
      <c r="E87" s="27">
        <v>3795800</v>
      </c>
      <c r="F87" s="27">
        <v>260366</v>
      </c>
      <c r="G87" s="28">
        <f t="shared" si="10"/>
        <v>0.0685931819379314</v>
      </c>
      <c r="H87" s="29">
        <v>44181</v>
      </c>
      <c r="I87" s="27">
        <v>182120</v>
      </c>
      <c r="J87" s="30">
        <v>34065</v>
      </c>
      <c r="K87" s="30">
        <v>260366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176</v>
      </c>
      <c r="C88" s="33"/>
      <c r="D88" s="34">
        <f>SUM(D83:D87)</f>
        <v>373242193</v>
      </c>
      <c r="E88" s="35">
        <f>SUM(E83:E87)</f>
        <v>373242193</v>
      </c>
      <c r="F88" s="35">
        <f>SUM(F83:F87)</f>
        <v>27485367</v>
      </c>
      <c r="G88" s="36">
        <f t="shared" si="10"/>
        <v>0.07363949605772464</v>
      </c>
      <c r="H88" s="37">
        <f aca="true" t="shared" si="15" ref="H88:W88">SUM(H83:H87)</f>
        <v>8832855</v>
      </c>
      <c r="I88" s="35">
        <f t="shared" si="15"/>
        <v>10450162</v>
      </c>
      <c r="J88" s="38">
        <f t="shared" si="15"/>
        <v>8202350</v>
      </c>
      <c r="K88" s="38">
        <f t="shared" si="15"/>
        <v>27485367</v>
      </c>
      <c r="L88" s="37">
        <f t="shared" si="15"/>
        <v>0</v>
      </c>
      <c r="M88" s="35">
        <f t="shared" si="15"/>
        <v>0</v>
      </c>
      <c r="N88" s="38">
        <f t="shared" si="15"/>
        <v>0</v>
      </c>
      <c r="O88" s="38">
        <f t="shared" si="15"/>
        <v>0</v>
      </c>
      <c r="P88" s="37">
        <f t="shared" si="15"/>
        <v>0</v>
      </c>
      <c r="Q88" s="35">
        <f t="shared" si="15"/>
        <v>0</v>
      </c>
      <c r="R88" s="38">
        <f t="shared" si="15"/>
        <v>0</v>
      </c>
      <c r="S88" s="38">
        <f t="shared" si="15"/>
        <v>0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177</v>
      </c>
      <c r="C89" s="41"/>
      <c r="D89" s="42">
        <f>SUM(D60,D62:D66,D68:D73,D75:D81,D83:D87)</f>
        <v>2589747824</v>
      </c>
      <c r="E89" s="43">
        <f>SUM(E60,E62:E66,E68:E73,E75:E81,E83:E87)</f>
        <v>2589747824</v>
      </c>
      <c r="F89" s="43">
        <f>SUM(F60,F62:F66,F68:F73,F75:F81,F83:F87)</f>
        <v>361391612</v>
      </c>
      <c r="G89" s="44">
        <f t="shared" si="10"/>
        <v>0.13954702795803953</v>
      </c>
      <c r="H89" s="45">
        <f aca="true" t="shared" si="16" ref="H89:W89">SUM(H60,H62:H66,H68:H73,H75:H81,H83:H87)</f>
        <v>109580362</v>
      </c>
      <c r="I89" s="43">
        <f t="shared" si="16"/>
        <v>150952317</v>
      </c>
      <c r="J89" s="46">
        <f t="shared" si="16"/>
        <v>100858933</v>
      </c>
      <c r="K89" s="46">
        <f t="shared" si="16"/>
        <v>361391612</v>
      </c>
      <c r="L89" s="45">
        <f t="shared" si="16"/>
        <v>0</v>
      </c>
      <c r="M89" s="43">
        <f t="shared" si="16"/>
        <v>0</v>
      </c>
      <c r="N89" s="46">
        <f t="shared" si="16"/>
        <v>0</v>
      </c>
      <c r="O89" s="46">
        <f t="shared" si="16"/>
        <v>0</v>
      </c>
      <c r="P89" s="45">
        <f t="shared" si="16"/>
        <v>0</v>
      </c>
      <c r="Q89" s="43">
        <f t="shared" si="16"/>
        <v>0</v>
      </c>
      <c r="R89" s="46">
        <f t="shared" si="16"/>
        <v>0</v>
      </c>
      <c r="S89" s="46">
        <f t="shared" si="16"/>
        <v>0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178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23</v>
      </c>
      <c r="B92" s="24" t="s">
        <v>179</v>
      </c>
      <c r="C92" s="25" t="s">
        <v>180</v>
      </c>
      <c r="D92" s="26">
        <v>2980932710</v>
      </c>
      <c r="E92" s="27">
        <v>2980932710</v>
      </c>
      <c r="F92" s="27">
        <v>287522409</v>
      </c>
      <c r="G92" s="28">
        <f aca="true" t="shared" si="17" ref="G92:G98">IF($D92=0,0,$F92/$D92)</f>
        <v>0.09645384078461805</v>
      </c>
      <c r="H92" s="29">
        <v>27723489</v>
      </c>
      <c r="I92" s="27">
        <v>101727618</v>
      </c>
      <c r="J92" s="30">
        <v>158071302</v>
      </c>
      <c r="K92" s="30">
        <v>287522409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23</v>
      </c>
      <c r="B93" s="24" t="s">
        <v>181</v>
      </c>
      <c r="C93" s="25" t="s">
        <v>182</v>
      </c>
      <c r="D93" s="26">
        <v>7595073000</v>
      </c>
      <c r="E93" s="27">
        <v>7595073000</v>
      </c>
      <c r="F93" s="27">
        <v>520895000</v>
      </c>
      <c r="G93" s="28">
        <f t="shared" si="17"/>
        <v>0.06858327760641669</v>
      </c>
      <c r="H93" s="29">
        <v>65249000</v>
      </c>
      <c r="I93" s="27">
        <v>181740000</v>
      </c>
      <c r="J93" s="30">
        <v>273906000</v>
      </c>
      <c r="K93" s="30">
        <v>520895000</v>
      </c>
      <c r="L93" s="29">
        <v>0</v>
      </c>
      <c r="M93" s="27">
        <v>0</v>
      </c>
      <c r="N93" s="30">
        <v>0</v>
      </c>
      <c r="O93" s="30">
        <v>0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23</v>
      </c>
      <c r="B94" s="24" t="s">
        <v>183</v>
      </c>
      <c r="C94" s="25" t="s">
        <v>184</v>
      </c>
      <c r="D94" s="26">
        <v>4345256415</v>
      </c>
      <c r="E94" s="27">
        <v>4345256415</v>
      </c>
      <c r="F94" s="27">
        <v>513242272</v>
      </c>
      <c r="G94" s="28">
        <f t="shared" si="17"/>
        <v>0.11811553173899406</v>
      </c>
      <c r="H94" s="29">
        <v>15149929</v>
      </c>
      <c r="I94" s="27">
        <v>174108956</v>
      </c>
      <c r="J94" s="30">
        <v>323983387</v>
      </c>
      <c r="K94" s="30">
        <v>513242272</v>
      </c>
      <c r="L94" s="29">
        <v>0</v>
      </c>
      <c r="M94" s="27">
        <v>0</v>
      </c>
      <c r="N94" s="30">
        <v>0</v>
      </c>
      <c r="O94" s="30">
        <v>0</v>
      </c>
      <c r="P94" s="29">
        <v>0</v>
      </c>
      <c r="Q94" s="27">
        <v>0</v>
      </c>
      <c r="R94" s="30">
        <v>0</v>
      </c>
      <c r="S94" s="30">
        <v>0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28</v>
      </c>
      <c r="C95" s="33"/>
      <c r="D95" s="34">
        <f>SUM(D92:D94)</f>
        <v>14921262125</v>
      </c>
      <c r="E95" s="35">
        <f>SUM(E92:E94)</f>
        <v>14921262125</v>
      </c>
      <c r="F95" s="35">
        <f>SUM(F92:F94)</f>
        <v>1321659681</v>
      </c>
      <c r="G95" s="36">
        <f t="shared" si="17"/>
        <v>0.08857559567870671</v>
      </c>
      <c r="H95" s="37">
        <f aca="true" t="shared" si="18" ref="H95:W95">SUM(H92:H94)</f>
        <v>108122418</v>
      </c>
      <c r="I95" s="35">
        <f t="shared" si="18"/>
        <v>457576574</v>
      </c>
      <c r="J95" s="38">
        <f t="shared" si="18"/>
        <v>755960689</v>
      </c>
      <c r="K95" s="38">
        <f t="shared" si="18"/>
        <v>1321659681</v>
      </c>
      <c r="L95" s="37">
        <f t="shared" si="18"/>
        <v>0</v>
      </c>
      <c r="M95" s="35">
        <f t="shared" si="18"/>
        <v>0</v>
      </c>
      <c r="N95" s="38">
        <f t="shared" si="18"/>
        <v>0</v>
      </c>
      <c r="O95" s="38">
        <f t="shared" si="18"/>
        <v>0</v>
      </c>
      <c r="P95" s="37">
        <f t="shared" si="18"/>
        <v>0</v>
      </c>
      <c r="Q95" s="35">
        <f t="shared" si="18"/>
        <v>0</v>
      </c>
      <c r="R95" s="38">
        <f t="shared" si="18"/>
        <v>0</v>
      </c>
      <c r="S95" s="38">
        <f t="shared" si="18"/>
        <v>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29</v>
      </c>
      <c r="B96" s="24" t="s">
        <v>185</v>
      </c>
      <c r="C96" s="25" t="s">
        <v>186</v>
      </c>
      <c r="D96" s="26">
        <v>326103788</v>
      </c>
      <c r="E96" s="27">
        <v>335203789</v>
      </c>
      <c r="F96" s="27">
        <v>46945180</v>
      </c>
      <c r="G96" s="28">
        <f t="shared" si="17"/>
        <v>0.14395778806470044</v>
      </c>
      <c r="H96" s="29">
        <v>2256362</v>
      </c>
      <c r="I96" s="27">
        <v>22158534</v>
      </c>
      <c r="J96" s="30">
        <v>22530284</v>
      </c>
      <c r="K96" s="30">
        <v>46945180</v>
      </c>
      <c r="L96" s="29">
        <v>0</v>
      </c>
      <c r="M96" s="27">
        <v>0</v>
      </c>
      <c r="N96" s="30">
        <v>0</v>
      </c>
      <c r="O96" s="30">
        <v>0</v>
      </c>
      <c r="P96" s="29">
        <v>0</v>
      </c>
      <c r="Q96" s="27">
        <v>0</v>
      </c>
      <c r="R96" s="30">
        <v>0</v>
      </c>
      <c r="S96" s="30">
        <v>0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29</v>
      </c>
      <c r="B97" s="24" t="s">
        <v>187</v>
      </c>
      <c r="C97" s="25" t="s">
        <v>188</v>
      </c>
      <c r="D97" s="26">
        <v>152467500</v>
      </c>
      <c r="E97" s="27">
        <v>152467500</v>
      </c>
      <c r="F97" s="27">
        <v>9178693</v>
      </c>
      <c r="G97" s="28">
        <f t="shared" si="17"/>
        <v>0.060200980536835716</v>
      </c>
      <c r="H97" s="29">
        <v>1490032</v>
      </c>
      <c r="I97" s="27">
        <v>47661</v>
      </c>
      <c r="J97" s="30">
        <v>7641000</v>
      </c>
      <c r="K97" s="30">
        <v>9178693</v>
      </c>
      <c r="L97" s="29">
        <v>0</v>
      </c>
      <c r="M97" s="27">
        <v>0</v>
      </c>
      <c r="N97" s="30">
        <v>0</v>
      </c>
      <c r="O97" s="30">
        <v>0</v>
      </c>
      <c r="P97" s="29">
        <v>0</v>
      </c>
      <c r="Q97" s="27">
        <v>0</v>
      </c>
      <c r="R97" s="30">
        <v>0</v>
      </c>
      <c r="S97" s="30">
        <v>0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29</v>
      </c>
      <c r="B98" s="24" t="s">
        <v>189</v>
      </c>
      <c r="C98" s="25" t="s">
        <v>190</v>
      </c>
      <c r="D98" s="26">
        <v>62493371</v>
      </c>
      <c r="E98" s="27">
        <v>62493371</v>
      </c>
      <c r="F98" s="27">
        <v>875945</v>
      </c>
      <c r="G98" s="28">
        <f t="shared" si="17"/>
        <v>0.014016606657368508</v>
      </c>
      <c r="H98" s="29">
        <v>0</v>
      </c>
      <c r="I98" s="27">
        <v>868745</v>
      </c>
      <c r="J98" s="30">
        <v>7200</v>
      </c>
      <c r="K98" s="30">
        <v>875945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48</v>
      </c>
      <c r="B99" s="24" t="s">
        <v>191</v>
      </c>
      <c r="C99" s="25" t="s">
        <v>192</v>
      </c>
      <c r="D99" s="26">
        <v>17702113</v>
      </c>
      <c r="E99" s="27">
        <v>17702113</v>
      </c>
      <c r="F99" s="27">
        <v>7396922</v>
      </c>
      <c r="G99" s="28">
        <f aca="true" t="shared" si="19" ref="G99:G107">IF($D99=0,0,$F99/$D99)</f>
        <v>0.41785531478643256</v>
      </c>
      <c r="H99" s="29">
        <v>3477289</v>
      </c>
      <c r="I99" s="27">
        <v>1915324</v>
      </c>
      <c r="J99" s="30">
        <v>2004309</v>
      </c>
      <c r="K99" s="30">
        <v>7396922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193</v>
      </c>
      <c r="C100" s="33"/>
      <c r="D100" s="34">
        <f>SUM(D96:D99)</f>
        <v>558766772</v>
      </c>
      <c r="E100" s="35">
        <f>SUM(E96:E99)</f>
        <v>567866773</v>
      </c>
      <c r="F100" s="35">
        <f>SUM(F96:F99)</f>
        <v>64396740</v>
      </c>
      <c r="G100" s="36">
        <f t="shared" si="19"/>
        <v>0.11524797684283203</v>
      </c>
      <c r="H100" s="37">
        <f aca="true" t="shared" si="20" ref="H100:W100">SUM(H96:H99)</f>
        <v>7223683</v>
      </c>
      <c r="I100" s="35">
        <f t="shared" si="20"/>
        <v>24990264</v>
      </c>
      <c r="J100" s="38">
        <f t="shared" si="20"/>
        <v>32182793</v>
      </c>
      <c r="K100" s="38">
        <f t="shared" si="20"/>
        <v>64396740</v>
      </c>
      <c r="L100" s="37">
        <f t="shared" si="20"/>
        <v>0</v>
      </c>
      <c r="M100" s="35">
        <f t="shared" si="20"/>
        <v>0</v>
      </c>
      <c r="N100" s="38">
        <f t="shared" si="20"/>
        <v>0</v>
      </c>
      <c r="O100" s="38">
        <f t="shared" si="20"/>
        <v>0</v>
      </c>
      <c r="P100" s="37">
        <f t="shared" si="20"/>
        <v>0</v>
      </c>
      <c r="Q100" s="35">
        <f t="shared" si="20"/>
        <v>0</v>
      </c>
      <c r="R100" s="38">
        <f t="shared" si="20"/>
        <v>0</v>
      </c>
      <c r="S100" s="38">
        <f t="shared" si="20"/>
        <v>0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29</v>
      </c>
      <c r="B101" s="24" t="s">
        <v>194</v>
      </c>
      <c r="C101" s="25" t="s">
        <v>195</v>
      </c>
      <c r="D101" s="26">
        <v>220581836</v>
      </c>
      <c r="E101" s="27">
        <v>220581836</v>
      </c>
      <c r="F101" s="27">
        <v>24306552</v>
      </c>
      <c r="G101" s="28">
        <f t="shared" si="19"/>
        <v>0.11019289911069559</v>
      </c>
      <c r="H101" s="29">
        <v>0</v>
      </c>
      <c r="I101" s="27">
        <v>9558221</v>
      </c>
      <c r="J101" s="30">
        <v>14748331</v>
      </c>
      <c r="K101" s="30">
        <v>24306552</v>
      </c>
      <c r="L101" s="29">
        <v>0</v>
      </c>
      <c r="M101" s="27">
        <v>0</v>
      </c>
      <c r="N101" s="30">
        <v>0</v>
      </c>
      <c r="O101" s="30">
        <v>0</v>
      </c>
      <c r="P101" s="29">
        <v>0</v>
      </c>
      <c r="Q101" s="27">
        <v>0</v>
      </c>
      <c r="R101" s="30">
        <v>0</v>
      </c>
      <c r="S101" s="30">
        <v>0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29</v>
      </c>
      <c r="B102" s="24" t="s">
        <v>196</v>
      </c>
      <c r="C102" s="25" t="s">
        <v>197</v>
      </c>
      <c r="D102" s="26">
        <v>114851847</v>
      </c>
      <c r="E102" s="27">
        <v>114851847</v>
      </c>
      <c r="F102" s="27">
        <v>9820268</v>
      </c>
      <c r="G102" s="28">
        <f t="shared" si="19"/>
        <v>0.08550378819767696</v>
      </c>
      <c r="H102" s="29">
        <v>1832993</v>
      </c>
      <c r="I102" s="27">
        <v>5587923</v>
      </c>
      <c r="J102" s="30">
        <v>2399352</v>
      </c>
      <c r="K102" s="30">
        <v>9820268</v>
      </c>
      <c r="L102" s="29">
        <v>0</v>
      </c>
      <c r="M102" s="27">
        <v>0</v>
      </c>
      <c r="N102" s="30">
        <v>0</v>
      </c>
      <c r="O102" s="30">
        <v>0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29</v>
      </c>
      <c r="B103" s="24" t="s">
        <v>198</v>
      </c>
      <c r="C103" s="25" t="s">
        <v>199</v>
      </c>
      <c r="D103" s="26">
        <v>84901000</v>
      </c>
      <c r="E103" s="27">
        <v>84901000</v>
      </c>
      <c r="F103" s="27">
        <v>13339359</v>
      </c>
      <c r="G103" s="28">
        <f t="shared" si="19"/>
        <v>0.15711662995724432</v>
      </c>
      <c r="H103" s="29">
        <v>5484866</v>
      </c>
      <c r="I103" s="27">
        <v>2688085</v>
      </c>
      <c r="J103" s="30">
        <v>5166408</v>
      </c>
      <c r="K103" s="30">
        <v>13339359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29</v>
      </c>
      <c r="B104" s="24" t="s">
        <v>200</v>
      </c>
      <c r="C104" s="25" t="s">
        <v>201</v>
      </c>
      <c r="D104" s="26">
        <v>354952994</v>
      </c>
      <c r="E104" s="27">
        <v>354952994</v>
      </c>
      <c r="F104" s="27">
        <v>26011109</v>
      </c>
      <c r="G104" s="28">
        <f t="shared" si="19"/>
        <v>0.07328043273245358</v>
      </c>
      <c r="H104" s="29">
        <v>4630222</v>
      </c>
      <c r="I104" s="27">
        <v>11725547</v>
      </c>
      <c r="J104" s="30">
        <v>9655340</v>
      </c>
      <c r="K104" s="30">
        <v>26011109</v>
      </c>
      <c r="L104" s="29">
        <v>0</v>
      </c>
      <c r="M104" s="27">
        <v>0</v>
      </c>
      <c r="N104" s="30">
        <v>0</v>
      </c>
      <c r="O104" s="30">
        <v>0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48</v>
      </c>
      <c r="B105" s="24" t="s">
        <v>202</v>
      </c>
      <c r="C105" s="25" t="s">
        <v>203</v>
      </c>
      <c r="D105" s="26">
        <v>5360000</v>
      </c>
      <c r="E105" s="27">
        <v>5360000</v>
      </c>
      <c r="F105" s="27">
        <v>3279481</v>
      </c>
      <c r="G105" s="28">
        <f t="shared" si="19"/>
        <v>0.6118434701492538</v>
      </c>
      <c r="H105" s="29">
        <v>1180593</v>
      </c>
      <c r="I105" s="27">
        <v>2098888</v>
      </c>
      <c r="J105" s="30">
        <v>0</v>
      </c>
      <c r="K105" s="30">
        <v>3279481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204</v>
      </c>
      <c r="C106" s="33"/>
      <c r="D106" s="34">
        <f>SUM(D101:D105)</f>
        <v>780647677</v>
      </c>
      <c r="E106" s="35">
        <f>SUM(E101:E105)</f>
        <v>780647677</v>
      </c>
      <c r="F106" s="35">
        <f>SUM(F101:F105)</f>
        <v>76756769</v>
      </c>
      <c r="G106" s="36">
        <f t="shared" si="19"/>
        <v>0.09832446987477553</v>
      </c>
      <c r="H106" s="37">
        <f aca="true" t="shared" si="21" ref="H106:W106">SUM(H101:H105)</f>
        <v>13128674</v>
      </c>
      <c r="I106" s="35">
        <f t="shared" si="21"/>
        <v>31658664</v>
      </c>
      <c r="J106" s="38">
        <f t="shared" si="21"/>
        <v>31969431</v>
      </c>
      <c r="K106" s="38">
        <f t="shared" si="21"/>
        <v>76756769</v>
      </c>
      <c r="L106" s="37">
        <f t="shared" si="21"/>
        <v>0</v>
      </c>
      <c r="M106" s="35">
        <f t="shared" si="21"/>
        <v>0</v>
      </c>
      <c r="N106" s="38">
        <f t="shared" si="21"/>
        <v>0</v>
      </c>
      <c r="O106" s="38">
        <f t="shared" si="21"/>
        <v>0</v>
      </c>
      <c r="P106" s="37">
        <f t="shared" si="21"/>
        <v>0</v>
      </c>
      <c r="Q106" s="35">
        <f t="shared" si="21"/>
        <v>0</v>
      </c>
      <c r="R106" s="38">
        <f t="shared" si="21"/>
        <v>0</v>
      </c>
      <c r="S106" s="38">
        <f t="shared" si="21"/>
        <v>0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205</v>
      </c>
      <c r="C107" s="41"/>
      <c r="D107" s="42">
        <f>SUM(D92:D94,D96:D99,D101:D105)</f>
        <v>16260676574</v>
      </c>
      <c r="E107" s="43">
        <f>SUM(E92:E94,E96:E99,E101:E105)</f>
        <v>16269776575</v>
      </c>
      <c r="F107" s="43">
        <f>SUM(F92:F94,F96:F99,F101:F105)</f>
        <v>1462813190</v>
      </c>
      <c r="G107" s="44">
        <f t="shared" si="19"/>
        <v>0.0899601676069841</v>
      </c>
      <c r="H107" s="45">
        <f aca="true" t="shared" si="22" ref="H107:W107">SUM(H92:H94,H96:H99,H101:H105)</f>
        <v>128474775</v>
      </c>
      <c r="I107" s="43">
        <f t="shared" si="22"/>
        <v>514225502</v>
      </c>
      <c r="J107" s="46">
        <f t="shared" si="22"/>
        <v>820112913</v>
      </c>
      <c r="K107" s="46">
        <f t="shared" si="22"/>
        <v>1462813190</v>
      </c>
      <c r="L107" s="45">
        <f t="shared" si="22"/>
        <v>0</v>
      </c>
      <c r="M107" s="43">
        <f t="shared" si="22"/>
        <v>0</v>
      </c>
      <c r="N107" s="46">
        <f t="shared" si="22"/>
        <v>0</v>
      </c>
      <c r="O107" s="46">
        <f t="shared" si="22"/>
        <v>0</v>
      </c>
      <c r="P107" s="45">
        <f t="shared" si="22"/>
        <v>0</v>
      </c>
      <c r="Q107" s="43">
        <f t="shared" si="22"/>
        <v>0</v>
      </c>
      <c r="R107" s="46">
        <f t="shared" si="22"/>
        <v>0</v>
      </c>
      <c r="S107" s="46">
        <f t="shared" si="22"/>
        <v>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206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23</v>
      </c>
      <c r="B110" s="24" t="s">
        <v>207</v>
      </c>
      <c r="C110" s="25" t="s">
        <v>208</v>
      </c>
      <c r="D110" s="26">
        <v>5466767000</v>
      </c>
      <c r="E110" s="27">
        <v>5466767000</v>
      </c>
      <c r="F110" s="27">
        <v>814253000</v>
      </c>
      <c r="G110" s="28">
        <f aca="true" t="shared" si="23" ref="G110:G141">IF($D110=0,0,$F110/$D110)</f>
        <v>0.14894598580843119</v>
      </c>
      <c r="H110" s="29">
        <v>212942000</v>
      </c>
      <c r="I110" s="27">
        <v>259735000</v>
      </c>
      <c r="J110" s="30">
        <v>341576000</v>
      </c>
      <c r="K110" s="30">
        <v>814253000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28</v>
      </c>
      <c r="C111" s="33"/>
      <c r="D111" s="34">
        <f>D110</f>
        <v>5466767000</v>
      </c>
      <c r="E111" s="35">
        <f>E110</f>
        <v>5466767000</v>
      </c>
      <c r="F111" s="35">
        <f>F110</f>
        <v>814253000</v>
      </c>
      <c r="G111" s="36">
        <f t="shared" si="23"/>
        <v>0.14894598580843119</v>
      </c>
      <c r="H111" s="37">
        <f aca="true" t="shared" si="24" ref="H111:W111">H110</f>
        <v>212942000</v>
      </c>
      <c r="I111" s="35">
        <f t="shared" si="24"/>
        <v>259735000</v>
      </c>
      <c r="J111" s="38">
        <f t="shared" si="24"/>
        <v>341576000</v>
      </c>
      <c r="K111" s="38">
        <f t="shared" si="24"/>
        <v>814253000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29</v>
      </c>
      <c r="B112" s="24" t="s">
        <v>209</v>
      </c>
      <c r="C112" s="25" t="s">
        <v>210</v>
      </c>
      <c r="D112" s="26">
        <v>23613586</v>
      </c>
      <c r="E112" s="27">
        <v>23613586</v>
      </c>
      <c r="F112" s="27">
        <v>2568547</v>
      </c>
      <c r="G112" s="28">
        <f t="shared" si="23"/>
        <v>0.10877411842487626</v>
      </c>
      <c r="H112" s="29">
        <v>0</v>
      </c>
      <c r="I112" s="27">
        <v>0</v>
      </c>
      <c r="J112" s="30">
        <v>2568547</v>
      </c>
      <c r="K112" s="30">
        <v>2568547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29</v>
      </c>
      <c r="B113" s="24" t="s">
        <v>211</v>
      </c>
      <c r="C113" s="25" t="s">
        <v>212</v>
      </c>
      <c r="D113" s="26">
        <v>29100650</v>
      </c>
      <c r="E113" s="27">
        <v>29100650</v>
      </c>
      <c r="F113" s="27">
        <v>1497459</v>
      </c>
      <c r="G113" s="28">
        <f t="shared" si="23"/>
        <v>0.05145792276117544</v>
      </c>
      <c r="H113" s="29">
        <v>0</v>
      </c>
      <c r="I113" s="27">
        <v>117780</v>
      </c>
      <c r="J113" s="30">
        <v>1379679</v>
      </c>
      <c r="K113" s="30">
        <v>1497459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29</v>
      </c>
      <c r="B114" s="24" t="s">
        <v>213</v>
      </c>
      <c r="C114" s="25" t="s">
        <v>214</v>
      </c>
      <c r="D114" s="26">
        <v>44269000</v>
      </c>
      <c r="E114" s="27">
        <v>44269000</v>
      </c>
      <c r="F114" s="27">
        <v>4426828</v>
      </c>
      <c r="G114" s="28">
        <f t="shared" si="23"/>
        <v>0.0999983735797059</v>
      </c>
      <c r="H114" s="29">
        <v>1926522</v>
      </c>
      <c r="I114" s="27">
        <v>2466060</v>
      </c>
      <c r="J114" s="30">
        <v>34246</v>
      </c>
      <c r="K114" s="30">
        <v>4426828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29</v>
      </c>
      <c r="B115" s="24" t="s">
        <v>215</v>
      </c>
      <c r="C115" s="25" t="s">
        <v>216</v>
      </c>
      <c r="D115" s="26">
        <v>39853603</v>
      </c>
      <c r="E115" s="27">
        <v>39853603</v>
      </c>
      <c r="F115" s="27">
        <v>6429059</v>
      </c>
      <c r="G115" s="28">
        <f t="shared" si="23"/>
        <v>0.1613168826918861</v>
      </c>
      <c r="H115" s="29">
        <v>2401000</v>
      </c>
      <c r="I115" s="27">
        <v>2143620</v>
      </c>
      <c r="J115" s="30">
        <v>1884439</v>
      </c>
      <c r="K115" s="30">
        <v>6429059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29</v>
      </c>
      <c r="B116" s="24" t="s">
        <v>217</v>
      </c>
      <c r="C116" s="25" t="s">
        <v>218</v>
      </c>
      <c r="D116" s="26">
        <v>17325000</v>
      </c>
      <c r="E116" s="27">
        <v>17325000</v>
      </c>
      <c r="F116" s="27">
        <v>2186825</v>
      </c>
      <c r="G116" s="28">
        <f t="shared" si="23"/>
        <v>0.1262236652236652</v>
      </c>
      <c r="H116" s="29">
        <v>1057092</v>
      </c>
      <c r="I116" s="27">
        <v>116789</v>
      </c>
      <c r="J116" s="30">
        <v>1012944</v>
      </c>
      <c r="K116" s="30">
        <v>2186825</v>
      </c>
      <c r="L116" s="29">
        <v>0</v>
      </c>
      <c r="M116" s="27">
        <v>0</v>
      </c>
      <c r="N116" s="30">
        <v>0</v>
      </c>
      <c r="O116" s="30">
        <v>0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29</v>
      </c>
      <c r="B117" s="24" t="s">
        <v>219</v>
      </c>
      <c r="C117" s="25" t="s">
        <v>220</v>
      </c>
      <c r="D117" s="26">
        <v>139521500</v>
      </c>
      <c r="E117" s="27">
        <v>139521500</v>
      </c>
      <c r="F117" s="27">
        <v>5989693</v>
      </c>
      <c r="G117" s="28">
        <f t="shared" si="23"/>
        <v>0.042930250893231506</v>
      </c>
      <c r="H117" s="29">
        <v>446493</v>
      </c>
      <c r="I117" s="27">
        <v>1908903</v>
      </c>
      <c r="J117" s="30">
        <v>3634297</v>
      </c>
      <c r="K117" s="30">
        <v>5989693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48</v>
      </c>
      <c r="B118" s="24" t="s">
        <v>221</v>
      </c>
      <c r="C118" s="25" t="s">
        <v>222</v>
      </c>
      <c r="D118" s="26">
        <v>375044912</v>
      </c>
      <c r="E118" s="27">
        <v>375044912</v>
      </c>
      <c r="F118" s="27">
        <v>49682206</v>
      </c>
      <c r="G118" s="28">
        <f t="shared" si="23"/>
        <v>0.13247001735088196</v>
      </c>
      <c r="H118" s="29">
        <v>2431917</v>
      </c>
      <c r="I118" s="27">
        <v>25333919</v>
      </c>
      <c r="J118" s="30">
        <v>21916370</v>
      </c>
      <c r="K118" s="30">
        <v>49682206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223</v>
      </c>
      <c r="C119" s="33"/>
      <c r="D119" s="34">
        <f>SUM(D112:D118)</f>
        <v>668728251</v>
      </c>
      <c r="E119" s="35">
        <f>SUM(E112:E118)</f>
        <v>668728251</v>
      </c>
      <c r="F119" s="35">
        <f>SUM(F112:F118)</f>
        <v>72780617</v>
      </c>
      <c r="G119" s="36">
        <f t="shared" si="23"/>
        <v>0.10883436865597593</v>
      </c>
      <c r="H119" s="37">
        <f aca="true" t="shared" si="25" ref="H119:W119">SUM(H112:H118)</f>
        <v>8263024</v>
      </c>
      <c r="I119" s="35">
        <f t="shared" si="25"/>
        <v>32087071</v>
      </c>
      <c r="J119" s="38">
        <f t="shared" si="25"/>
        <v>32430522</v>
      </c>
      <c r="K119" s="38">
        <f t="shared" si="25"/>
        <v>72780617</v>
      </c>
      <c r="L119" s="37">
        <f t="shared" si="25"/>
        <v>0</v>
      </c>
      <c r="M119" s="35">
        <f t="shared" si="25"/>
        <v>0</v>
      </c>
      <c r="N119" s="38">
        <f t="shared" si="25"/>
        <v>0</v>
      </c>
      <c r="O119" s="38">
        <f t="shared" si="25"/>
        <v>0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29</v>
      </c>
      <c r="B120" s="24" t="s">
        <v>224</v>
      </c>
      <c r="C120" s="25" t="s">
        <v>225</v>
      </c>
      <c r="D120" s="26">
        <v>33318000</v>
      </c>
      <c r="E120" s="27">
        <v>33318000</v>
      </c>
      <c r="F120" s="27">
        <v>6136652</v>
      </c>
      <c r="G120" s="28">
        <f t="shared" si="23"/>
        <v>0.18418428477099466</v>
      </c>
      <c r="H120" s="29">
        <v>1199661</v>
      </c>
      <c r="I120" s="27">
        <v>2696529</v>
      </c>
      <c r="J120" s="30">
        <v>2240462</v>
      </c>
      <c r="K120" s="30">
        <v>6136652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29</v>
      </c>
      <c r="B121" s="24" t="s">
        <v>226</v>
      </c>
      <c r="C121" s="25" t="s">
        <v>227</v>
      </c>
      <c r="D121" s="26">
        <v>32262000</v>
      </c>
      <c r="E121" s="27">
        <v>32262000</v>
      </c>
      <c r="F121" s="27">
        <v>5272723</v>
      </c>
      <c r="G121" s="28">
        <f t="shared" si="23"/>
        <v>0.1634344739941727</v>
      </c>
      <c r="H121" s="29">
        <v>0</v>
      </c>
      <c r="I121" s="27">
        <v>829585</v>
      </c>
      <c r="J121" s="30">
        <v>4443138</v>
      </c>
      <c r="K121" s="30">
        <v>5272723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29</v>
      </c>
      <c r="B122" s="24" t="s">
        <v>228</v>
      </c>
      <c r="C122" s="25" t="s">
        <v>229</v>
      </c>
      <c r="D122" s="26">
        <v>14071000</v>
      </c>
      <c r="E122" s="27">
        <v>14071000</v>
      </c>
      <c r="F122" s="27">
        <v>16060</v>
      </c>
      <c r="G122" s="28">
        <f t="shared" si="23"/>
        <v>0.0011413545590221023</v>
      </c>
      <c r="H122" s="29">
        <v>0</v>
      </c>
      <c r="I122" s="27">
        <v>16060</v>
      </c>
      <c r="J122" s="30">
        <v>0</v>
      </c>
      <c r="K122" s="30">
        <v>16060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29</v>
      </c>
      <c r="B123" s="24" t="s">
        <v>230</v>
      </c>
      <c r="C123" s="25" t="s">
        <v>231</v>
      </c>
      <c r="D123" s="26">
        <v>0</v>
      </c>
      <c r="E123" s="27">
        <v>0</v>
      </c>
      <c r="F123" s="27">
        <v>8280415</v>
      </c>
      <c r="G123" s="28">
        <f t="shared" si="23"/>
        <v>0</v>
      </c>
      <c r="H123" s="29">
        <v>4036635</v>
      </c>
      <c r="I123" s="27">
        <v>1397606</v>
      </c>
      <c r="J123" s="30">
        <v>2846174</v>
      </c>
      <c r="K123" s="30">
        <v>8280415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29</v>
      </c>
      <c r="B124" s="24" t="s">
        <v>232</v>
      </c>
      <c r="C124" s="25" t="s">
        <v>233</v>
      </c>
      <c r="D124" s="26">
        <v>443157508</v>
      </c>
      <c r="E124" s="27">
        <v>443157508</v>
      </c>
      <c r="F124" s="27">
        <v>29279690</v>
      </c>
      <c r="G124" s="28">
        <f t="shared" si="23"/>
        <v>0.06607061704119882</v>
      </c>
      <c r="H124" s="29">
        <v>163771</v>
      </c>
      <c r="I124" s="27">
        <v>7723603</v>
      </c>
      <c r="J124" s="30">
        <v>21392316</v>
      </c>
      <c r="K124" s="30">
        <v>29279690</v>
      </c>
      <c r="L124" s="29">
        <v>0</v>
      </c>
      <c r="M124" s="27">
        <v>0</v>
      </c>
      <c r="N124" s="30">
        <v>0</v>
      </c>
      <c r="O124" s="30">
        <v>0</v>
      </c>
      <c r="P124" s="29">
        <v>0</v>
      </c>
      <c r="Q124" s="27">
        <v>0</v>
      </c>
      <c r="R124" s="30">
        <v>0</v>
      </c>
      <c r="S124" s="30">
        <v>0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29</v>
      </c>
      <c r="B125" s="24" t="s">
        <v>234</v>
      </c>
      <c r="C125" s="25" t="s">
        <v>235</v>
      </c>
      <c r="D125" s="26">
        <v>17927000</v>
      </c>
      <c r="E125" s="27">
        <v>17927000</v>
      </c>
      <c r="F125" s="27">
        <v>2664092</v>
      </c>
      <c r="G125" s="28">
        <f t="shared" si="23"/>
        <v>0.1486077982930775</v>
      </c>
      <c r="H125" s="29">
        <v>1156273</v>
      </c>
      <c r="I125" s="27">
        <v>0</v>
      </c>
      <c r="J125" s="30">
        <v>1507819</v>
      </c>
      <c r="K125" s="30">
        <v>2664092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29</v>
      </c>
      <c r="B126" s="24" t="s">
        <v>236</v>
      </c>
      <c r="C126" s="25" t="s">
        <v>237</v>
      </c>
      <c r="D126" s="26">
        <v>19315250</v>
      </c>
      <c r="E126" s="27">
        <v>19315250</v>
      </c>
      <c r="F126" s="27">
        <v>3211818</v>
      </c>
      <c r="G126" s="28">
        <f t="shared" si="23"/>
        <v>0.16628405016761366</v>
      </c>
      <c r="H126" s="29">
        <v>297006</v>
      </c>
      <c r="I126" s="27">
        <v>657759</v>
      </c>
      <c r="J126" s="30">
        <v>2257053</v>
      </c>
      <c r="K126" s="30">
        <v>3211818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48</v>
      </c>
      <c r="B127" s="24" t="s">
        <v>238</v>
      </c>
      <c r="C127" s="25" t="s">
        <v>239</v>
      </c>
      <c r="D127" s="26">
        <v>334505000</v>
      </c>
      <c r="E127" s="27">
        <v>334505000</v>
      </c>
      <c r="F127" s="27">
        <v>19555743</v>
      </c>
      <c r="G127" s="28">
        <f t="shared" si="23"/>
        <v>0.05846173599796715</v>
      </c>
      <c r="H127" s="29">
        <v>266218</v>
      </c>
      <c r="I127" s="27">
        <v>10506394</v>
      </c>
      <c r="J127" s="30">
        <v>8783131</v>
      </c>
      <c r="K127" s="30">
        <v>19555743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240</v>
      </c>
      <c r="C128" s="33"/>
      <c r="D128" s="34">
        <f>SUM(D120:D127)</f>
        <v>894555758</v>
      </c>
      <c r="E128" s="35">
        <f>SUM(E120:E127)</f>
        <v>894555758</v>
      </c>
      <c r="F128" s="35">
        <f>SUM(F120:F127)</f>
        <v>74417193</v>
      </c>
      <c r="G128" s="36">
        <f t="shared" si="23"/>
        <v>0.08318899334612521</v>
      </c>
      <c r="H128" s="37">
        <f aca="true" t="shared" si="26" ref="H128:W128">SUM(H120:H127)</f>
        <v>7119564</v>
      </c>
      <c r="I128" s="35">
        <f t="shared" si="26"/>
        <v>23827536</v>
      </c>
      <c r="J128" s="38">
        <f t="shared" si="26"/>
        <v>43470093</v>
      </c>
      <c r="K128" s="38">
        <f t="shared" si="26"/>
        <v>74417193</v>
      </c>
      <c r="L128" s="37">
        <f t="shared" si="26"/>
        <v>0</v>
      </c>
      <c r="M128" s="35">
        <f t="shared" si="26"/>
        <v>0</v>
      </c>
      <c r="N128" s="38">
        <f t="shared" si="26"/>
        <v>0</v>
      </c>
      <c r="O128" s="38">
        <f t="shared" si="26"/>
        <v>0</v>
      </c>
      <c r="P128" s="37">
        <f t="shared" si="26"/>
        <v>0</v>
      </c>
      <c r="Q128" s="35">
        <f t="shared" si="26"/>
        <v>0</v>
      </c>
      <c r="R128" s="38">
        <f t="shared" si="26"/>
        <v>0</v>
      </c>
      <c r="S128" s="38">
        <f t="shared" si="26"/>
        <v>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29</v>
      </c>
      <c r="B129" s="24" t="s">
        <v>241</v>
      </c>
      <c r="C129" s="25" t="s">
        <v>242</v>
      </c>
      <c r="D129" s="26">
        <v>129412000</v>
      </c>
      <c r="E129" s="27">
        <v>129412000</v>
      </c>
      <c r="F129" s="27">
        <v>22325822</v>
      </c>
      <c r="G129" s="28">
        <f t="shared" si="23"/>
        <v>0.1725174017865422</v>
      </c>
      <c r="H129" s="29">
        <v>4037099</v>
      </c>
      <c r="I129" s="27">
        <v>7832675</v>
      </c>
      <c r="J129" s="30">
        <v>10456048</v>
      </c>
      <c r="K129" s="30">
        <v>22325822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29</v>
      </c>
      <c r="B130" s="24" t="s">
        <v>243</v>
      </c>
      <c r="C130" s="25" t="s">
        <v>244</v>
      </c>
      <c r="D130" s="26">
        <v>51436027</v>
      </c>
      <c r="E130" s="27">
        <v>51436027</v>
      </c>
      <c r="F130" s="27">
        <v>4628919</v>
      </c>
      <c r="G130" s="28">
        <f t="shared" si="23"/>
        <v>0.08999371199490194</v>
      </c>
      <c r="H130" s="29">
        <v>477737</v>
      </c>
      <c r="I130" s="27">
        <v>368441</v>
      </c>
      <c r="J130" s="30">
        <v>3782741</v>
      </c>
      <c r="K130" s="30">
        <v>4628919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29</v>
      </c>
      <c r="B131" s="24" t="s">
        <v>245</v>
      </c>
      <c r="C131" s="25" t="s">
        <v>246</v>
      </c>
      <c r="D131" s="26">
        <v>39671000</v>
      </c>
      <c r="E131" s="27">
        <v>39671000</v>
      </c>
      <c r="F131" s="27">
        <v>2905829</v>
      </c>
      <c r="G131" s="28">
        <f t="shared" si="23"/>
        <v>0.07324819137405157</v>
      </c>
      <c r="H131" s="29">
        <v>0</v>
      </c>
      <c r="I131" s="27">
        <v>1606960</v>
      </c>
      <c r="J131" s="30">
        <v>1298869</v>
      </c>
      <c r="K131" s="30">
        <v>2905829</v>
      </c>
      <c r="L131" s="29">
        <v>0</v>
      </c>
      <c r="M131" s="27">
        <v>0</v>
      </c>
      <c r="N131" s="30">
        <v>0</v>
      </c>
      <c r="O131" s="30">
        <v>0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29</v>
      </c>
      <c r="B132" s="24" t="s">
        <v>247</v>
      </c>
      <c r="C132" s="25" t="s">
        <v>248</v>
      </c>
      <c r="D132" s="26">
        <v>52090000</v>
      </c>
      <c r="E132" s="27">
        <v>52090000</v>
      </c>
      <c r="F132" s="27">
        <v>22039271</v>
      </c>
      <c r="G132" s="28">
        <f t="shared" si="23"/>
        <v>0.4230998464196583</v>
      </c>
      <c r="H132" s="29">
        <v>2587920</v>
      </c>
      <c r="I132" s="27">
        <v>12746126</v>
      </c>
      <c r="J132" s="30">
        <v>6705225</v>
      </c>
      <c r="K132" s="30">
        <v>22039271</v>
      </c>
      <c r="L132" s="29">
        <v>0</v>
      </c>
      <c r="M132" s="27">
        <v>0</v>
      </c>
      <c r="N132" s="30">
        <v>0</v>
      </c>
      <c r="O132" s="30">
        <v>0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29</v>
      </c>
      <c r="B133" s="24" t="s">
        <v>249</v>
      </c>
      <c r="C133" s="25" t="s">
        <v>250</v>
      </c>
      <c r="D133" s="26">
        <v>39443361</v>
      </c>
      <c r="E133" s="27">
        <v>39443361</v>
      </c>
      <c r="F133" s="27">
        <v>16594000</v>
      </c>
      <c r="G133" s="28">
        <f t="shared" si="23"/>
        <v>0.42070451349214383</v>
      </c>
      <c r="H133" s="29">
        <v>16594000</v>
      </c>
      <c r="I133" s="27">
        <v>0</v>
      </c>
      <c r="J133" s="30">
        <v>0</v>
      </c>
      <c r="K133" s="30">
        <v>16594000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48</v>
      </c>
      <c r="B134" s="24" t="s">
        <v>251</v>
      </c>
      <c r="C134" s="25" t="s">
        <v>252</v>
      </c>
      <c r="D134" s="26">
        <v>196037000</v>
      </c>
      <c r="E134" s="27">
        <v>196037000</v>
      </c>
      <c r="F134" s="27">
        <v>79238369</v>
      </c>
      <c r="G134" s="28">
        <f t="shared" si="23"/>
        <v>0.40420108959023043</v>
      </c>
      <c r="H134" s="29">
        <v>32251610</v>
      </c>
      <c r="I134" s="27">
        <v>20140667</v>
      </c>
      <c r="J134" s="30">
        <v>26846092</v>
      </c>
      <c r="K134" s="30">
        <v>79238369</v>
      </c>
      <c r="L134" s="29">
        <v>0</v>
      </c>
      <c r="M134" s="27">
        <v>0</v>
      </c>
      <c r="N134" s="30">
        <v>0</v>
      </c>
      <c r="O134" s="30">
        <v>0</v>
      </c>
      <c r="P134" s="29">
        <v>0</v>
      </c>
      <c r="Q134" s="27">
        <v>0</v>
      </c>
      <c r="R134" s="30">
        <v>0</v>
      </c>
      <c r="S134" s="30">
        <v>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253</v>
      </c>
      <c r="C135" s="33"/>
      <c r="D135" s="34">
        <f>SUM(D129:D134)</f>
        <v>508089388</v>
      </c>
      <c r="E135" s="35">
        <f>SUM(E129:E134)</f>
        <v>508089388</v>
      </c>
      <c r="F135" s="35">
        <f>SUM(F129:F134)</f>
        <v>147732210</v>
      </c>
      <c r="G135" s="36">
        <f t="shared" si="23"/>
        <v>0.2907602746467911</v>
      </c>
      <c r="H135" s="37">
        <f aca="true" t="shared" si="27" ref="H135:W135">SUM(H129:H134)</f>
        <v>55948366</v>
      </c>
      <c r="I135" s="35">
        <f t="shared" si="27"/>
        <v>42694869</v>
      </c>
      <c r="J135" s="38">
        <f t="shared" si="27"/>
        <v>49088975</v>
      </c>
      <c r="K135" s="38">
        <f t="shared" si="27"/>
        <v>147732210</v>
      </c>
      <c r="L135" s="37">
        <f t="shared" si="27"/>
        <v>0</v>
      </c>
      <c r="M135" s="35">
        <f t="shared" si="27"/>
        <v>0</v>
      </c>
      <c r="N135" s="38">
        <f t="shared" si="27"/>
        <v>0</v>
      </c>
      <c r="O135" s="38">
        <f t="shared" si="27"/>
        <v>0</v>
      </c>
      <c r="P135" s="37">
        <f t="shared" si="27"/>
        <v>0</v>
      </c>
      <c r="Q135" s="35">
        <f t="shared" si="27"/>
        <v>0</v>
      </c>
      <c r="R135" s="38">
        <f t="shared" si="27"/>
        <v>0</v>
      </c>
      <c r="S135" s="38">
        <f t="shared" si="27"/>
        <v>0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29</v>
      </c>
      <c r="B136" s="24" t="s">
        <v>254</v>
      </c>
      <c r="C136" s="25" t="s">
        <v>255</v>
      </c>
      <c r="D136" s="26">
        <v>35308713</v>
      </c>
      <c r="E136" s="27">
        <v>35308713</v>
      </c>
      <c r="F136" s="27">
        <v>2170137</v>
      </c>
      <c r="G136" s="28">
        <f t="shared" si="23"/>
        <v>0.06146179839520064</v>
      </c>
      <c r="H136" s="29">
        <v>0</v>
      </c>
      <c r="I136" s="27">
        <v>233329</v>
      </c>
      <c r="J136" s="30">
        <v>1936808</v>
      </c>
      <c r="K136" s="30">
        <v>2170137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29</v>
      </c>
      <c r="B137" s="24" t="s">
        <v>256</v>
      </c>
      <c r="C137" s="25" t="s">
        <v>257</v>
      </c>
      <c r="D137" s="26">
        <v>73269379</v>
      </c>
      <c r="E137" s="27">
        <v>73269379</v>
      </c>
      <c r="F137" s="27">
        <v>7798509</v>
      </c>
      <c r="G137" s="28">
        <f t="shared" si="23"/>
        <v>0.1064361279764634</v>
      </c>
      <c r="H137" s="29">
        <v>1335660</v>
      </c>
      <c r="I137" s="27">
        <v>2864969</v>
      </c>
      <c r="J137" s="30">
        <v>3597880</v>
      </c>
      <c r="K137" s="30">
        <v>7798509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29</v>
      </c>
      <c r="B138" s="24" t="s">
        <v>258</v>
      </c>
      <c r="C138" s="25" t="s">
        <v>259</v>
      </c>
      <c r="D138" s="26">
        <v>37994000</v>
      </c>
      <c r="E138" s="27">
        <v>37994000</v>
      </c>
      <c r="F138" s="27">
        <v>10361499</v>
      </c>
      <c r="G138" s="28">
        <f t="shared" si="23"/>
        <v>0.27271408643470024</v>
      </c>
      <c r="H138" s="29">
        <v>183848</v>
      </c>
      <c r="I138" s="27">
        <v>5475099</v>
      </c>
      <c r="J138" s="30">
        <v>4702552</v>
      </c>
      <c r="K138" s="30">
        <v>10361499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29</v>
      </c>
      <c r="B139" s="24" t="s">
        <v>260</v>
      </c>
      <c r="C139" s="25" t="s">
        <v>261</v>
      </c>
      <c r="D139" s="26">
        <v>31585000</v>
      </c>
      <c r="E139" s="27">
        <v>31585000</v>
      </c>
      <c r="F139" s="27">
        <v>8264350</v>
      </c>
      <c r="G139" s="28">
        <f t="shared" si="23"/>
        <v>0.26165426626563243</v>
      </c>
      <c r="H139" s="29">
        <v>0</v>
      </c>
      <c r="I139" s="27">
        <v>0</v>
      </c>
      <c r="J139" s="30">
        <v>8264350</v>
      </c>
      <c r="K139" s="30">
        <v>8264350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48</v>
      </c>
      <c r="B140" s="24" t="s">
        <v>262</v>
      </c>
      <c r="C140" s="25" t="s">
        <v>263</v>
      </c>
      <c r="D140" s="26">
        <v>250424000</v>
      </c>
      <c r="E140" s="27">
        <v>250424000</v>
      </c>
      <c r="F140" s="27">
        <v>23693784</v>
      </c>
      <c r="G140" s="28">
        <f t="shared" si="23"/>
        <v>0.09461466952049324</v>
      </c>
      <c r="H140" s="29">
        <v>0</v>
      </c>
      <c r="I140" s="27">
        <v>8172356</v>
      </c>
      <c r="J140" s="30">
        <v>15521428</v>
      </c>
      <c r="K140" s="30">
        <v>23693784</v>
      </c>
      <c r="L140" s="29">
        <v>0</v>
      </c>
      <c r="M140" s="27">
        <v>0</v>
      </c>
      <c r="N140" s="30">
        <v>0</v>
      </c>
      <c r="O140" s="30">
        <v>0</v>
      </c>
      <c r="P140" s="29">
        <v>0</v>
      </c>
      <c r="Q140" s="27">
        <v>0</v>
      </c>
      <c r="R140" s="30">
        <v>0</v>
      </c>
      <c r="S140" s="30">
        <v>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264</v>
      </c>
      <c r="C141" s="33"/>
      <c r="D141" s="34">
        <f>SUM(D136:D140)</f>
        <v>428581092</v>
      </c>
      <c r="E141" s="35">
        <f>SUM(E136:E140)</f>
        <v>428581092</v>
      </c>
      <c r="F141" s="35">
        <f>SUM(F136:F140)</f>
        <v>52288279</v>
      </c>
      <c r="G141" s="36">
        <f t="shared" si="23"/>
        <v>0.12200323340442654</v>
      </c>
      <c r="H141" s="37">
        <f aca="true" t="shared" si="28" ref="H141:W141">SUM(H136:H140)</f>
        <v>1519508</v>
      </c>
      <c r="I141" s="35">
        <f t="shared" si="28"/>
        <v>16745753</v>
      </c>
      <c r="J141" s="38">
        <f t="shared" si="28"/>
        <v>34023018</v>
      </c>
      <c r="K141" s="38">
        <f t="shared" si="28"/>
        <v>52288279</v>
      </c>
      <c r="L141" s="37">
        <f t="shared" si="28"/>
        <v>0</v>
      </c>
      <c r="M141" s="35">
        <f t="shared" si="28"/>
        <v>0</v>
      </c>
      <c r="N141" s="38">
        <f t="shared" si="28"/>
        <v>0</v>
      </c>
      <c r="O141" s="38">
        <f t="shared" si="28"/>
        <v>0</v>
      </c>
      <c r="P141" s="37">
        <f t="shared" si="28"/>
        <v>0</v>
      </c>
      <c r="Q141" s="35">
        <f t="shared" si="28"/>
        <v>0</v>
      </c>
      <c r="R141" s="38">
        <f t="shared" si="28"/>
        <v>0</v>
      </c>
      <c r="S141" s="38">
        <f t="shared" si="28"/>
        <v>0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29</v>
      </c>
      <c r="B142" s="24" t="s">
        <v>265</v>
      </c>
      <c r="C142" s="25" t="s">
        <v>266</v>
      </c>
      <c r="D142" s="26">
        <v>409228521</v>
      </c>
      <c r="E142" s="27">
        <v>409228521</v>
      </c>
      <c r="F142" s="27">
        <v>50222382</v>
      </c>
      <c r="G142" s="28">
        <f aca="true" t="shared" si="29" ref="G142:G173">IF($D142=0,0,$F142/$D142)</f>
        <v>0.12272454001318252</v>
      </c>
      <c r="H142" s="29">
        <v>4046688</v>
      </c>
      <c r="I142" s="27">
        <v>21540195</v>
      </c>
      <c r="J142" s="30">
        <v>24635499</v>
      </c>
      <c r="K142" s="30">
        <v>50222382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29</v>
      </c>
      <c r="B143" s="24" t="s">
        <v>267</v>
      </c>
      <c r="C143" s="25" t="s">
        <v>268</v>
      </c>
      <c r="D143" s="26">
        <v>10332000</v>
      </c>
      <c r="E143" s="27">
        <v>10332000</v>
      </c>
      <c r="F143" s="27">
        <v>2487042</v>
      </c>
      <c r="G143" s="28">
        <f t="shared" si="29"/>
        <v>0.24071254355400698</v>
      </c>
      <c r="H143" s="29">
        <v>577801</v>
      </c>
      <c r="I143" s="27">
        <v>737220</v>
      </c>
      <c r="J143" s="30">
        <v>1172021</v>
      </c>
      <c r="K143" s="30">
        <v>2487042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29</v>
      </c>
      <c r="B144" s="24" t="s">
        <v>269</v>
      </c>
      <c r="C144" s="25" t="s">
        <v>270</v>
      </c>
      <c r="D144" s="26">
        <v>70390200</v>
      </c>
      <c r="E144" s="27">
        <v>37138970</v>
      </c>
      <c r="F144" s="27">
        <v>4611188</v>
      </c>
      <c r="G144" s="28">
        <f t="shared" si="29"/>
        <v>0.06550894868887999</v>
      </c>
      <c r="H144" s="29">
        <v>0</v>
      </c>
      <c r="I144" s="27">
        <v>66097</v>
      </c>
      <c r="J144" s="30">
        <v>4545091</v>
      </c>
      <c r="K144" s="30">
        <v>4611188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48</v>
      </c>
      <c r="B145" s="24" t="s">
        <v>271</v>
      </c>
      <c r="C145" s="25" t="s">
        <v>272</v>
      </c>
      <c r="D145" s="26">
        <v>60499000</v>
      </c>
      <c r="E145" s="27">
        <v>60499000</v>
      </c>
      <c r="F145" s="27">
        <v>8998388</v>
      </c>
      <c r="G145" s="28">
        <f t="shared" si="29"/>
        <v>0.14873614439908098</v>
      </c>
      <c r="H145" s="29">
        <v>1252573</v>
      </c>
      <c r="I145" s="27">
        <v>4370815</v>
      </c>
      <c r="J145" s="30">
        <v>3375000</v>
      </c>
      <c r="K145" s="30">
        <v>8998388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273</v>
      </c>
      <c r="C146" s="33"/>
      <c r="D146" s="34">
        <f>SUM(D142:D145)</f>
        <v>550449721</v>
      </c>
      <c r="E146" s="35">
        <f>SUM(E142:E145)</f>
        <v>517198491</v>
      </c>
      <c r="F146" s="35">
        <f>SUM(F142:F145)</f>
        <v>66319000</v>
      </c>
      <c r="G146" s="36">
        <f t="shared" si="29"/>
        <v>0.12048148535622566</v>
      </c>
      <c r="H146" s="37">
        <f aca="true" t="shared" si="30" ref="H146:W146">SUM(H142:H145)</f>
        <v>5877062</v>
      </c>
      <c r="I146" s="35">
        <f t="shared" si="30"/>
        <v>26714327</v>
      </c>
      <c r="J146" s="38">
        <f t="shared" si="30"/>
        <v>33727611</v>
      </c>
      <c r="K146" s="38">
        <f t="shared" si="30"/>
        <v>66319000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29</v>
      </c>
      <c r="B147" s="24" t="s">
        <v>274</v>
      </c>
      <c r="C147" s="25" t="s">
        <v>275</v>
      </c>
      <c r="D147" s="26">
        <v>21051000</v>
      </c>
      <c r="E147" s="27">
        <v>21051000</v>
      </c>
      <c r="F147" s="27">
        <v>1044744</v>
      </c>
      <c r="G147" s="28">
        <f t="shared" si="29"/>
        <v>0.0496291862619353</v>
      </c>
      <c r="H147" s="29">
        <v>129819</v>
      </c>
      <c r="I147" s="27">
        <v>151151</v>
      </c>
      <c r="J147" s="30">
        <v>763774</v>
      </c>
      <c r="K147" s="30">
        <v>1044744</v>
      </c>
      <c r="L147" s="29">
        <v>0</v>
      </c>
      <c r="M147" s="27">
        <v>0</v>
      </c>
      <c r="N147" s="30">
        <v>0</v>
      </c>
      <c r="O147" s="30">
        <v>0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29</v>
      </c>
      <c r="B148" s="24" t="s">
        <v>276</v>
      </c>
      <c r="C148" s="25" t="s">
        <v>277</v>
      </c>
      <c r="D148" s="26">
        <v>57627250</v>
      </c>
      <c r="E148" s="27">
        <v>57627250</v>
      </c>
      <c r="F148" s="27">
        <v>1819129</v>
      </c>
      <c r="G148" s="28">
        <f t="shared" si="29"/>
        <v>0.0315671665748409</v>
      </c>
      <c r="H148" s="29">
        <v>4501</v>
      </c>
      <c r="I148" s="27">
        <v>261709</v>
      </c>
      <c r="J148" s="30">
        <v>1552919</v>
      </c>
      <c r="K148" s="30">
        <v>1819129</v>
      </c>
      <c r="L148" s="29">
        <v>0</v>
      </c>
      <c r="M148" s="27">
        <v>0</v>
      </c>
      <c r="N148" s="30">
        <v>0</v>
      </c>
      <c r="O148" s="30">
        <v>0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29</v>
      </c>
      <c r="B149" s="24" t="s">
        <v>278</v>
      </c>
      <c r="C149" s="25" t="s">
        <v>279</v>
      </c>
      <c r="D149" s="26">
        <v>5792982</v>
      </c>
      <c r="E149" s="27">
        <v>5792982</v>
      </c>
      <c r="F149" s="27">
        <v>73987</v>
      </c>
      <c r="G149" s="28">
        <f t="shared" si="29"/>
        <v>0.012771833228551376</v>
      </c>
      <c r="H149" s="29">
        <v>2325</v>
      </c>
      <c r="I149" s="27">
        <v>51597</v>
      </c>
      <c r="J149" s="30">
        <v>20065</v>
      </c>
      <c r="K149" s="30">
        <v>73987</v>
      </c>
      <c r="L149" s="29">
        <v>0</v>
      </c>
      <c r="M149" s="27">
        <v>0</v>
      </c>
      <c r="N149" s="30">
        <v>0</v>
      </c>
      <c r="O149" s="30">
        <v>0</v>
      </c>
      <c r="P149" s="29">
        <v>0</v>
      </c>
      <c r="Q149" s="27">
        <v>0</v>
      </c>
      <c r="R149" s="30">
        <v>0</v>
      </c>
      <c r="S149" s="30">
        <v>0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29</v>
      </c>
      <c r="B150" s="24" t="s">
        <v>280</v>
      </c>
      <c r="C150" s="25" t="s">
        <v>281</v>
      </c>
      <c r="D150" s="26">
        <v>95675000</v>
      </c>
      <c r="E150" s="27">
        <v>95675000</v>
      </c>
      <c r="F150" s="27">
        <v>18512992</v>
      </c>
      <c r="G150" s="28">
        <f t="shared" si="29"/>
        <v>0.1934987405278286</v>
      </c>
      <c r="H150" s="29">
        <v>8715138</v>
      </c>
      <c r="I150" s="27">
        <v>2898205</v>
      </c>
      <c r="J150" s="30">
        <v>6899649</v>
      </c>
      <c r="K150" s="30">
        <v>18512992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29</v>
      </c>
      <c r="B151" s="24" t="s">
        <v>282</v>
      </c>
      <c r="C151" s="25" t="s">
        <v>283</v>
      </c>
      <c r="D151" s="26">
        <v>35381000</v>
      </c>
      <c r="E151" s="27">
        <v>35381000</v>
      </c>
      <c r="F151" s="27">
        <v>9440707</v>
      </c>
      <c r="G151" s="28">
        <f t="shared" si="29"/>
        <v>0.2668298521805489</v>
      </c>
      <c r="H151" s="29">
        <v>318000</v>
      </c>
      <c r="I151" s="27">
        <v>8689837</v>
      </c>
      <c r="J151" s="30">
        <v>432870</v>
      </c>
      <c r="K151" s="30">
        <v>9440707</v>
      </c>
      <c r="L151" s="29">
        <v>0</v>
      </c>
      <c r="M151" s="27">
        <v>0</v>
      </c>
      <c r="N151" s="30">
        <v>0</v>
      </c>
      <c r="O151" s="30">
        <v>0</v>
      </c>
      <c r="P151" s="29">
        <v>0</v>
      </c>
      <c r="Q151" s="27">
        <v>0</v>
      </c>
      <c r="R151" s="30">
        <v>0</v>
      </c>
      <c r="S151" s="30">
        <v>0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48</v>
      </c>
      <c r="B152" s="24" t="s">
        <v>284</v>
      </c>
      <c r="C152" s="25" t="s">
        <v>285</v>
      </c>
      <c r="D152" s="26">
        <v>403253401</v>
      </c>
      <c r="E152" s="27">
        <v>403253401</v>
      </c>
      <c r="F152" s="27">
        <v>79018426</v>
      </c>
      <c r="G152" s="28">
        <f t="shared" si="29"/>
        <v>0.1959522865871626</v>
      </c>
      <c r="H152" s="29">
        <v>18678100</v>
      </c>
      <c r="I152" s="27">
        <v>21760414</v>
      </c>
      <c r="J152" s="30">
        <v>38579912</v>
      </c>
      <c r="K152" s="30">
        <v>79018426</v>
      </c>
      <c r="L152" s="29">
        <v>0</v>
      </c>
      <c r="M152" s="27">
        <v>0</v>
      </c>
      <c r="N152" s="30">
        <v>0</v>
      </c>
      <c r="O152" s="30">
        <v>0</v>
      </c>
      <c r="P152" s="29">
        <v>0</v>
      </c>
      <c r="Q152" s="27">
        <v>0</v>
      </c>
      <c r="R152" s="30">
        <v>0</v>
      </c>
      <c r="S152" s="30">
        <v>0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286</v>
      </c>
      <c r="C153" s="33"/>
      <c r="D153" s="34">
        <f>SUM(D147:D152)</f>
        <v>618780633</v>
      </c>
      <c r="E153" s="35">
        <f>SUM(E147:E152)</f>
        <v>618780633</v>
      </c>
      <c r="F153" s="35">
        <f>SUM(F147:F152)</f>
        <v>109909985</v>
      </c>
      <c r="G153" s="36">
        <f t="shared" si="29"/>
        <v>0.17762350522693235</v>
      </c>
      <c r="H153" s="37">
        <f aca="true" t="shared" si="31" ref="H153:W153">SUM(H147:H152)</f>
        <v>27847883</v>
      </c>
      <c r="I153" s="35">
        <f t="shared" si="31"/>
        <v>33812913</v>
      </c>
      <c r="J153" s="38">
        <f t="shared" si="31"/>
        <v>48249189</v>
      </c>
      <c r="K153" s="38">
        <f t="shared" si="31"/>
        <v>109909985</v>
      </c>
      <c r="L153" s="37">
        <f t="shared" si="31"/>
        <v>0</v>
      </c>
      <c r="M153" s="35">
        <f t="shared" si="31"/>
        <v>0</v>
      </c>
      <c r="N153" s="38">
        <f t="shared" si="31"/>
        <v>0</v>
      </c>
      <c r="O153" s="38">
        <f t="shared" si="31"/>
        <v>0</v>
      </c>
      <c r="P153" s="37">
        <f t="shared" si="31"/>
        <v>0</v>
      </c>
      <c r="Q153" s="35">
        <f t="shared" si="31"/>
        <v>0</v>
      </c>
      <c r="R153" s="38">
        <f t="shared" si="31"/>
        <v>0</v>
      </c>
      <c r="S153" s="38">
        <f t="shared" si="31"/>
        <v>0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29</v>
      </c>
      <c r="B154" s="24" t="s">
        <v>287</v>
      </c>
      <c r="C154" s="25" t="s">
        <v>288</v>
      </c>
      <c r="D154" s="26">
        <v>49174094</v>
      </c>
      <c r="E154" s="27">
        <v>49174094</v>
      </c>
      <c r="F154" s="27">
        <v>4331141</v>
      </c>
      <c r="G154" s="28">
        <f t="shared" si="29"/>
        <v>0.08807769798463394</v>
      </c>
      <c r="H154" s="29">
        <v>0</v>
      </c>
      <c r="I154" s="27">
        <v>1470150</v>
      </c>
      <c r="J154" s="30">
        <v>2860991</v>
      </c>
      <c r="K154" s="30">
        <v>4331141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29</v>
      </c>
      <c r="B155" s="24" t="s">
        <v>289</v>
      </c>
      <c r="C155" s="25" t="s">
        <v>290</v>
      </c>
      <c r="D155" s="26">
        <v>55571000</v>
      </c>
      <c r="E155" s="27">
        <v>55571000</v>
      </c>
      <c r="F155" s="27">
        <v>11219287</v>
      </c>
      <c r="G155" s="28">
        <f t="shared" si="29"/>
        <v>0.20189104029079916</v>
      </c>
      <c r="H155" s="29">
        <v>2209958</v>
      </c>
      <c r="I155" s="27">
        <v>5298467</v>
      </c>
      <c r="J155" s="30">
        <v>3710862</v>
      </c>
      <c r="K155" s="30">
        <v>11219287</v>
      </c>
      <c r="L155" s="29">
        <v>0</v>
      </c>
      <c r="M155" s="27">
        <v>0</v>
      </c>
      <c r="N155" s="30">
        <v>0</v>
      </c>
      <c r="O155" s="30">
        <v>0</v>
      </c>
      <c r="P155" s="29">
        <v>0</v>
      </c>
      <c r="Q155" s="27">
        <v>0</v>
      </c>
      <c r="R155" s="30">
        <v>0</v>
      </c>
      <c r="S155" s="30">
        <v>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29</v>
      </c>
      <c r="B156" s="24" t="s">
        <v>291</v>
      </c>
      <c r="C156" s="25" t="s">
        <v>292</v>
      </c>
      <c r="D156" s="26">
        <v>10995000</v>
      </c>
      <c r="E156" s="27">
        <v>10995000</v>
      </c>
      <c r="F156" s="27">
        <v>3278025</v>
      </c>
      <c r="G156" s="28">
        <f t="shared" si="29"/>
        <v>0.29813778990450207</v>
      </c>
      <c r="H156" s="29">
        <v>475731</v>
      </c>
      <c r="I156" s="27">
        <v>2196799</v>
      </c>
      <c r="J156" s="30">
        <v>605495</v>
      </c>
      <c r="K156" s="30">
        <v>3278025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29</v>
      </c>
      <c r="B157" s="24" t="s">
        <v>293</v>
      </c>
      <c r="C157" s="25" t="s">
        <v>294</v>
      </c>
      <c r="D157" s="26">
        <v>13537124</v>
      </c>
      <c r="E157" s="27">
        <v>13537124</v>
      </c>
      <c r="F157" s="27">
        <v>1405459</v>
      </c>
      <c r="G157" s="28">
        <f t="shared" si="29"/>
        <v>0.10382256969796538</v>
      </c>
      <c r="H157" s="29">
        <v>0</v>
      </c>
      <c r="I157" s="27">
        <v>524531</v>
      </c>
      <c r="J157" s="30">
        <v>880928</v>
      </c>
      <c r="K157" s="30">
        <v>1405459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29</v>
      </c>
      <c r="B158" s="24" t="s">
        <v>295</v>
      </c>
      <c r="C158" s="25" t="s">
        <v>296</v>
      </c>
      <c r="D158" s="26">
        <v>30449000</v>
      </c>
      <c r="E158" s="27">
        <v>30449000</v>
      </c>
      <c r="F158" s="27">
        <v>7377045</v>
      </c>
      <c r="G158" s="28">
        <f t="shared" si="29"/>
        <v>0.24227544418535912</v>
      </c>
      <c r="H158" s="29">
        <v>3678964</v>
      </c>
      <c r="I158" s="27">
        <v>3698081</v>
      </c>
      <c r="J158" s="30">
        <v>0</v>
      </c>
      <c r="K158" s="30">
        <v>7377045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48</v>
      </c>
      <c r="B159" s="24" t="s">
        <v>297</v>
      </c>
      <c r="C159" s="25" t="s">
        <v>298</v>
      </c>
      <c r="D159" s="26">
        <v>241505000</v>
      </c>
      <c r="E159" s="27">
        <v>241505000</v>
      </c>
      <c r="F159" s="27">
        <v>70742912</v>
      </c>
      <c r="G159" s="28">
        <f t="shared" si="29"/>
        <v>0.2929252479244736</v>
      </c>
      <c r="H159" s="29">
        <v>18641952</v>
      </c>
      <c r="I159" s="27">
        <v>32253409</v>
      </c>
      <c r="J159" s="30">
        <v>19847551</v>
      </c>
      <c r="K159" s="30">
        <v>70742912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299</v>
      </c>
      <c r="C160" s="33"/>
      <c r="D160" s="34">
        <f>SUM(D154:D159)</f>
        <v>401231218</v>
      </c>
      <c r="E160" s="35">
        <f>SUM(E154:E159)</f>
        <v>401231218</v>
      </c>
      <c r="F160" s="35">
        <f>SUM(F154:F159)</f>
        <v>98353869</v>
      </c>
      <c r="G160" s="36">
        <f t="shared" si="29"/>
        <v>0.2451301508647814</v>
      </c>
      <c r="H160" s="37">
        <f aca="true" t="shared" si="32" ref="H160:W160">SUM(H154:H159)</f>
        <v>25006605</v>
      </c>
      <c r="I160" s="35">
        <f t="shared" si="32"/>
        <v>45441437</v>
      </c>
      <c r="J160" s="38">
        <f t="shared" si="32"/>
        <v>27905827</v>
      </c>
      <c r="K160" s="38">
        <f t="shared" si="32"/>
        <v>98353869</v>
      </c>
      <c r="L160" s="37">
        <f t="shared" si="32"/>
        <v>0</v>
      </c>
      <c r="M160" s="35">
        <f t="shared" si="32"/>
        <v>0</v>
      </c>
      <c r="N160" s="38">
        <f t="shared" si="32"/>
        <v>0</v>
      </c>
      <c r="O160" s="38">
        <f t="shared" si="32"/>
        <v>0</v>
      </c>
      <c r="P160" s="37">
        <f t="shared" si="32"/>
        <v>0</v>
      </c>
      <c r="Q160" s="35">
        <f t="shared" si="32"/>
        <v>0</v>
      </c>
      <c r="R160" s="38">
        <f t="shared" si="32"/>
        <v>0</v>
      </c>
      <c r="S160" s="38">
        <f t="shared" si="32"/>
        <v>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29</v>
      </c>
      <c r="B161" s="24" t="s">
        <v>300</v>
      </c>
      <c r="C161" s="25" t="s">
        <v>301</v>
      </c>
      <c r="D161" s="26">
        <v>25340000</v>
      </c>
      <c r="E161" s="27">
        <v>25340000</v>
      </c>
      <c r="F161" s="27">
        <v>9598243</v>
      </c>
      <c r="G161" s="28">
        <f t="shared" si="29"/>
        <v>0.37877833464877664</v>
      </c>
      <c r="H161" s="29">
        <v>3346629</v>
      </c>
      <c r="I161" s="27">
        <v>2129343</v>
      </c>
      <c r="J161" s="30">
        <v>4122271</v>
      </c>
      <c r="K161" s="30">
        <v>9598243</v>
      </c>
      <c r="L161" s="29">
        <v>0</v>
      </c>
      <c r="M161" s="27">
        <v>0</v>
      </c>
      <c r="N161" s="30">
        <v>0</v>
      </c>
      <c r="O161" s="30">
        <v>0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29</v>
      </c>
      <c r="B162" s="24" t="s">
        <v>302</v>
      </c>
      <c r="C162" s="25" t="s">
        <v>303</v>
      </c>
      <c r="D162" s="26">
        <v>338713600</v>
      </c>
      <c r="E162" s="27">
        <v>338713600</v>
      </c>
      <c r="F162" s="27">
        <v>23581115</v>
      </c>
      <c r="G162" s="28">
        <f t="shared" si="29"/>
        <v>0.06961962850030232</v>
      </c>
      <c r="H162" s="29">
        <v>3064434</v>
      </c>
      <c r="I162" s="27">
        <v>5496003</v>
      </c>
      <c r="J162" s="30">
        <v>15020678</v>
      </c>
      <c r="K162" s="30">
        <v>23581115</v>
      </c>
      <c r="L162" s="29">
        <v>0</v>
      </c>
      <c r="M162" s="27">
        <v>0</v>
      </c>
      <c r="N162" s="30">
        <v>0</v>
      </c>
      <c r="O162" s="30">
        <v>0</v>
      </c>
      <c r="P162" s="29">
        <v>0</v>
      </c>
      <c r="Q162" s="27">
        <v>0</v>
      </c>
      <c r="R162" s="30">
        <v>0</v>
      </c>
      <c r="S162" s="30">
        <v>0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29</v>
      </c>
      <c r="B163" s="24" t="s">
        <v>304</v>
      </c>
      <c r="C163" s="25" t="s">
        <v>305</v>
      </c>
      <c r="D163" s="26">
        <v>13676000</v>
      </c>
      <c r="E163" s="27">
        <v>13676000</v>
      </c>
      <c r="F163" s="27">
        <v>2039521</v>
      </c>
      <c r="G163" s="28">
        <f t="shared" si="29"/>
        <v>0.149131398069611</v>
      </c>
      <c r="H163" s="29">
        <v>778825</v>
      </c>
      <c r="I163" s="27">
        <v>783130</v>
      </c>
      <c r="J163" s="30">
        <v>477566</v>
      </c>
      <c r="K163" s="30">
        <v>2039521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29</v>
      </c>
      <c r="B164" s="24" t="s">
        <v>306</v>
      </c>
      <c r="C164" s="25" t="s">
        <v>307</v>
      </c>
      <c r="D164" s="26">
        <v>45976000</v>
      </c>
      <c r="E164" s="27">
        <v>45976000</v>
      </c>
      <c r="F164" s="27">
        <v>3387676</v>
      </c>
      <c r="G164" s="28">
        <f t="shared" si="29"/>
        <v>0.07368357403862885</v>
      </c>
      <c r="H164" s="29">
        <v>340080</v>
      </c>
      <c r="I164" s="27">
        <v>2697008</v>
      </c>
      <c r="J164" s="30">
        <v>350588</v>
      </c>
      <c r="K164" s="30">
        <v>3387676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29</v>
      </c>
      <c r="B165" s="24" t="s">
        <v>308</v>
      </c>
      <c r="C165" s="25" t="s">
        <v>309</v>
      </c>
      <c r="D165" s="26">
        <v>34200094</v>
      </c>
      <c r="E165" s="27">
        <v>34200594</v>
      </c>
      <c r="F165" s="27">
        <v>5178999</v>
      </c>
      <c r="G165" s="28">
        <f t="shared" si="29"/>
        <v>0.1514323030808044</v>
      </c>
      <c r="H165" s="29">
        <v>0</v>
      </c>
      <c r="I165" s="27">
        <v>112410</v>
      </c>
      <c r="J165" s="30">
        <v>5066589</v>
      </c>
      <c r="K165" s="30">
        <v>5178999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29</v>
      </c>
      <c r="B166" s="24" t="s">
        <v>310</v>
      </c>
      <c r="C166" s="25" t="s">
        <v>311</v>
      </c>
      <c r="D166" s="26">
        <v>47651000</v>
      </c>
      <c r="E166" s="27">
        <v>47651000</v>
      </c>
      <c r="F166" s="27">
        <v>7543597</v>
      </c>
      <c r="G166" s="28">
        <f t="shared" si="29"/>
        <v>0.1583093114520157</v>
      </c>
      <c r="H166" s="29">
        <v>6054499</v>
      </c>
      <c r="I166" s="27">
        <v>1489098</v>
      </c>
      <c r="J166" s="30">
        <v>0</v>
      </c>
      <c r="K166" s="30">
        <v>7543597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48</v>
      </c>
      <c r="B167" s="24" t="s">
        <v>312</v>
      </c>
      <c r="C167" s="25" t="s">
        <v>313</v>
      </c>
      <c r="D167" s="26">
        <v>277488000</v>
      </c>
      <c r="E167" s="27">
        <v>388689702</v>
      </c>
      <c r="F167" s="27">
        <v>21491533</v>
      </c>
      <c r="G167" s="28">
        <f t="shared" si="29"/>
        <v>0.07745031496857521</v>
      </c>
      <c r="H167" s="29">
        <v>1047033</v>
      </c>
      <c r="I167" s="27">
        <v>8827367</v>
      </c>
      <c r="J167" s="30">
        <v>11617133</v>
      </c>
      <c r="K167" s="30">
        <v>21491533</v>
      </c>
      <c r="L167" s="29">
        <v>0</v>
      </c>
      <c r="M167" s="27">
        <v>0</v>
      </c>
      <c r="N167" s="30">
        <v>0</v>
      </c>
      <c r="O167" s="30">
        <v>0</v>
      </c>
      <c r="P167" s="29">
        <v>0</v>
      </c>
      <c r="Q167" s="27">
        <v>0</v>
      </c>
      <c r="R167" s="30">
        <v>0</v>
      </c>
      <c r="S167" s="30">
        <v>0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314</v>
      </c>
      <c r="C168" s="33"/>
      <c r="D168" s="34">
        <f>SUM(D161:D167)</f>
        <v>783044694</v>
      </c>
      <c r="E168" s="35">
        <f>SUM(E161:E167)</f>
        <v>894246896</v>
      </c>
      <c r="F168" s="35">
        <f>SUM(F161:F167)</f>
        <v>72820684</v>
      </c>
      <c r="G168" s="36">
        <f t="shared" si="29"/>
        <v>0.0929968423999052</v>
      </c>
      <c r="H168" s="37">
        <f aca="true" t="shared" si="33" ref="H168:W168">SUM(H161:H167)</f>
        <v>14631500</v>
      </c>
      <c r="I168" s="35">
        <f t="shared" si="33"/>
        <v>21534359</v>
      </c>
      <c r="J168" s="38">
        <f t="shared" si="33"/>
        <v>36654825</v>
      </c>
      <c r="K168" s="38">
        <f t="shared" si="33"/>
        <v>72820684</v>
      </c>
      <c r="L168" s="37">
        <f t="shared" si="33"/>
        <v>0</v>
      </c>
      <c r="M168" s="35">
        <f t="shared" si="33"/>
        <v>0</v>
      </c>
      <c r="N168" s="38">
        <f t="shared" si="33"/>
        <v>0</v>
      </c>
      <c r="O168" s="38">
        <f t="shared" si="33"/>
        <v>0</v>
      </c>
      <c r="P168" s="37">
        <f t="shared" si="33"/>
        <v>0</v>
      </c>
      <c r="Q168" s="35">
        <f t="shared" si="33"/>
        <v>0</v>
      </c>
      <c r="R168" s="38">
        <f t="shared" si="33"/>
        <v>0</v>
      </c>
      <c r="S168" s="38">
        <f t="shared" si="33"/>
        <v>0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29</v>
      </c>
      <c r="B169" s="24" t="s">
        <v>315</v>
      </c>
      <c r="C169" s="25" t="s">
        <v>316</v>
      </c>
      <c r="D169" s="26">
        <v>63287500</v>
      </c>
      <c r="E169" s="27">
        <v>63287500</v>
      </c>
      <c r="F169" s="27">
        <v>5989084</v>
      </c>
      <c r="G169" s="28">
        <f t="shared" si="29"/>
        <v>0.09463296859569426</v>
      </c>
      <c r="H169" s="29">
        <v>2325671</v>
      </c>
      <c r="I169" s="27">
        <v>1281091</v>
      </c>
      <c r="J169" s="30">
        <v>2382322</v>
      </c>
      <c r="K169" s="30">
        <v>5989084</v>
      </c>
      <c r="L169" s="29">
        <v>0</v>
      </c>
      <c r="M169" s="27">
        <v>0</v>
      </c>
      <c r="N169" s="30">
        <v>0</v>
      </c>
      <c r="O169" s="30">
        <v>0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29</v>
      </c>
      <c r="B170" s="24" t="s">
        <v>317</v>
      </c>
      <c r="C170" s="25" t="s">
        <v>318</v>
      </c>
      <c r="D170" s="26">
        <v>479841000</v>
      </c>
      <c r="E170" s="27">
        <v>479841000</v>
      </c>
      <c r="F170" s="27">
        <v>22852185</v>
      </c>
      <c r="G170" s="28">
        <f t="shared" si="29"/>
        <v>0.04762449436375799</v>
      </c>
      <c r="H170" s="29">
        <v>5361</v>
      </c>
      <c r="I170" s="27">
        <v>9977510</v>
      </c>
      <c r="J170" s="30">
        <v>12869314</v>
      </c>
      <c r="K170" s="30">
        <v>22852185</v>
      </c>
      <c r="L170" s="29">
        <v>0</v>
      </c>
      <c r="M170" s="27">
        <v>0</v>
      </c>
      <c r="N170" s="30">
        <v>0</v>
      </c>
      <c r="O170" s="30">
        <v>0</v>
      </c>
      <c r="P170" s="29">
        <v>0</v>
      </c>
      <c r="Q170" s="27">
        <v>0</v>
      </c>
      <c r="R170" s="30">
        <v>0</v>
      </c>
      <c r="S170" s="30">
        <v>0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29</v>
      </c>
      <c r="B171" s="24" t="s">
        <v>319</v>
      </c>
      <c r="C171" s="25" t="s">
        <v>320</v>
      </c>
      <c r="D171" s="26">
        <v>60816000</v>
      </c>
      <c r="E171" s="27">
        <v>60816000</v>
      </c>
      <c r="F171" s="27">
        <v>4663050</v>
      </c>
      <c r="G171" s="28">
        <f t="shared" si="29"/>
        <v>0.07667472375690608</v>
      </c>
      <c r="H171" s="29">
        <v>2519260</v>
      </c>
      <c r="I171" s="27">
        <v>1014365</v>
      </c>
      <c r="J171" s="30">
        <v>1129425</v>
      </c>
      <c r="K171" s="30">
        <v>4663050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29</v>
      </c>
      <c r="B172" s="24" t="s">
        <v>321</v>
      </c>
      <c r="C172" s="25" t="s">
        <v>322</v>
      </c>
      <c r="D172" s="26">
        <v>61478000</v>
      </c>
      <c r="E172" s="27">
        <v>61478000</v>
      </c>
      <c r="F172" s="27">
        <v>12183388</v>
      </c>
      <c r="G172" s="28">
        <f t="shared" si="29"/>
        <v>0.19817476170337356</v>
      </c>
      <c r="H172" s="29">
        <v>4580153</v>
      </c>
      <c r="I172" s="27">
        <v>4289096</v>
      </c>
      <c r="J172" s="30">
        <v>3314139</v>
      </c>
      <c r="K172" s="30">
        <v>12183388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48</v>
      </c>
      <c r="B173" s="24" t="s">
        <v>323</v>
      </c>
      <c r="C173" s="25" t="s">
        <v>324</v>
      </c>
      <c r="D173" s="26">
        <v>352455123</v>
      </c>
      <c r="E173" s="27">
        <v>352455123</v>
      </c>
      <c r="F173" s="27">
        <v>43494317</v>
      </c>
      <c r="G173" s="28">
        <f t="shared" si="29"/>
        <v>0.12340384395547571</v>
      </c>
      <c r="H173" s="29">
        <v>5363551</v>
      </c>
      <c r="I173" s="27">
        <v>22439810</v>
      </c>
      <c r="J173" s="30">
        <v>15690956</v>
      </c>
      <c r="K173" s="30">
        <v>43494317</v>
      </c>
      <c r="L173" s="29">
        <v>0</v>
      </c>
      <c r="M173" s="27">
        <v>0</v>
      </c>
      <c r="N173" s="30">
        <v>0</v>
      </c>
      <c r="O173" s="30">
        <v>0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325</v>
      </c>
      <c r="C174" s="33"/>
      <c r="D174" s="34">
        <f>SUM(D169:D173)</f>
        <v>1017877623</v>
      </c>
      <c r="E174" s="35">
        <f>SUM(E169:E173)</f>
        <v>1017877623</v>
      </c>
      <c r="F174" s="35">
        <f>SUM(F169:F173)</f>
        <v>89182024</v>
      </c>
      <c r="G174" s="36">
        <f aca="true" t="shared" si="34" ref="G174:G182">IF($D174=0,0,$F174/$D174)</f>
        <v>0.08761566418677424</v>
      </c>
      <c r="H174" s="37">
        <f aca="true" t="shared" si="35" ref="H174:W174">SUM(H169:H173)</f>
        <v>14793996</v>
      </c>
      <c r="I174" s="35">
        <f t="shared" si="35"/>
        <v>39001872</v>
      </c>
      <c r="J174" s="38">
        <f t="shared" si="35"/>
        <v>35386156</v>
      </c>
      <c r="K174" s="38">
        <f t="shared" si="35"/>
        <v>89182024</v>
      </c>
      <c r="L174" s="37">
        <f t="shared" si="35"/>
        <v>0</v>
      </c>
      <c r="M174" s="35">
        <f t="shared" si="35"/>
        <v>0</v>
      </c>
      <c r="N174" s="38">
        <f t="shared" si="35"/>
        <v>0</v>
      </c>
      <c r="O174" s="38">
        <f t="shared" si="35"/>
        <v>0</v>
      </c>
      <c r="P174" s="37">
        <f t="shared" si="35"/>
        <v>0</v>
      </c>
      <c r="Q174" s="35">
        <f t="shared" si="35"/>
        <v>0</v>
      </c>
      <c r="R174" s="38">
        <f t="shared" si="35"/>
        <v>0</v>
      </c>
      <c r="S174" s="38">
        <f t="shared" si="35"/>
        <v>0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29</v>
      </c>
      <c r="B175" s="24" t="s">
        <v>326</v>
      </c>
      <c r="C175" s="25" t="s">
        <v>327</v>
      </c>
      <c r="D175" s="26">
        <v>58529500</v>
      </c>
      <c r="E175" s="27">
        <v>58529500</v>
      </c>
      <c r="F175" s="27">
        <v>11078306</v>
      </c>
      <c r="G175" s="28">
        <f t="shared" si="34"/>
        <v>0.18927730460707848</v>
      </c>
      <c r="H175" s="29">
        <v>3689828</v>
      </c>
      <c r="I175" s="27">
        <v>2890333</v>
      </c>
      <c r="J175" s="30">
        <v>4498145</v>
      </c>
      <c r="K175" s="30">
        <v>11078306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29</v>
      </c>
      <c r="B176" s="24" t="s">
        <v>328</v>
      </c>
      <c r="C176" s="25" t="s">
        <v>329</v>
      </c>
      <c r="D176" s="26">
        <v>9701000</v>
      </c>
      <c r="E176" s="27">
        <v>9701000</v>
      </c>
      <c r="F176" s="27">
        <v>291415</v>
      </c>
      <c r="G176" s="28">
        <f t="shared" si="34"/>
        <v>0.030039686630244304</v>
      </c>
      <c r="H176" s="29">
        <v>0</v>
      </c>
      <c r="I176" s="27">
        <v>236605</v>
      </c>
      <c r="J176" s="30">
        <v>54810</v>
      </c>
      <c r="K176" s="30">
        <v>291415</v>
      </c>
      <c r="L176" s="29">
        <v>0</v>
      </c>
      <c r="M176" s="27">
        <v>0</v>
      </c>
      <c r="N176" s="30">
        <v>0</v>
      </c>
      <c r="O176" s="30">
        <v>0</v>
      </c>
      <c r="P176" s="29">
        <v>0</v>
      </c>
      <c r="Q176" s="27">
        <v>0</v>
      </c>
      <c r="R176" s="30">
        <v>0</v>
      </c>
      <c r="S176" s="30">
        <v>0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29</v>
      </c>
      <c r="B177" s="24" t="s">
        <v>330</v>
      </c>
      <c r="C177" s="25" t="s">
        <v>331</v>
      </c>
      <c r="D177" s="26">
        <v>106300000</v>
      </c>
      <c r="E177" s="27">
        <v>106300000</v>
      </c>
      <c r="F177" s="27">
        <v>15622083</v>
      </c>
      <c r="G177" s="28">
        <f t="shared" si="34"/>
        <v>0.146962210724365</v>
      </c>
      <c r="H177" s="29">
        <v>1379698</v>
      </c>
      <c r="I177" s="27">
        <v>2869094</v>
      </c>
      <c r="J177" s="30">
        <v>11373291</v>
      </c>
      <c r="K177" s="30">
        <v>15622083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29</v>
      </c>
      <c r="B178" s="24" t="s">
        <v>332</v>
      </c>
      <c r="C178" s="25" t="s">
        <v>333</v>
      </c>
      <c r="D178" s="26">
        <v>38608139</v>
      </c>
      <c r="E178" s="27">
        <v>38608139</v>
      </c>
      <c r="F178" s="27">
        <v>5156933</v>
      </c>
      <c r="G178" s="28">
        <f t="shared" si="34"/>
        <v>0.1335711363865531</v>
      </c>
      <c r="H178" s="29">
        <v>905353</v>
      </c>
      <c r="I178" s="27">
        <v>1967187</v>
      </c>
      <c r="J178" s="30">
        <v>2284393</v>
      </c>
      <c r="K178" s="30">
        <v>5156933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29</v>
      </c>
      <c r="B179" s="24" t="s">
        <v>334</v>
      </c>
      <c r="C179" s="25" t="s">
        <v>335</v>
      </c>
      <c r="D179" s="26">
        <v>107639000</v>
      </c>
      <c r="E179" s="27">
        <v>107639000</v>
      </c>
      <c r="F179" s="27">
        <v>23837938</v>
      </c>
      <c r="G179" s="28">
        <f t="shared" si="34"/>
        <v>0.22146190507158187</v>
      </c>
      <c r="H179" s="29">
        <v>0</v>
      </c>
      <c r="I179" s="27">
        <v>13331886</v>
      </c>
      <c r="J179" s="30">
        <v>10506052</v>
      </c>
      <c r="K179" s="30">
        <v>23837938</v>
      </c>
      <c r="L179" s="29">
        <v>0</v>
      </c>
      <c r="M179" s="27">
        <v>0</v>
      </c>
      <c r="N179" s="30">
        <v>0</v>
      </c>
      <c r="O179" s="30">
        <v>0</v>
      </c>
      <c r="P179" s="29">
        <v>0</v>
      </c>
      <c r="Q179" s="27">
        <v>0</v>
      </c>
      <c r="R179" s="30">
        <v>0</v>
      </c>
      <c r="S179" s="30">
        <v>0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48</v>
      </c>
      <c r="B180" s="24" t="s">
        <v>336</v>
      </c>
      <c r="C180" s="25" t="s">
        <v>337</v>
      </c>
      <c r="D180" s="26">
        <v>227233640</v>
      </c>
      <c r="E180" s="27">
        <v>227233640</v>
      </c>
      <c r="F180" s="27">
        <v>50763856</v>
      </c>
      <c r="G180" s="28">
        <f t="shared" si="34"/>
        <v>0.22339938752026328</v>
      </c>
      <c r="H180" s="29">
        <v>12069457</v>
      </c>
      <c r="I180" s="27">
        <v>24855285</v>
      </c>
      <c r="J180" s="30">
        <v>13839114</v>
      </c>
      <c r="K180" s="30">
        <v>50763856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338</v>
      </c>
      <c r="C181" s="55"/>
      <c r="D181" s="56">
        <f>SUM(D175:D180)</f>
        <v>548011279</v>
      </c>
      <c r="E181" s="57">
        <f>SUM(E175:E180)</f>
        <v>548011279</v>
      </c>
      <c r="F181" s="57">
        <f>SUM(F175:F180)</f>
        <v>106750531</v>
      </c>
      <c r="G181" s="58">
        <f t="shared" si="34"/>
        <v>0.19479622973234462</v>
      </c>
      <c r="H181" s="59">
        <f aca="true" t="shared" si="36" ref="H181:W181">SUM(H175:H180)</f>
        <v>18044336</v>
      </c>
      <c r="I181" s="57">
        <f t="shared" si="36"/>
        <v>46150390</v>
      </c>
      <c r="J181" s="60">
        <f t="shared" si="36"/>
        <v>42555805</v>
      </c>
      <c r="K181" s="60">
        <f t="shared" si="36"/>
        <v>106750531</v>
      </c>
      <c r="L181" s="59">
        <f t="shared" si="36"/>
        <v>0</v>
      </c>
      <c r="M181" s="57">
        <f t="shared" si="36"/>
        <v>0</v>
      </c>
      <c r="N181" s="60">
        <f t="shared" si="36"/>
        <v>0</v>
      </c>
      <c r="O181" s="60">
        <f t="shared" si="36"/>
        <v>0</v>
      </c>
      <c r="P181" s="59">
        <f t="shared" si="36"/>
        <v>0</v>
      </c>
      <c r="Q181" s="57">
        <f t="shared" si="36"/>
        <v>0</v>
      </c>
      <c r="R181" s="60">
        <f t="shared" si="36"/>
        <v>0</v>
      </c>
      <c r="S181" s="60">
        <f t="shared" si="36"/>
        <v>0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339</v>
      </c>
      <c r="C182" s="41"/>
      <c r="D182" s="42">
        <f>SUM(D110,D112:D118,D120:D127,D129:D134,D136:D140,D142:D145,D147:D152,D154:D159,D161:D167,D169:D173,D175:D180)</f>
        <v>11886116657</v>
      </c>
      <c r="E182" s="43">
        <f>SUM(E110,E112:E118,E120:E127,E129:E134,E136:E140,E142:E145,E147:E152,E154:E159,E161:E167,E169:E173,E175:E180)</f>
        <v>11964067629</v>
      </c>
      <c r="F182" s="43">
        <f>SUM(F110,F112:F118,F120:F127,F129:F134,F136:F140,F142:F145,F147:F152,F154:F159,F161:F167,F169:F173,F175:F180)</f>
        <v>1704807392</v>
      </c>
      <c r="G182" s="44">
        <f t="shared" si="34"/>
        <v>0.14342845869647433</v>
      </c>
      <c r="H182" s="45">
        <f aca="true" t="shared" si="37" ref="H182:W182">SUM(H110,H112:H118,H120:H127,H129:H134,H136:H140,H142:H145,H147:H152,H154:H159,H161:H167,H169:H173,H175:H180)</f>
        <v>391993844</v>
      </c>
      <c r="I182" s="43">
        <f t="shared" si="37"/>
        <v>587745527</v>
      </c>
      <c r="J182" s="46">
        <f t="shared" si="37"/>
        <v>725068021</v>
      </c>
      <c r="K182" s="46">
        <f t="shared" si="37"/>
        <v>1704807392</v>
      </c>
      <c r="L182" s="45">
        <f t="shared" si="37"/>
        <v>0</v>
      </c>
      <c r="M182" s="43">
        <f t="shared" si="37"/>
        <v>0</v>
      </c>
      <c r="N182" s="46">
        <f t="shared" si="37"/>
        <v>0</v>
      </c>
      <c r="O182" s="46">
        <f t="shared" si="37"/>
        <v>0</v>
      </c>
      <c r="P182" s="45">
        <f t="shared" si="37"/>
        <v>0</v>
      </c>
      <c r="Q182" s="43">
        <f t="shared" si="37"/>
        <v>0</v>
      </c>
      <c r="R182" s="46">
        <f t="shared" si="37"/>
        <v>0</v>
      </c>
      <c r="S182" s="46">
        <f t="shared" si="37"/>
        <v>0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340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29</v>
      </c>
      <c r="B185" s="24" t="s">
        <v>341</v>
      </c>
      <c r="C185" s="25" t="s">
        <v>342</v>
      </c>
      <c r="D185" s="26">
        <v>90333211</v>
      </c>
      <c r="E185" s="27">
        <v>90333211</v>
      </c>
      <c r="F185" s="27">
        <v>16732664</v>
      </c>
      <c r="G185" s="28">
        <f aca="true" t="shared" si="38" ref="G185:G220">IF($D185=0,0,$F185/$D185)</f>
        <v>0.18523269365460726</v>
      </c>
      <c r="H185" s="29">
        <v>384955</v>
      </c>
      <c r="I185" s="27">
        <v>10752805</v>
      </c>
      <c r="J185" s="30">
        <v>5594904</v>
      </c>
      <c r="K185" s="30">
        <v>16732664</v>
      </c>
      <c r="L185" s="29">
        <v>0</v>
      </c>
      <c r="M185" s="27">
        <v>0</v>
      </c>
      <c r="N185" s="30">
        <v>0</v>
      </c>
      <c r="O185" s="30">
        <v>0</v>
      </c>
      <c r="P185" s="29">
        <v>0</v>
      </c>
      <c r="Q185" s="27">
        <v>0</v>
      </c>
      <c r="R185" s="30">
        <v>0</v>
      </c>
      <c r="S185" s="30">
        <v>0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29</v>
      </c>
      <c r="B186" s="24" t="s">
        <v>343</v>
      </c>
      <c r="C186" s="25" t="s">
        <v>344</v>
      </c>
      <c r="D186" s="26">
        <v>165783000</v>
      </c>
      <c r="E186" s="27">
        <v>165783000</v>
      </c>
      <c r="F186" s="27">
        <v>11616773</v>
      </c>
      <c r="G186" s="28">
        <f t="shared" si="38"/>
        <v>0.07007216059547722</v>
      </c>
      <c r="H186" s="29">
        <v>2974571</v>
      </c>
      <c r="I186" s="27">
        <v>4277570</v>
      </c>
      <c r="J186" s="30">
        <v>4364632</v>
      </c>
      <c r="K186" s="30">
        <v>11616773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29</v>
      </c>
      <c r="B187" s="24" t="s">
        <v>345</v>
      </c>
      <c r="C187" s="25" t="s">
        <v>346</v>
      </c>
      <c r="D187" s="26">
        <v>165629847</v>
      </c>
      <c r="E187" s="27">
        <v>165629847</v>
      </c>
      <c r="F187" s="27">
        <v>18211342</v>
      </c>
      <c r="G187" s="28">
        <f t="shared" si="38"/>
        <v>0.10995205471632175</v>
      </c>
      <c r="H187" s="29">
        <v>2446182</v>
      </c>
      <c r="I187" s="27">
        <v>3531472</v>
      </c>
      <c r="J187" s="30">
        <v>12233688</v>
      </c>
      <c r="K187" s="30">
        <v>18211342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29</v>
      </c>
      <c r="B188" s="24" t="s">
        <v>347</v>
      </c>
      <c r="C188" s="25" t="s">
        <v>348</v>
      </c>
      <c r="D188" s="26">
        <v>60620000</v>
      </c>
      <c r="E188" s="27">
        <v>60620000</v>
      </c>
      <c r="F188" s="27">
        <v>11531925</v>
      </c>
      <c r="G188" s="28">
        <f t="shared" si="38"/>
        <v>0.19023300890795117</v>
      </c>
      <c r="H188" s="29">
        <v>8666886</v>
      </c>
      <c r="I188" s="27">
        <v>2579679</v>
      </c>
      <c r="J188" s="30">
        <v>285360</v>
      </c>
      <c r="K188" s="30">
        <v>11531925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29</v>
      </c>
      <c r="B189" s="24" t="s">
        <v>349</v>
      </c>
      <c r="C189" s="25" t="s">
        <v>350</v>
      </c>
      <c r="D189" s="26">
        <v>39742490</v>
      </c>
      <c r="E189" s="27">
        <v>39742490</v>
      </c>
      <c r="F189" s="27">
        <v>6210710</v>
      </c>
      <c r="G189" s="28">
        <f t="shared" si="38"/>
        <v>0.15627380166667967</v>
      </c>
      <c r="H189" s="29">
        <v>29276</v>
      </c>
      <c r="I189" s="27">
        <v>4321292</v>
      </c>
      <c r="J189" s="30">
        <v>1860142</v>
      </c>
      <c r="K189" s="30">
        <v>6210710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48</v>
      </c>
      <c r="B190" s="24" t="s">
        <v>351</v>
      </c>
      <c r="C190" s="25" t="s">
        <v>352</v>
      </c>
      <c r="D190" s="26">
        <v>543693400</v>
      </c>
      <c r="E190" s="27">
        <v>543693400</v>
      </c>
      <c r="F190" s="27">
        <v>36064609</v>
      </c>
      <c r="G190" s="28">
        <f t="shared" si="38"/>
        <v>0.06633262239342982</v>
      </c>
      <c r="H190" s="29">
        <v>0</v>
      </c>
      <c r="I190" s="27">
        <v>15227336</v>
      </c>
      <c r="J190" s="30">
        <v>20837273</v>
      </c>
      <c r="K190" s="30">
        <v>36064609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353</v>
      </c>
      <c r="C191" s="33"/>
      <c r="D191" s="34">
        <f>SUM(D185:D190)</f>
        <v>1065801948</v>
      </c>
      <c r="E191" s="35">
        <f>SUM(E185:E190)</f>
        <v>1065801948</v>
      </c>
      <c r="F191" s="35">
        <f>SUM(F185:F190)</f>
        <v>100368023</v>
      </c>
      <c r="G191" s="36">
        <f t="shared" si="38"/>
        <v>0.09417136381514664</v>
      </c>
      <c r="H191" s="37">
        <f aca="true" t="shared" si="39" ref="H191:W191">SUM(H185:H190)</f>
        <v>14501870</v>
      </c>
      <c r="I191" s="35">
        <f t="shared" si="39"/>
        <v>40690154</v>
      </c>
      <c r="J191" s="38">
        <f t="shared" si="39"/>
        <v>45175999</v>
      </c>
      <c r="K191" s="38">
        <f t="shared" si="39"/>
        <v>100368023</v>
      </c>
      <c r="L191" s="37">
        <f t="shared" si="39"/>
        <v>0</v>
      </c>
      <c r="M191" s="35">
        <f t="shared" si="39"/>
        <v>0</v>
      </c>
      <c r="N191" s="38">
        <f t="shared" si="39"/>
        <v>0</v>
      </c>
      <c r="O191" s="38">
        <f t="shared" si="39"/>
        <v>0</v>
      </c>
      <c r="P191" s="37">
        <f t="shared" si="39"/>
        <v>0</v>
      </c>
      <c r="Q191" s="35">
        <f t="shared" si="39"/>
        <v>0</v>
      </c>
      <c r="R191" s="38">
        <f t="shared" si="39"/>
        <v>0</v>
      </c>
      <c r="S191" s="38">
        <f t="shared" si="39"/>
        <v>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29</v>
      </c>
      <c r="B192" s="24" t="s">
        <v>354</v>
      </c>
      <c r="C192" s="25" t="s">
        <v>355</v>
      </c>
      <c r="D192" s="26">
        <v>49684000</v>
      </c>
      <c r="E192" s="27">
        <v>49684000</v>
      </c>
      <c r="F192" s="27">
        <v>2868536</v>
      </c>
      <c r="G192" s="28">
        <f t="shared" si="38"/>
        <v>0.05773560904919089</v>
      </c>
      <c r="H192" s="29">
        <v>1863160</v>
      </c>
      <c r="I192" s="27">
        <v>1005376</v>
      </c>
      <c r="J192" s="30">
        <v>0</v>
      </c>
      <c r="K192" s="30">
        <v>2868536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29</v>
      </c>
      <c r="B193" s="24" t="s">
        <v>356</v>
      </c>
      <c r="C193" s="25" t="s">
        <v>357</v>
      </c>
      <c r="D193" s="26">
        <v>28423000</v>
      </c>
      <c r="E193" s="27">
        <v>28423000</v>
      </c>
      <c r="F193" s="27">
        <v>2176127</v>
      </c>
      <c r="G193" s="28">
        <f t="shared" si="38"/>
        <v>0.07656218555395279</v>
      </c>
      <c r="H193" s="29">
        <v>1174927</v>
      </c>
      <c r="I193" s="27">
        <v>443537</v>
      </c>
      <c r="J193" s="30">
        <v>557663</v>
      </c>
      <c r="K193" s="30">
        <v>2176127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29</v>
      </c>
      <c r="B194" s="24" t="s">
        <v>358</v>
      </c>
      <c r="C194" s="25" t="s">
        <v>359</v>
      </c>
      <c r="D194" s="26">
        <v>190526000</v>
      </c>
      <c r="E194" s="27">
        <v>190526000</v>
      </c>
      <c r="F194" s="27">
        <v>32320546</v>
      </c>
      <c r="G194" s="28">
        <f t="shared" si="38"/>
        <v>0.169638506030673</v>
      </c>
      <c r="H194" s="29">
        <v>5932208</v>
      </c>
      <c r="I194" s="27">
        <v>22168276</v>
      </c>
      <c r="J194" s="30">
        <v>4220062</v>
      </c>
      <c r="K194" s="30">
        <v>32320546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29</v>
      </c>
      <c r="B195" s="24" t="s">
        <v>360</v>
      </c>
      <c r="C195" s="25" t="s">
        <v>361</v>
      </c>
      <c r="D195" s="26">
        <v>134399038</v>
      </c>
      <c r="E195" s="27">
        <v>134399038</v>
      </c>
      <c r="F195" s="27">
        <v>25808597</v>
      </c>
      <c r="G195" s="28">
        <f t="shared" si="38"/>
        <v>0.19202962598586457</v>
      </c>
      <c r="H195" s="29">
        <v>658677</v>
      </c>
      <c r="I195" s="27">
        <v>16698894</v>
      </c>
      <c r="J195" s="30">
        <v>8451026</v>
      </c>
      <c r="K195" s="30">
        <v>25808597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48</v>
      </c>
      <c r="B196" s="24" t="s">
        <v>362</v>
      </c>
      <c r="C196" s="25" t="s">
        <v>363</v>
      </c>
      <c r="D196" s="26">
        <v>582869548</v>
      </c>
      <c r="E196" s="27">
        <v>582869548</v>
      </c>
      <c r="F196" s="27">
        <v>75667979</v>
      </c>
      <c r="G196" s="28">
        <f t="shared" si="38"/>
        <v>0.12981974999318371</v>
      </c>
      <c r="H196" s="29">
        <v>9976827</v>
      </c>
      <c r="I196" s="27">
        <v>31862303</v>
      </c>
      <c r="J196" s="30">
        <v>33828849</v>
      </c>
      <c r="K196" s="30">
        <v>75667979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364</v>
      </c>
      <c r="C197" s="33"/>
      <c r="D197" s="34">
        <f>SUM(D192:D196)</f>
        <v>985901586</v>
      </c>
      <c r="E197" s="35">
        <f>SUM(E192:E196)</f>
        <v>985901586</v>
      </c>
      <c r="F197" s="35">
        <f>SUM(F192:F196)</f>
        <v>138841785</v>
      </c>
      <c r="G197" s="36">
        <f t="shared" si="38"/>
        <v>0.14082722552796462</v>
      </c>
      <c r="H197" s="37">
        <f aca="true" t="shared" si="40" ref="H197:W197">SUM(H192:H196)</f>
        <v>19605799</v>
      </c>
      <c r="I197" s="35">
        <f t="shared" si="40"/>
        <v>72178386</v>
      </c>
      <c r="J197" s="38">
        <f t="shared" si="40"/>
        <v>47057600</v>
      </c>
      <c r="K197" s="38">
        <f t="shared" si="40"/>
        <v>138841785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29</v>
      </c>
      <c r="B198" s="24" t="s">
        <v>365</v>
      </c>
      <c r="C198" s="25" t="s">
        <v>366</v>
      </c>
      <c r="D198" s="26">
        <v>46480347</v>
      </c>
      <c r="E198" s="27">
        <v>46480347</v>
      </c>
      <c r="F198" s="27">
        <v>1218700</v>
      </c>
      <c r="G198" s="28">
        <f t="shared" si="38"/>
        <v>0.02621968377301486</v>
      </c>
      <c r="H198" s="29">
        <v>0</v>
      </c>
      <c r="I198" s="27">
        <v>27270</v>
      </c>
      <c r="J198" s="30">
        <v>1191430</v>
      </c>
      <c r="K198" s="30">
        <v>1218700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29</v>
      </c>
      <c r="B199" s="24" t="s">
        <v>367</v>
      </c>
      <c r="C199" s="25" t="s">
        <v>368</v>
      </c>
      <c r="D199" s="26">
        <v>47905743</v>
      </c>
      <c r="E199" s="27">
        <v>47905743</v>
      </c>
      <c r="F199" s="27">
        <v>2813020</v>
      </c>
      <c r="G199" s="28">
        <f t="shared" si="38"/>
        <v>0.05871989084899487</v>
      </c>
      <c r="H199" s="29">
        <v>804700</v>
      </c>
      <c r="I199" s="27">
        <v>1154377</v>
      </c>
      <c r="J199" s="30">
        <v>853943</v>
      </c>
      <c r="K199" s="30">
        <v>2813020</v>
      </c>
      <c r="L199" s="29">
        <v>0</v>
      </c>
      <c r="M199" s="27">
        <v>0</v>
      </c>
      <c r="N199" s="30">
        <v>0</v>
      </c>
      <c r="O199" s="30">
        <v>0</v>
      </c>
      <c r="P199" s="29">
        <v>0</v>
      </c>
      <c r="Q199" s="27">
        <v>0</v>
      </c>
      <c r="R199" s="30">
        <v>0</v>
      </c>
      <c r="S199" s="30">
        <v>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29</v>
      </c>
      <c r="B200" s="24" t="s">
        <v>369</v>
      </c>
      <c r="C200" s="25" t="s">
        <v>370</v>
      </c>
      <c r="D200" s="26">
        <v>40474395</v>
      </c>
      <c r="E200" s="27">
        <v>40474395</v>
      </c>
      <c r="F200" s="27">
        <v>8458166</v>
      </c>
      <c r="G200" s="28">
        <f t="shared" si="38"/>
        <v>0.20897572403491146</v>
      </c>
      <c r="H200" s="29">
        <v>0</v>
      </c>
      <c r="I200" s="27">
        <v>7614474</v>
      </c>
      <c r="J200" s="30">
        <v>843692</v>
      </c>
      <c r="K200" s="30">
        <v>8458166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29</v>
      </c>
      <c r="B201" s="24" t="s">
        <v>371</v>
      </c>
      <c r="C201" s="25" t="s">
        <v>372</v>
      </c>
      <c r="D201" s="26">
        <v>504007000</v>
      </c>
      <c r="E201" s="27">
        <v>504007000</v>
      </c>
      <c r="F201" s="27">
        <v>44840254</v>
      </c>
      <c r="G201" s="28">
        <f t="shared" si="38"/>
        <v>0.08896752227647632</v>
      </c>
      <c r="H201" s="29">
        <v>10987236</v>
      </c>
      <c r="I201" s="27">
        <v>17859391</v>
      </c>
      <c r="J201" s="30">
        <v>15993627</v>
      </c>
      <c r="K201" s="30">
        <v>44840254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29</v>
      </c>
      <c r="B202" s="24" t="s">
        <v>373</v>
      </c>
      <c r="C202" s="25" t="s">
        <v>374</v>
      </c>
      <c r="D202" s="26">
        <v>108028198</v>
      </c>
      <c r="E202" s="27">
        <v>108028198</v>
      </c>
      <c r="F202" s="27">
        <v>1391907</v>
      </c>
      <c r="G202" s="28">
        <f t="shared" si="38"/>
        <v>0.012884663687530917</v>
      </c>
      <c r="H202" s="29">
        <v>697527</v>
      </c>
      <c r="I202" s="27">
        <v>43280</v>
      </c>
      <c r="J202" s="30">
        <v>651100</v>
      </c>
      <c r="K202" s="30">
        <v>1391907</v>
      </c>
      <c r="L202" s="29">
        <v>0</v>
      </c>
      <c r="M202" s="27">
        <v>0</v>
      </c>
      <c r="N202" s="30">
        <v>0</v>
      </c>
      <c r="O202" s="30">
        <v>0</v>
      </c>
      <c r="P202" s="29">
        <v>0</v>
      </c>
      <c r="Q202" s="27">
        <v>0</v>
      </c>
      <c r="R202" s="30">
        <v>0</v>
      </c>
      <c r="S202" s="30">
        <v>0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48</v>
      </c>
      <c r="B203" s="24" t="s">
        <v>375</v>
      </c>
      <c r="C203" s="25" t="s">
        <v>376</v>
      </c>
      <c r="D203" s="26">
        <v>272653145</v>
      </c>
      <c r="E203" s="27">
        <v>272653145</v>
      </c>
      <c r="F203" s="27">
        <v>6470911</v>
      </c>
      <c r="G203" s="28">
        <f t="shared" si="38"/>
        <v>0.023733124369425485</v>
      </c>
      <c r="H203" s="29">
        <v>3276183</v>
      </c>
      <c r="I203" s="27">
        <v>2136915</v>
      </c>
      <c r="J203" s="30">
        <v>1057813</v>
      </c>
      <c r="K203" s="30">
        <v>6470911</v>
      </c>
      <c r="L203" s="29">
        <v>0</v>
      </c>
      <c r="M203" s="27">
        <v>0</v>
      </c>
      <c r="N203" s="30">
        <v>0</v>
      </c>
      <c r="O203" s="30">
        <v>0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377</v>
      </c>
      <c r="C204" s="33"/>
      <c r="D204" s="34">
        <f>SUM(D198:D203)</f>
        <v>1019548828</v>
      </c>
      <c r="E204" s="35">
        <f>SUM(E198:E203)</f>
        <v>1019548828</v>
      </c>
      <c r="F204" s="35">
        <f>SUM(F198:F203)</f>
        <v>65192958</v>
      </c>
      <c r="G204" s="36">
        <f t="shared" si="38"/>
        <v>0.06394294830183454</v>
      </c>
      <c r="H204" s="37">
        <f aca="true" t="shared" si="41" ref="H204:W204">SUM(H198:H203)</f>
        <v>15765646</v>
      </c>
      <c r="I204" s="35">
        <f t="shared" si="41"/>
        <v>28835707</v>
      </c>
      <c r="J204" s="38">
        <f t="shared" si="41"/>
        <v>20591605</v>
      </c>
      <c r="K204" s="38">
        <f t="shared" si="41"/>
        <v>65192958</v>
      </c>
      <c r="L204" s="37">
        <f t="shared" si="41"/>
        <v>0</v>
      </c>
      <c r="M204" s="35">
        <f t="shared" si="41"/>
        <v>0</v>
      </c>
      <c r="N204" s="38">
        <f t="shared" si="41"/>
        <v>0</v>
      </c>
      <c r="O204" s="38">
        <f t="shared" si="41"/>
        <v>0</v>
      </c>
      <c r="P204" s="37">
        <f t="shared" si="41"/>
        <v>0</v>
      </c>
      <c r="Q204" s="35">
        <f t="shared" si="41"/>
        <v>0</v>
      </c>
      <c r="R204" s="38">
        <f t="shared" si="41"/>
        <v>0</v>
      </c>
      <c r="S204" s="38">
        <f t="shared" si="41"/>
        <v>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29</v>
      </c>
      <c r="B205" s="24" t="s">
        <v>378</v>
      </c>
      <c r="C205" s="25" t="s">
        <v>379</v>
      </c>
      <c r="D205" s="26">
        <v>114058000</v>
      </c>
      <c r="E205" s="27">
        <v>114058000</v>
      </c>
      <c r="F205" s="27">
        <v>3385784</v>
      </c>
      <c r="G205" s="28">
        <f t="shared" si="38"/>
        <v>0.029684756878079574</v>
      </c>
      <c r="H205" s="29">
        <v>0</v>
      </c>
      <c r="I205" s="27">
        <v>3355734</v>
      </c>
      <c r="J205" s="30">
        <v>30050</v>
      </c>
      <c r="K205" s="30">
        <v>3385784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29</v>
      </c>
      <c r="B206" s="24" t="s">
        <v>380</v>
      </c>
      <c r="C206" s="25" t="s">
        <v>381</v>
      </c>
      <c r="D206" s="26">
        <v>70997600</v>
      </c>
      <c r="E206" s="27">
        <v>70997600</v>
      </c>
      <c r="F206" s="27">
        <v>18099715</v>
      </c>
      <c r="G206" s="28">
        <f t="shared" si="38"/>
        <v>0.25493418087371966</v>
      </c>
      <c r="H206" s="29">
        <v>231936</v>
      </c>
      <c r="I206" s="27">
        <v>9296601</v>
      </c>
      <c r="J206" s="30">
        <v>8571178</v>
      </c>
      <c r="K206" s="30">
        <v>18099715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29</v>
      </c>
      <c r="B207" s="24" t="s">
        <v>382</v>
      </c>
      <c r="C207" s="25" t="s">
        <v>383</v>
      </c>
      <c r="D207" s="26">
        <v>18902000</v>
      </c>
      <c r="E207" s="27">
        <v>18902000</v>
      </c>
      <c r="F207" s="27">
        <v>561153</v>
      </c>
      <c r="G207" s="28">
        <f t="shared" si="38"/>
        <v>0.02968749338694318</v>
      </c>
      <c r="H207" s="29">
        <v>0</v>
      </c>
      <c r="I207" s="27">
        <v>561153</v>
      </c>
      <c r="J207" s="30">
        <v>0</v>
      </c>
      <c r="K207" s="30">
        <v>561153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29</v>
      </c>
      <c r="B208" s="24" t="s">
        <v>384</v>
      </c>
      <c r="C208" s="25" t="s">
        <v>385</v>
      </c>
      <c r="D208" s="26">
        <v>59672757</v>
      </c>
      <c r="E208" s="27">
        <v>59672757</v>
      </c>
      <c r="F208" s="27">
        <v>8333180</v>
      </c>
      <c r="G208" s="28">
        <f t="shared" si="38"/>
        <v>0.13964798040083853</v>
      </c>
      <c r="H208" s="29">
        <v>1864421</v>
      </c>
      <c r="I208" s="27">
        <v>1307009</v>
      </c>
      <c r="J208" s="30">
        <v>5161750</v>
      </c>
      <c r="K208" s="30">
        <v>8333180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29</v>
      </c>
      <c r="B209" s="24" t="s">
        <v>386</v>
      </c>
      <c r="C209" s="25" t="s">
        <v>387</v>
      </c>
      <c r="D209" s="26">
        <v>19346750</v>
      </c>
      <c r="E209" s="27">
        <v>19346750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29</v>
      </c>
      <c r="B210" s="24" t="s">
        <v>388</v>
      </c>
      <c r="C210" s="25" t="s">
        <v>389</v>
      </c>
      <c r="D210" s="26">
        <v>378248544</v>
      </c>
      <c r="E210" s="27">
        <v>378248544</v>
      </c>
      <c r="F210" s="27">
        <v>49733749</v>
      </c>
      <c r="G210" s="28">
        <f t="shared" si="38"/>
        <v>0.1314843104855415</v>
      </c>
      <c r="H210" s="29">
        <v>14012358</v>
      </c>
      <c r="I210" s="27">
        <v>19945499</v>
      </c>
      <c r="J210" s="30">
        <v>15775892</v>
      </c>
      <c r="K210" s="30">
        <v>49733749</v>
      </c>
      <c r="L210" s="29">
        <v>0</v>
      </c>
      <c r="M210" s="27">
        <v>0</v>
      </c>
      <c r="N210" s="30">
        <v>0</v>
      </c>
      <c r="O210" s="30">
        <v>0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48</v>
      </c>
      <c r="B211" s="24" t="s">
        <v>390</v>
      </c>
      <c r="C211" s="25" t="s">
        <v>391</v>
      </c>
      <c r="D211" s="26">
        <v>6729000</v>
      </c>
      <c r="E211" s="27">
        <v>6729000</v>
      </c>
      <c r="F211" s="27">
        <v>217473</v>
      </c>
      <c r="G211" s="28">
        <f t="shared" si="38"/>
        <v>0.03231876950512706</v>
      </c>
      <c r="H211" s="29">
        <v>12118</v>
      </c>
      <c r="I211" s="27">
        <v>0</v>
      </c>
      <c r="J211" s="30">
        <v>205355</v>
      </c>
      <c r="K211" s="30">
        <v>217473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392</v>
      </c>
      <c r="C212" s="33"/>
      <c r="D212" s="34">
        <f>SUM(D205:D211)</f>
        <v>667954651</v>
      </c>
      <c r="E212" s="35">
        <f>SUM(E205:E211)</f>
        <v>667954651</v>
      </c>
      <c r="F212" s="35">
        <f>SUM(F205:F211)</f>
        <v>80331054</v>
      </c>
      <c r="G212" s="36">
        <f t="shared" si="38"/>
        <v>0.12026423332742091</v>
      </c>
      <c r="H212" s="37">
        <f aca="true" t="shared" si="42" ref="H212:W212">SUM(H205:H211)</f>
        <v>16120833</v>
      </c>
      <c r="I212" s="35">
        <f t="shared" si="42"/>
        <v>34465996</v>
      </c>
      <c r="J212" s="38">
        <f t="shared" si="42"/>
        <v>29744225</v>
      </c>
      <c r="K212" s="38">
        <f t="shared" si="42"/>
        <v>80331054</v>
      </c>
      <c r="L212" s="37">
        <f t="shared" si="42"/>
        <v>0</v>
      </c>
      <c r="M212" s="35">
        <f t="shared" si="42"/>
        <v>0</v>
      </c>
      <c r="N212" s="38">
        <f t="shared" si="42"/>
        <v>0</v>
      </c>
      <c r="O212" s="38">
        <f t="shared" si="42"/>
        <v>0</v>
      </c>
      <c r="P212" s="37">
        <f t="shared" si="42"/>
        <v>0</v>
      </c>
      <c r="Q212" s="35">
        <f t="shared" si="42"/>
        <v>0</v>
      </c>
      <c r="R212" s="38">
        <f t="shared" si="42"/>
        <v>0</v>
      </c>
      <c r="S212" s="38">
        <f t="shared" si="42"/>
        <v>0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29</v>
      </c>
      <c r="B213" s="24" t="s">
        <v>393</v>
      </c>
      <c r="C213" s="25" t="s">
        <v>394</v>
      </c>
      <c r="D213" s="26">
        <v>71685000</v>
      </c>
      <c r="E213" s="27">
        <v>71685000</v>
      </c>
      <c r="F213" s="27">
        <v>0</v>
      </c>
      <c r="G213" s="28">
        <f t="shared" si="38"/>
        <v>0</v>
      </c>
      <c r="H213" s="29">
        <v>0</v>
      </c>
      <c r="I213" s="27">
        <v>0</v>
      </c>
      <c r="J213" s="30">
        <v>0</v>
      </c>
      <c r="K213" s="30">
        <v>0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29</v>
      </c>
      <c r="B214" s="24" t="s">
        <v>395</v>
      </c>
      <c r="C214" s="25" t="s">
        <v>396</v>
      </c>
      <c r="D214" s="26">
        <v>59996000</v>
      </c>
      <c r="E214" s="27">
        <v>59996000</v>
      </c>
      <c r="F214" s="27">
        <v>212877</v>
      </c>
      <c r="G214" s="28">
        <f t="shared" si="38"/>
        <v>0.003548186545769718</v>
      </c>
      <c r="H214" s="29">
        <v>0</v>
      </c>
      <c r="I214" s="27">
        <v>8588</v>
      </c>
      <c r="J214" s="30">
        <v>204289</v>
      </c>
      <c r="K214" s="30">
        <v>212877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29</v>
      </c>
      <c r="B215" s="24" t="s">
        <v>397</v>
      </c>
      <c r="C215" s="25" t="s">
        <v>398</v>
      </c>
      <c r="D215" s="26">
        <v>147719902</v>
      </c>
      <c r="E215" s="27">
        <v>147719902</v>
      </c>
      <c r="F215" s="27">
        <v>15641147</v>
      </c>
      <c r="G215" s="28">
        <f t="shared" si="38"/>
        <v>0.1058838165218929</v>
      </c>
      <c r="H215" s="29">
        <v>1751717</v>
      </c>
      <c r="I215" s="27">
        <v>9398921</v>
      </c>
      <c r="J215" s="30">
        <v>4490509</v>
      </c>
      <c r="K215" s="30">
        <v>15641147</v>
      </c>
      <c r="L215" s="29">
        <v>0</v>
      </c>
      <c r="M215" s="27">
        <v>0</v>
      </c>
      <c r="N215" s="30">
        <v>0</v>
      </c>
      <c r="O215" s="30">
        <v>0</v>
      </c>
      <c r="P215" s="29">
        <v>0</v>
      </c>
      <c r="Q215" s="27">
        <v>0</v>
      </c>
      <c r="R215" s="30">
        <v>0</v>
      </c>
      <c r="S215" s="30">
        <v>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29</v>
      </c>
      <c r="B216" s="24" t="s">
        <v>399</v>
      </c>
      <c r="C216" s="25" t="s">
        <v>400</v>
      </c>
      <c r="D216" s="26">
        <v>23866952</v>
      </c>
      <c r="E216" s="27">
        <v>23866952</v>
      </c>
      <c r="F216" s="27">
        <v>1973332</v>
      </c>
      <c r="G216" s="28">
        <f t="shared" si="38"/>
        <v>0.08268051990886813</v>
      </c>
      <c r="H216" s="29">
        <v>470150</v>
      </c>
      <c r="I216" s="27">
        <v>876180</v>
      </c>
      <c r="J216" s="30">
        <v>627002</v>
      </c>
      <c r="K216" s="30">
        <v>1973332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29</v>
      </c>
      <c r="B217" s="24" t="s">
        <v>401</v>
      </c>
      <c r="C217" s="25" t="s">
        <v>402</v>
      </c>
      <c r="D217" s="26">
        <v>0</v>
      </c>
      <c r="E217" s="27">
        <v>0</v>
      </c>
      <c r="F217" s="27">
        <v>0</v>
      </c>
      <c r="G217" s="28">
        <f t="shared" si="38"/>
        <v>0</v>
      </c>
      <c r="H217" s="29">
        <v>0</v>
      </c>
      <c r="I217" s="27">
        <v>0</v>
      </c>
      <c r="J217" s="30">
        <v>0</v>
      </c>
      <c r="K217" s="30">
        <v>0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48</v>
      </c>
      <c r="B218" s="24" t="s">
        <v>403</v>
      </c>
      <c r="C218" s="25" t="s">
        <v>404</v>
      </c>
      <c r="D218" s="26">
        <v>849317000</v>
      </c>
      <c r="E218" s="27">
        <v>849317000</v>
      </c>
      <c r="F218" s="27">
        <v>71089934</v>
      </c>
      <c r="G218" s="28">
        <f t="shared" si="38"/>
        <v>0.08370247387018039</v>
      </c>
      <c r="H218" s="29">
        <v>13387960</v>
      </c>
      <c r="I218" s="27">
        <v>41662539</v>
      </c>
      <c r="J218" s="30">
        <v>16039435</v>
      </c>
      <c r="K218" s="30">
        <v>71089934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405</v>
      </c>
      <c r="C219" s="55"/>
      <c r="D219" s="56">
        <f>SUM(D213:D218)</f>
        <v>1152584854</v>
      </c>
      <c r="E219" s="57">
        <f>SUM(E213:E218)</f>
        <v>1152584854</v>
      </c>
      <c r="F219" s="57">
        <f>SUM(F213:F218)</f>
        <v>88917290</v>
      </c>
      <c r="G219" s="58">
        <f t="shared" si="38"/>
        <v>0.07714598165281808</v>
      </c>
      <c r="H219" s="59">
        <f aca="true" t="shared" si="43" ref="H219:W219">SUM(H213:H218)</f>
        <v>15609827</v>
      </c>
      <c r="I219" s="57">
        <f t="shared" si="43"/>
        <v>51946228</v>
      </c>
      <c r="J219" s="60">
        <f t="shared" si="43"/>
        <v>21361235</v>
      </c>
      <c r="K219" s="60">
        <f t="shared" si="43"/>
        <v>88917290</v>
      </c>
      <c r="L219" s="59">
        <f t="shared" si="43"/>
        <v>0</v>
      </c>
      <c r="M219" s="57">
        <f t="shared" si="43"/>
        <v>0</v>
      </c>
      <c r="N219" s="60">
        <f t="shared" si="43"/>
        <v>0</v>
      </c>
      <c r="O219" s="60">
        <f t="shared" si="43"/>
        <v>0</v>
      </c>
      <c r="P219" s="59">
        <f t="shared" si="43"/>
        <v>0</v>
      </c>
      <c r="Q219" s="57">
        <f t="shared" si="43"/>
        <v>0</v>
      </c>
      <c r="R219" s="60">
        <f t="shared" si="43"/>
        <v>0</v>
      </c>
      <c r="S219" s="60">
        <f t="shared" si="43"/>
        <v>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406</v>
      </c>
      <c r="C220" s="41"/>
      <c r="D220" s="42">
        <f>SUM(D185:D190,D192:D196,D198:D203,D205:D211,D213:D218)</f>
        <v>4891791867</v>
      </c>
      <c r="E220" s="43">
        <f>SUM(E185:E190,E192:E196,E198:E203,E205:E211,E213:E218)</f>
        <v>4891791867</v>
      </c>
      <c r="F220" s="43">
        <f>SUM(F185:F190,F192:F196,F198:F203,F205:F211,F213:F218)</f>
        <v>473651110</v>
      </c>
      <c r="G220" s="44">
        <f t="shared" si="38"/>
        <v>0.09682568737137974</v>
      </c>
      <c r="H220" s="45">
        <f aca="true" t="shared" si="44" ref="H220:W220">SUM(H185:H190,H192:H196,H198:H203,H205:H211,H213:H218)</f>
        <v>81603975</v>
      </c>
      <c r="I220" s="43">
        <f t="shared" si="44"/>
        <v>228116471</v>
      </c>
      <c r="J220" s="46">
        <f t="shared" si="44"/>
        <v>163930664</v>
      </c>
      <c r="K220" s="46">
        <f t="shared" si="44"/>
        <v>473651110</v>
      </c>
      <c r="L220" s="45">
        <f t="shared" si="44"/>
        <v>0</v>
      </c>
      <c r="M220" s="43">
        <f t="shared" si="44"/>
        <v>0</v>
      </c>
      <c r="N220" s="46">
        <f t="shared" si="44"/>
        <v>0</v>
      </c>
      <c r="O220" s="46">
        <f t="shared" si="44"/>
        <v>0</v>
      </c>
      <c r="P220" s="45">
        <f t="shared" si="44"/>
        <v>0</v>
      </c>
      <c r="Q220" s="43">
        <f t="shared" si="44"/>
        <v>0</v>
      </c>
      <c r="R220" s="46">
        <f t="shared" si="44"/>
        <v>0</v>
      </c>
      <c r="S220" s="46">
        <f t="shared" si="44"/>
        <v>0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407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29</v>
      </c>
      <c r="B223" s="24" t="s">
        <v>408</v>
      </c>
      <c r="C223" s="25" t="s">
        <v>409</v>
      </c>
      <c r="D223" s="26">
        <v>101978000</v>
      </c>
      <c r="E223" s="27">
        <v>101978000</v>
      </c>
      <c r="F223" s="27">
        <v>14147000</v>
      </c>
      <c r="G223" s="28">
        <f aca="true" t="shared" si="45" ref="G223:G247">IF($D223=0,0,$F223/$D223)</f>
        <v>0.13872599972543098</v>
      </c>
      <c r="H223" s="29">
        <v>5604073</v>
      </c>
      <c r="I223" s="27">
        <v>6639519</v>
      </c>
      <c r="J223" s="30">
        <v>1903408</v>
      </c>
      <c r="K223" s="30">
        <v>14147000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29</v>
      </c>
      <c r="B224" s="24" t="s">
        <v>410</v>
      </c>
      <c r="C224" s="25" t="s">
        <v>411</v>
      </c>
      <c r="D224" s="26">
        <v>101268950</v>
      </c>
      <c r="E224" s="27">
        <v>101268950</v>
      </c>
      <c r="F224" s="27">
        <v>11057254</v>
      </c>
      <c r="G224" s="28">
        <f t="shared" si="45"/>
        <v>0.10918701141860362</v>
      </c>
      <c r="H224" s="29">
        <v>971053</v>
      </c>
      <c r="I224" s="27">
        <v>3642563</v>
      </c>
      <c r="J224" s="30">
        <v>6443638</v>
      </c>
      <c r="K224" s="30">
        <v>11057254</v>
      </c>
      <c r="L224" s="29">
        <v>0</v>
      </c>
      <c r="M224" s="27">
        <v>0</v>
      </c>
      <c r="N224" s="30">
        <v>0</v>
      </c>
      <c r="O224" s="30">
        <v>0</v>
      </c>
      <c r="P224" s="29">
        <v>0</v>
      </c>
      <c r="Q224" s="27">
        <v>0</v>
      </c>
      <c r="R224" s="30">
        <v>0</v>
      </c>
      <c r="S224" s="30">
        <v>0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29</v>
      </c>
      <c r="B225" s="24" t="s">
        <v>412</v>
      </c>
      <c r="C225" s="25" t="s">
        <v>413</v>
      </c>
      <c r="D225" s="26">
        <v>102668000</v>
      </c>
      <c r="E225" s="27">
        <v>102668000</v>
      </c>
      <c r="F225" s="27">
        <v>7121587</v>
      </c>
      <c r="G225" s="28">
        <f t="shared" si="45"/>
        <v>0.06936520629602214</v>
      </c>
      <c r="H225" s="29">
        <v>0</v>
      </c>
      <c r="I225" s="27">
        <v>2392218</v>
      </c>
      <c r="J225" s="30">
        <v>4729369</v>
      </c>
      <c r="K225" s="30">
        <v>7121587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29</v>
      </c>
      <c r="B226" s="24" t="s">
        <v>414</v>
      </c>
      <c r="C226" s="25" t="s">
        <v>415</v>
      </c>
      <c r="D226" s="26">
        <v>29330944</v>
      </c>
      <c r="E226" s="27">
        <v>29330944</v>
      </c>
      <c r="F226" s="27">
        <v>2172403</v>
      </c>
      <c r="G226" s="28">
        <f t="shared" si="45"/>
        <v>0.07406522613114669</v>
      </c>
      <c r="H226" s="29">
        <v>80164</v>
      </c>
      <c r="I226" s="27">
        <v>450521</v>
      </c>
      <c r="J226" s="30">
        <v>1641718</v>
      </c>
      <c r="K226" s="30">
        <v>2172403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29</v>
      </c>
      <c r="B227" s="24" t="s">
        <v>416</v>
      </c>
      <c r="C227" s="25" t="s">
        <v>417</v>
      </c>
      <c r="D227" s="26">
        <v>43308000</v>
      </c>
      <c r="E227" s="27">
        <v>43308000</v>
      </c>
      <c r="F227" s="27">
        <v>10185977</v>
      </c>
      <c r="G227" s="28">
        <f t="shared" si="45"/>
        <v>0.2351985083587328</v>
      </c>
      <c r="H227" s="29">
        <v>2965272</v>
      </c>
      <c r="I227" s="27">
        <v>3483307</v>
      </c>
      <c r="J227" s="30">
        <v>3737398</v>
      </c>
      <c r="K227" s="30">
        <v>10185977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29</v>
      </c>
      <c r="B228" s="24" t="s">
        <v>418</v>
      </c>
      <c r="C228" s="25" t="s">
        <v>419</v>
      </c>
      <c r="D228" s="26">
        <v>58332000</v>
      </c>
      <c r="E228" s="27">
        <v>58332000</v>
      </c>
      <c r="F228" s="27">
        <v>1854570</v>
      </c>
      <c r="G228" s="28">
        <f t="shared" si="45"/>
        <v>0.03179335527669204</v>
      </c>
      <c r="H228" s="29">
        <v>1160533</v>
      </c>
      <c r="I228" s="27">
        <v>154077</v>
      </c>
      <c r="J228" s="30">
        <v>539960</v>
      </c>
      <c r="K228" s="30">
        <v>1854570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29</v>
      </c>
      <c r="B229" s="24" t="s">
        <v>420</v>
      </c>
      <c r="C229" s="25" t="s">
        <v>421</v>
      </c>
      <c r="D229" s="26">
        <v>254288095</v>
      </c>
      <c r="E229" s="27">
        <v>254288095</v>
      </c>
      <c r="F229" s="27">
        <v>37604798</v>
      </c>
      <c r="G229" s="28">
        <f t="shared" si="45"/>
        <v>0.14788265254808725</v>
      </c>
      <c r="H229" s="29">
        <v>16312918</v>
      </c>
      <c r="I229" s="27">
        <v>7509555</v>
      </c>
      <c r="J229" s="30">
        <v>13782325</v>
      </c>
      <c r="K229" s="30">
        <v>37604798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48</v>
      </c>
      <c r="B230" s="24" t="s">
        <v>422</v>
      </c>
      <c r="C230" s="25" t="s">
        <v>423</v>
      </c>
      <c r="D230" s="26">
        <v>40500300</v>
      </c>
      <c r="E230" s="27">
        <v>40500300</v>
      </c>
      <c r="F230" s="27">
        <v>2326013</v>
      </c>
      <c r="G230" s="28">
        <f t="shared" si="45"/>
        <v>0.05743199433090619</v>
      </c>
      <c r="H230" s="29">
        <v>0</v>
      </c>
      <c r="I230" s="27">
        <v>1209776</v>
      </c>
      <c r="J230" s="30">
        <v>1116237</v>
      </c>
      <c r="K230" s="30">
        <v>2326013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424</v>
      </c>
      <c r="C231" s="33"/>
      <c r="D231" s="34">
        <f>SUM(D223:D230)</f>
        <v>731674289</v>
      </c>
      <c r="E231" s="35">
        <f>SUM(E223:E230)</f>
        <v>731674289</v>
      </c>
      <c r="F231" s="35">
        <f>SUM(F223:F230)</f>
        <v>86469602</v>
      </c>
      <c r="G231" s="36">
        <f t="shared" si="45"/>
        <v>0.11818045720614354</v>
      </c>
      <c r="H231" s="37">
        <f aca="true" t="shared" si="46" ref="H231:W231">SUM(H223:H230)</f>
        <v>27094013</v>
      </c>
      <c r="I231" s="35">
        <f t="shared" si="46"/>
        <v>25481536</v>
      </c>
      <c r="J231" s="38">
        <f t="shared" si="46"/>
        <v>33894053</v>
      </c>
      <c r="K231" s="38">
        <f t="shared" si="46"/>
        <v>86469602</v>
      </c>
      <c r="L231" s="37">
        <f t="shared" si="46"/>
        <v>0</v>
      </c>
      <c r="M231" s="35">
        <f t="shared" si="46"/>
        <v>0</v>
      </c>
      <c r="N231" s="38">
        <f t="shared" si="46"/>
        <v>0</v>
      </c>
      <c r="O231" s="38">
        <f t="shared" si="46"/>
        <v>0</v>
      </c>
      <c r="P231" s="37">
        <f t="shared" si="46"/>
        <v>0</v>
      </c>
      <c r="Q231" s="35">
        <f t="shared" si="46"/>
        <v>0</v>
      </c>
      <c r="R231" s="38">
        <f t="shared" si="46"/>
        <v>0</v>
      </c>
      <c r="S231" s="38">
        <f t="shared" si="46"/>
        <v>0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29</v>
      </c>
      <c r="B232" s="24" t="s">
        <v>425</v>
      </c>
      <c r="C232" s="25" t="s">
        <v>426</v>
      </c>
      <c r="D232" s="26">
        <v>102658000</v>
      </c>
      <c r="E232" s="27">
        <v>102658000</v>
      </c>
      <c r="F232" s="27">
        <v>622920</v>
      </c>
      <c r="G232" s="28">
        <f t="shared" si="45"/>
        <v>0.006067914823978647</v>
      </c>
      <c r="H232" s="29">
        <v>132970</v>
      </c>
      <c r="I232" s="27">
        <v>234976</v>
      </c>
      <c r="J232" s="30">
        <v>254974</v>
      </c>
      <c r="K232" s="30">
        <v>622920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29</v>
      </c>
      <c r="B233" s="24" t="s">
        <v>427</v>
      </c>
      <c r="C233" s="25" t="s">
        <v>428</v>
      </c>
      <c r="D233" s="26">
        <v>164632610</v>
      </c>
      <c r="E233" s="27">
        <v>164632610</v>
      </c>
      <c r="F233" s="27">
        <v>574959</v>
      </c>
      <c r="G233" s="28">
        <f t="shared" si="45"/>
        <v>0.00349237614589236</v>
      </c>
      <c r="H233" s="29">
        <v>0</v>
      </c>
      <c r="I233" s="27">
        <v>346889</v>
      </c>
      <c r="J233" s="30">
        <v>228070</v>
      </c>
      <c r="K233" s="30">
        <v>574959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29</v>
      </c>
      <c r="B234" s="24" t="s">
        <v>429</v>
      </c>
      <c r="C234" s="25" t="s">
        <v>430</v>
      </c>
      <c r="D234" s="26">
        <v>269475860</v>
      </c>
      <c r="E234" s="27">
        <v>340209145</v>
      </c>
      <c r="F234" s="27">
        <v>16134039</v>
      </c>
      <c r="G234" s="28">
        <f t="shared" si="45"/>
        <v>0.059871926932527464</v>
      </c>
      <c r="H234" s="29">
        <v>2465274</v>
      </c>
      <c r="I234" s="27">
        <v>3250966</v>
      </c>
      <c r="J234" s="30">
        <v>10417799</v>
      </c>
      <c r="K234" s="30">
        <v>16134039</v>
      </c>
      <c r="L234" s="29">
        <v>0</v>
      </c>
      <c r="M234" s="27">
        <v>0</v>
      </c>
      <c r="N234" s="30">
        <v>0</v>
      </c>
      <c r="O234" s="30">
        <v>0</v>
      </c>
      <c r="P234" s="29">
        <v>0</v>
      </c>
      <c r="Q234" s="27">
        <v>0</v>
      </c>
      <c r="R234" s="30">
        <v>0</v>
      </c>
      <c r="S234" s="30">
        <v>0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29</v>
      </c>
      <c r="B235" s="24" t="s">
        <v>431</v>
      </c>
      <c r="C235" s="25" t="s">
        <v>432</v>
      </c>
      <c r="D235" s="26">
        <v>17229383</v>
      </c>
      <c r="E235" s="27">
        <v>17229383</v>
      </c>
      <c r="F235" s="27">
        <v>264455</v>
      </c>
      <c r="G235" s="28">
        <f t="shared" si="45"/>
        <v>0.015349069667787872</v>
      </c>
      <c r="H235" s="29">
        <v>66924</v>
      </c>
      <c r="I235" s="27">
        <v>96929</v>
      </c>
      <c r="J235" s="30">
        <v>100602</v>
      </c>
      <c r="K235" s="30">
        <v>264455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29</v>
      </c>
      <c r="B236" s="24" t="s">
        <v>433</v>
      </c>
      <c r="C236" s="25" t="s">
        <v>434</v>
      </c>
      <c r="D236" s="26">
        <v>116207000</v>
      </c>
      <c r="E236" s="27">
        <v>116207000</v>
      </c>
      <c r="F236" s="27">
        <v>22949241</v>
      </c>
      <c r="G236" s="28">
        <f t="shared" si="45"/>
        <v>0.197485874344919</v>
      </c>
      <c r="H236" s="29">
        <v>19547586</v>
      </c>
      <c r="I236" s="27">
        <v>2716007</v>
      </c>
      <c r="J236" s="30">
        <v>685648</v>
      </c>
      <c r="K236" s="30">
        <v>22949241</v>
      </c>
      <c r="L236" s="29">
        <v>0</v>
      </c>
      <c r="M236" s="27">
        <v>0</v>
      </c>
      <c r="N236" s="30">
        <v>0</v>
      </c>
      <c r="O236" s="30">
        <v>0</v>
      </c>
      <c r="P236" s="29">
        <v>0</v>
      </c>
      <c r="Q236" s="27">
        <v>0</v>
      </c>
      <c r="R236" s="30">
        <v>0</v>
      </c>
      <c r="S236" s="30">
        <v>0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29</v>
      </c>
      <c r="B237" s="24" t="s">
        <v>435</v>
      </c>
      <c r="C237" s="25" t="s">
        <v>436</v>
      </c>
      <c r="D237" s="26">
        <v>129880549</v>
      </c>
      <c r="E237" s="27">
        <v>129880549</v>
      </c>
      <c r="F237" s="27">
        <v>1736776</v>
      </c>
      <c r="G237" s="28">
        <f t="shared" si="45"/>
        <v>0.01337210239232974</v>
      </c>
      <c r="H237" s="29">
        <v>0</v>
      </c>
      <c r="I237" s="27">
        <v>1045822</v>
      </c>
      <c r="J237" s="30">
        <v>690954</v>
      </c>
      <c r="K237" s="30">
        <v>1736776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48</v>
      </c>
      <c r="B238" s="24" t="s">
        <v>437</v>
      </c>
      <c r="C238" s="25" t="s">
        <v>438</v>
      </c>
      <c r="D238" s="26">
        <v>56338215</v>
      </c>
      <c r="E238" s="27">
        <v>56338215</v>
      </c>
      <c r="F238" s="27">
        <v>100067</v>
      </c>
      <c r="G238" s="28">
        <f t="shared" si="45"/>
        <v>0.0017761833597319332</v>
      </c>
      <c r="H238" s="29">
        <v>47754</v>
      </c>
      <c r="I238" s="27">
        <v>48123</v>
      </c>
      <c r="J238" s="30">
        <v>4190</v>
      </c>
      <c r="K238" s="30">
        <v>100067</v>
      </c>
      <c r="L238" s="29">
        <v>0</v>
      </c>
      <c r="M238" s="27">
        <v>0</v>
      </c>
      <c r="N238" s="30">
        <v>0</v>
      </c>
      <c r="O238" s="30">
        <v>0</v>
      </c>
      <c r="P238" s="29">
        <v>0</v>
      </c>
      <c r="Q238" s="27">
        <v>0</v>
      </c>
      <c r="R238" s="30">
        <v>0</v>
      </c>
      <c r="S238" s="30">
        <v>0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439</v>
      </c>
      <c r="C239" s="33"/>
      <c r="D239" s="34">
        <f>SUM(D232:D238)</f>
        <v>856421617</v>
      </c>
      <c r="E239" s="35">
        <f>SUM(E232:E238)</f>
        <v>927154902</v>
      </c>
      <c r="F239" s="35">
        <f>SUM(F232:F238)</f>
        <v>42382457</v>
      </c>
      <c r="G239" s="36">
        <f t="shared" si="45"/>
        <v>0.049487841220616925</v>
      </c>
      <c r="H239" s="37">
        <f aca="true" t="shared" si="47" ref="H239:W239">SUM(H232:H238)</f>
        <v>22260508</v>
      </c>
      <c r="I239" s="35">
        <f t="shared" si="47"/>
        <v>7739712</v>
      </c>
      <c r="J239" s="38">
        <f t="shared" si="47"/>
        <v>12382237</v>
      </c>
      <c r="K239" s="38">
        <f t="shared" si="47"/>
        <v>42382457</v>
      </c>
      <c r="L239" s="37">
        <f t="shared" si="47"/>
        <v>0</v>
      </c>
      <c r="M239" s="35">
        <f t="shared" si="47"/>
        <v>0</v>
      </c>
      <c r="N239" s="38">
        <f t="shared" si="47"/>
        <v>0</v>
      </c>
      <c r="O239" s="38">
        <f t="shared" si="47"/>
        <v>0</v>
      </c>
      <c r="P239" s="37">
        <f t="shared" si="47"/>
        <v>0</v>
      </c>
      <c r="Q239" s="35">
        <f t="shared" si="47"/>
        <v>0</v>
      </c>
      <c r="R239" s="38">
        <f t="shared" si="47"/>
        <v>0</v>
      </c>
      <c r="S239" s="38">
        <f t="shared" si="47"/>
        <v>0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29</v>
      </c>
      <c r="B240" s="24" t="s">
        <v>440</v>
      </c>
      <c r="C240" s="25" t="s">
        <v>441</v>
      </c>
      <c r="D240" s="26">
        <v>57437550</v>
      </c>
      <c r="E240" s="27">
        <v>57437550</v>
      </c>
      <c r="F240" s="27">
        <v>0</v>
      </c>
      <c r="G240" s="28">
        <f t="shared" si="45"/>
        <v>0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0</v>
      </c>
      <c r="N240" s="30">
        <v>0</v>
      </c>
      <c r="O240" s="30">
        <v>0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29</v>
      </c>
      <c r="B241" s="24" t="s">
        <v>442</v>
      </c>
      <c r="C241" s="25" t="s">
        <v>443</v>
      </c>
      <c r="D241" s="26">
        <v>575919271</v>
      </c>
      <c r="E241" s="27">
        <v>575919271</v>
      </c>
      <c r="F241" s="27">
        <v>28081360</v>
      </c>
      <c r="G241" s="28">
        <f t="shared" si="45"/>
        <v>0.048759194932374475</v>
      </c>
      <c r="H241" s="29">
        <v>673341</v>
      </c>
      <c r="I241" s="27">
        <v>5886890</v>
      </c>
      <c r="J241" s="30">
        <v>21521129</v>
      </c>
      <c r="K241" s="30">
        <v>28081360</v>
      </c>
      <c r="L241" s="29">
        <v>0</v>
      </c>
      <c r="M241" s="27">
        <v>0</v>
      </c>
      <c r="N241" s="30">
        <v>0</v>
      </c>
      <c r="O241" s="30">
        <v>0</v>
      </c>
      <c r="P241" s="29">
        <v>0</v>
      </c>
      <c r="Q241" s="27">
        <v>0</v>
      </c>
      <c r="R241" s="30">
        <v>0</v>
      </c>
      <c r="S241" s="30">
        <v>0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29</v>
      </c>
      <c r="B242" s="24" t="s">
        <v>444</v>
      </c>
      <c r="C242" s="25" t="s">
        <v>445</v>
      </c>
      <c r="D242" s="26">
        <v>70537140</v>
      </c>
      <c r="E242" s="27">
        <v>70537140</v>
      </c>
      <c r="F242" s="27">
        <v>7280066</v>
      </c>
      <c r="G242" s="28">
        <f t="shared" si="45"/>
        <v>0.10320897615072003</v>
      </c>
      <c r="H242" s="29">
        <v>1200775</v>
      </c>
      <c r="I242" s="27">
        <v>5892932</v>
      </c>
      <c r="J242" s="30">
        <v>186359</v>
      </c>
      <c r="K242" s="30">
        <v>7280066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29</v>
      </c>
      <c r="B243" s="24" t="s">
        <v>446</v>
      </c>
      <c r="C243" s="25" t="s">
        <v>447</v>
      </c>
      <c r="D243" s="26">
        <v>229757317</v>
      </c>
      <c r="E243" s="27">
        <v>229757317</v>
      </c>
      <c r="F243" s="27">
        <v>16393680</v>
      </c>
      <c r="G243" s="28">
        <f t="shared" si="45"/>
        <v>0.07135215632762634</v>
      </c>
      <c r="H243" s="29">
        <v>4766159</v>
      </c>
      <c r="I243" s="27">
        <v>5045995</v>
      </c>
      <c r="J243" s="30">
        <v>6581526</v>
      </c>
      <c r="K243" s="30">
        <v>16393680</v>
      </c>
      <c r="L243" s="29">
        <v>0</v>
      </c>
      <c r="M243" s="27">
        <v>0</v>
      </c>
      <c r="N243" s="30">
        <v>0</v>
      </c>
      <c r="O243" s="30">
        <v>0</v>
      </c>
      <c r="P243" s="29">
        <v>0</v>
      </c>
      <c r="Q243" s="27">
        <v>0</v>
      </c>
      <c r="R243" s="30">
        <v>0</v>
      </c>
      <c r="S243" s="30">
        <v>0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29</v>
      </c>
      <c r="B244" s="24" t="s">
        <v>448</v>
      </c>
      <c r="C244" s="25" t="s">
        <v>449</v>
      </c>
      <c r="D244" s="26">
        <v>397913000</v>
      </c>
      <c r="E244" s="27">
        <v>397913000</v>
      </c>
      <c r="F244" s="27">
        <v>49029752</v>
      </c>
      <c r="G244" s="28">
        <f t="shared" si="45"/>
        <v>0.12321726608580268</v>
      </c>
      <c r="H244" s="29">
        <v>0</v>
      </c>
      <c r="I244" s="27">
        <v>24494456</v>
      </c>
      <c r="J244" s="30">
        <v>24535296</v>
      </c>
      <c r="K244" s="30">
        <v>49029752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48</v>
      </c>
      <c r="B245" s="24" t="s">
        <v>450</v>
      </c>
      <c r="C245" s="25" t="s">
        <v>451</v>
      </c>
      <c r="D245" s="26">
        <v>61710000</v>
      </c>
      <c r="E245" s="27">
        <v>61710000</v>
      </c>
      <c r="F245" s="27">
        <v>4911048</v>
      </c>
      <c r="G245" s="28">
        <f t="shared" si="45"/>
        <v>0.0795826932425863</v>
      </c>
      <c r="H245" s="29">
        <v>17435</v>
      </c>
      <c r="I245" s="27">
        <v>0</v>
      </c>
      <c r="J245" s="30">
        <v>4893613</v>
      </c>
      <c r="K245" s="30">
        <v>4911048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452</v>
      </c>
      <c r="C246" s="55"/>
      <c r="D246" s="56">
        <f>SUM(D240:D245)</f>
        <v>1393274278</v>
      </c>
      <c r="E246" s="57">
        <f>SUM(E240:E245)</f>
        <v>1393274278</v>
      </c>
      <c r="F246" s="57">
        <f>SUM(F240:F245)</f>
        <v>105695906</v>
      </c>
      <c r="G246" s="58">
        <f t="shared" si="45"/>
        <v>0.07586152107230677</v>
      </c>
      <c r="H246" s="59">
        <f aca="true" t="shared" si="48" ref="H246:W246">SUM(H240:H245)</f>
        <v>6657710</v>
      </c>
      <c r="I246" s="57">
        <f t="shared" si="48"/>
        <v>41320273</v>
      </c>
      <c r="J246" s="60">
        <f t="shared" si="48"/>
        <v>57717923</v>
      </c>
      <c r="K246" s="60">
        <f t="shared" si="48"/>
        <v>105695906</v>
      </c>
      <c r="L246" s="59">
        <f t="shared" si="48"/>
        <v>0</v>
      </c>
      <c r="M246" s="57">
        <f t="shared" si="48"/>
        <v>0</v>
      </c>
      <c r="N246" s="60">
        <f t="shared" si="48"/>
        <v>0</v>
      </c>
      <c r="O246" s="60">
        <f t="shared" si="48"/>
        <v>0</v>
      </c>
      <c r="P246" s="59">
        <f t="shared" si="48"/>
        <v>0</v>
      </c>
      <c r="Q246" s="57">
        <f t="shared" si="48"/>
        <v>0</v>
      </c>
      <c r="R246" s="60">
        <f t="shared" si="48"/>
        <v>0</v>
      </c>
      <c r="S246" s="60">
        <f t="shared" si="48"/>
        <v>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453</v>
      </c>
      <c r="C247" s="41"/>
      <c r="D247" s="42">
        <f>SUM(D223:D230,D232:D238,D240:D245)</f>
        <v>2981370184</v>
      </c>
      <c r="E247" s="43">
        <f>SUM(E223:E230,E232:E238,E240:E245)</f>
        <v>3052103469</v>
      </c>
      <c r="F247" s="43">
        <f>SUM(F223:F230,F232:F238,F240:F245)</f>
        <v>234547965</v>
      </c>
      <c r="G247" s="44">
        <f t="shared" si="45"/>
        <v>0.07867119831637788</v>
      </c>
      <c r="H247" s="45">
        <f aca="true" t="shared" si="49" ref="H247:W247">SUM(H223:H230,H232:H238,H240:H245)</f>
        <v>56012231</v>
      </c>
      <c r="I247" s="43">
        <f t="shared" si="49"/>
        <v>74541521</v>
      </c>
      <c r="J247" s="46">
        <f t="shared" si="49"/>
        <v>103994213</v>
      </c>
      <c r="K247" s="46">
        <f t="shared" si="49"/>
        <v>234547965</v>
      </c>
      <c r="L247" s="45">
        <f t="shared" si="49"/>
        <v>0</v>
      </c>
      <c r="M247" s="43">
        <f t="shared" si="49"/>
        <v>0</v>
      </c>
      <c r="N247" s="46">
        <f t="shared" si="49"/>
        <v>0</v>
      </c>
      <c r="O247" s="46">
        <f t="shared" si="49"/>
        <v>0</v>
      </c>
      <c r="P247" s="45">
        <f t="shared" si="49"/>
        <v>0</v>
      </c>
      <c r="Q247" s="43">
        <f t="shared" si="49"/>
        <v>0</v>
      </c>
      <c r="R247" s="46">
        <f t="shared" si="49"/>
        <v>0</v>
      </c>
      <c r="S247" s="46">
        <f t="shared" si="49"/>
        <v>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29</v>
      </c>
      <c r="B250" s="24" t="s">
        <v>455</v>
      </c>
      <c r="C250" s="25" t="s">
        <v>456</v>
      </c>
      <c r="D250" s="26">
        <v>111660000</v>
      </c>
      <c r="E250" s="27">
        <v>111660000</v>
      </c>
      <c r="F250" s="27">
        <v>12507904</v>
      </c>
      <c r="G250" s="28">
        <f aca="true" t="shared" si="50" ref="G250:G277">IF($D250=0,0,$F250/$D250)</f>
        <v>0.11201776822496866</v>
      </c>
      <c r="H250" s="29">
        <v>3301191</v>
      </c>
      <c r="I250" s="27">
        <v>3614666</v>
      </c>
      <c r="J250" s="30">
        <v>5592047</v>
      </c>
      <c r="K250" s="30">
        <v>12507904</v>
      </c>
      <c r="L250" s="29">
        <v>0</v>
      </c>
      <c r="M250" s="27">
        <v>0</v>
      </c>
      <c r="N250" s="30">
        <v>0</v>
      </c>
      <c r="O250" s="30">
        <v>0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29</v>
      </c>
      <c r="B251" s="24" t="s">
        <v>457</v>
      </c>
      <c r="C251" s="25" t="s">
        <v>458</v>
      </c>
      <c r="D251" s="26">
        <v>221956000</v>
      </c>
      <c r="E251" s="27">
        <v>221956000</v>
      </c>
      <c r="F251" s="27">
        <v>31596987</v>
      </c>
      <c r="G251" s="28">
        <f t="shared" si="50"/>
        <v>0.14235698516823153</v>
      </c>
      <c r="H251" s="29">
        <v>6030682</v>
      </c>
      <c r="I251" s="27">
        <v>16077566</v>
      </c>
      <c r="J251" s="30">
        <v>9488739</v>
      </c>
      <c r="K251" s="30">
        <v>31596987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29</v>
      </c>
      <c r="B252" s="24" t="s">
        <v>459</v>
      </c>
      <c r="C252" s="25" t="s">
        <v>460</v>
      </c>
      <c r="D252" s="26">
        <v>1363578974</v>
      </c>
      <c r="E252" s="27">
        <v>1363578974</v>
      </c>
      <c r="F252" s="27">
        <v>186314506</v>
      </c>
      <c r="G252" s="28">
        <f t="shared" si="50"/>
        <v>0.13663638817592974</v>
      </c>
      <c r="H252" s="29">
        <v>28775665</v>
      </c>
      <c r="I252" s="27">
        <v>44864087</v>
      </c>
      <c r="J252" s="30">
        <v>112674754</v>
      </c>
      <c r="K252" s="30">
        <v>186314506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29</v>
      </c>
      <c r="B253" s="24" t="s">
        <v>461</v>
      </c>
      <c r="C253" s="25" t="s">
        <v>462</v>
      </c>
      <c r="D253" s="26">
        <v>29523980</v>
      </c>
      <c r="E253" s="27">
        <v>29523980</v>
      </c>
      <c r="F253" s="27">
        <v>8368036</v>
      </c>
      <c r="G253" s="28">
        <f t="shared" si="50"/>
        <v>0.2834318408290481</v>
      </c>
      <c r="H253" s="29">
        <v>3977328</v>
      </c>
      <c r="I253" s="27">
        <v>1037909</v>
      </c>
      <c r="J253" s="30">
        <v>3352799</v>
      </c>
      <c r="K253" s="30">
        <v>8368036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29</v>
      </c>
      <c r="B254" s="24" t="s">
        <v>463</v>
      </c>
      <c r="C254" s="25" t="s">
        <v>464</v>
      </c>
      <c r="D254" s="26">
        <v>146441000</v>
      </c>
      <c r="E254" s="27">
        <v>146441000</v>
      </c>
      <c r="F254" s="27">
        <v>51871038</v>
      </c>
      <c r="G254" s="28">
        <f t="shared" si="50"/>
        <v>0.35421117036895405</v>
      </c>
      <c r="H254" s="29">
        <v>19628997</v>
      </c>
      <c r="I254" s="27">
        <v>15316349</v>
      </c>
      <c r="J254" s="30">
        <v>16925692</v>
      </c>
      <c r="K254" s="30">
        <v>51871038</v>
      </c>
      <c r="L254" s="29">
        <v>0</v>
      </c>
      <c r="M254" s="27">
        <v>0</v>
      </c>
      <c r="N254" s="30">
        <v>0</v>
      </c>
      <c r="O254" s="30">
        <v>0</v>
      </c>
      <c r="P254" s="29">
        <v>0</v>
      </c>
      <c r="Q254" s="27">
        <v>0</v>
      </c>
      <c r="R254" s="30">
        <v>0</v>
      </c>
      <c r="S254" s="30">
        <v>0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48</v>
      </c>
      <c r="B255" s="24" t="s">
        <v>465</v>
      </c>
      <c r="C255" s="25" t="s">
        <v>466</v>
      </c>
      <c r="D255" s="26">
        <v>3355000</v>
      </c>
      <c r="E255" s="27">
        <v>3355000</v>
      </c>
      <c r="F255" s="27">
        <v>315372</v>
      </c>
      <c r="G255" s="28">
        <f t="shared" si="50"/>
        <v>0.09400059612518628</v>
      </c>
      <c r="H255" s="29">
        <v>9660</v>
      </c>
      <c r="I255" s="27">
        <v>182661</v>
      </c>
      <c r="J255" s="30">
        <v>123051</v>
      </c>
      <c r="K255" s="30">
        <v>315372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467</v>
      </c>
      <c r="C256" s="33"/>
      <c r="D256" s="34">
        <f>SUM(D250:D255)</f>
        <v>1876514954</v>
      </c>
      <c r="E256" s="35">
        <f>SUM(E250:E255)</f>
        <v>1876514954</v>
      </c>
      <c r="F256" s="35">
        <f>SUM(F250:F255)</f>
        <v>290973843</v>
      </c>
      <c r="G256" s="36">
        <f t="shared" si="50"/>
        <v>0.15506076430659768</v>
      </c>
      <c r="H256" s="37">
        <f aca="true" t="shared" si="51" ref="H256:W256">SUM(H250:H255)</f>
        <v>61723523</v>
      </c>
      <c r="I256" s="35">
        <f t="shared" si="51"/>
        <v>81093238</v>
      </c>
      <c r="J256" s="38">
        <f t="shared" si="51"/>
        <v>148157082</v>
      </c>
      <c r="K256" s="38">
        <f t="shared" si="51"/>
        <v>290973843</v>
      </c>
      <c r="L256" s="37">
        <f t="shared" si="51"/>
        <v>0</v>
      </c>
      <c r="M256" s="35">
        <f t="shared" si="51"/>
        <v>0</v>
      </c>
      <c r="N256" s="38">
        <f t="shared" si="51"/>
        <v>0</v>
      </c>
      <c r="O256" s="38">
        <f t="shared" si="51"/>
        <v>0</v>
      </c>
      <c r="P256" s="37">
        <f t="shared" si="51"/>
        <v>0</v>
      </c>
      <c r="Q256" s="35">
        <f t="shared" si="51"/>
        <v>0</v>
      </c>
      <c r="R256" s="38">
        <f t="shared" si="51"/>
        <v>0</v>
      </c>
      <c r="S256" s="38">
        <f t="shared" si="51"/>
        <v>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29</v>
      </c>
      <c r="B257" s="24" t="s">
        <v>468</v>
      </c>
      <c r="C257" s="25" t="s">
        <v>469</v>
      </c>
      <c r="D257" s="26">
        <v>33211000</v>
      </c>
      <c r="E257" s="27">
        <v>33211000</v>
      </c>
      <c r="F257" s="27">
        <v>9347669</v>
      </c>
      <c r="G257" s="28">
        <f t="shared" si="50"/>
        <v>0.2814630393544308</v>
      </c>
      <c r="H257" s="29">
        <v>3048942</v>
      </c>
      <c r="I257" s="27">
        <v>2802461</v>
      </c>
      <c r="J257" s="30">
        <v>3496266</v>
      </c>
      <c r="K257" s="30">
        <v>9347669</v>
      </c>
      <c r="L257" s="29">
        <v>0</v>
      </c>
      <c r="M257" s="27">
        <v>0</v>
      </c>
      <c r="N257" s="30">
        <v>0</v>
      </c>
      <c r="O257" s="30">
        <v>0</v>
      </c>
      <c r="P257" s="29">
        <v>0</v>
      </c>
      <c r="Q257" s="27">
        <v>0</v>
      </c>
      <c r="R257" s="30">
        <v>0</v>
      </c>
      <c r="S257" s="30">
        <v>0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29</v>
      </c>
      <c r="B258" s="24" t="s">
        <v>470</v>
      </c>
      <c r="C258" s="25" t="s">
        <v>471</v>
      </c>
      <c r="D258" s="26">
        <v>43815000</v>
      </c>
      <c r="E258" s="27">
        <v>43815000</v>
      </c>
      <c r="F258" s="27">
        <v>10702784</v>
      </c>
      <c r="G258" s="28">
        <f t="shared" si="50"/>
        <v>0.24427214424283922</v>
      </c>
      <c r="H258" s="29">
        <v>2133665</v>
      </c>
      <c r="I258" s="27">
        <v>5491859</v>
      </c>
      <c r="J258" s="30">
        <v>3077260</v>
      </c>
      <c r="K258" s="30">
        <v>10702784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29</v>
      </c>
      <c r="B259" s="24" t="s">
        <v>472</v>
      </c>
      <c r="C259" s="25" t="s">
        <v>473</v>
      </c>
      <c r="D259" s="26">
        <v>78268000</v>
      </c>
      <c r="E259" s="27">
        <v>78268000</v>
      </c>
      <c r="F259" s="27">
        <v>8226905</v>
      </c>
      <c r="G259" s="28">
        <f t="shared" si="50"/>
        <v>0.10511198701896049</v>
      </c>
      <c r="H259" s="29">
        <v>285008</v>
      </c>
      <c r="I259" s="27">
        <v>2646620</v>
      </c>
      <c r="J259" s="30">
        <v>5295277</v>
      </c>
      <c r="K259" s="30">
        <v>8226905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29</v>
      </c>
      <c r="B260" s="24" t="s">
        <v>474</v>
      </c>
      <c r="C260" s="25" t="s">
        <v>475</v>
      </c>
      <c r="D260" s="26">
        <v>36427000</v>
      </c>
      <c r="E260" s="27">
        <v>36427000</v>
      </c>
      <c r="F260" s="27">
        <v>402598</v>
      </c>
      <c r="G260" s="28">
        <f t="shared" si="50"/>
        <v>0.011052186564910643</v>
      </c>
      <c r="H260" s="29">
        <v>0</v>
      </c>
      <c r="I260" s="27">
        <v>402598</v>
      </c>
      <c r="J260" s="30">
        <v>0</v>
      </c>
      <c r="K260" s="30">
        <v>402598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29</v>
      </c>
      <c r="B261" s="24" t="s">
        <v>476</v>
      </c>
      <c r="C261" s="25" t="s">
        <v>477</v>
      </c>
      <c r="D261" s="26">
        <v>104059957</v>
      </c>
      <c r="E261" s="27">
        <v>104059957</v>
      </c>
      <c r="F261" s="27">
        <v>10470272</v>
      </c>
      <c r="G261" s="28">
        <f t="shared" si="50"/>
        <v>0.10061768524467102</v>
      </c>
      <c r="H261" s="29">
        <v>4307210</v>
      </c>
      <c r="I261" s="27">
        <v>4122391</v>
      </c>
      <c r="J261" s="30">
        <v>2040671</v>
      </c>
      <c r="K261" s="30">
        <v>10470272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48</v>
      </c>
      <c r="B262" s="24" t="s">
        <v>478</v>
      </c>
      <c r="C262" s="25" t="s">
        <v>479</v>
      </c>
      <c r="D262" s="26">
        <v>330305000</v>
      </c>
      <c r="E262" s="27">
        <v>330305000</v>
      </c>
      <c r="F262" s="27">
        <v>65500201</v>
      </c>
      <c r="G262" s="28">
        <f t="shared" si="50"/>
        <v>0.1983021782897625</v>
      </c>
      <c r="H262" s="29">
        <v>11365042</v>
      </c>
      <c r="I262" s="27">
        <v>49634836</v>
      </c>
      <c r="J262" s="30">
        <v>4500323</v>
      </c>
      <c r="K262" s="30">
        <v>65500201</v>
      </c>
      <c r="L262" s="29">
        <v>0</v>
      </c>
      <c r="M262" s="27">
        <v>0</v>
      </c>
      <c r="N262" s="30">
        <v>0</v>
      </c>
      <c r="O262" s="30">
        <v>0</v>
      </c>
      <c r="P262" s="29">
        <v>0</v>
      </c>
      <c r="Q262" s="27">
        <v>0</v>
      </c>
      <c r="R262" s="30">
        <v>0</v>
      </c>
      <c r="S262" s="30">
        <v>0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480</v>
      </c>
      <c r="C263" s="33"/>
      <c r="D263" s="34">
        <f>SUM(D257:D262)</f>
        <v>626085957</v>
      </c>
      <c r="E263" s="35">
        <f>SUM(E257:E262)</f>
        <v>626085957</v>
      </c>
      <c r="F263" s="35">
        <f>SUM(F257:F262)</f>
        <v>104650429</v>
      </c>
      <c r="G263" s="36">
        <f t="shared" si="50"/>
        <v>0.16715025761231056</v>
      </c>
      <c r="H263" s="37">
        <f aca="true" t="shared" si="52" ref="H263:W263">SUM(H257:H262)</f>
        <v>21139867</v>
      </c>
      <c r="I263" s="35">
        <f t="shared" si="52"/>
        <v>65100765</v>
      </c>
      <c r="J263" s="38">
        <f t="shared" si="52"/>
        <v>18409797</v>
      </c>
      <c r="K263" s="38">
        <f t="shared" si="52"/>
        <v>104650429</v>
      </c>
      <c r="L263" s="37">
        <f t="shared" si="52"/>
        <v>0</v>
      </c>
      <c r="M263" s="35">
        <f t="shared" si="52"/>
        <v>0</v>
      </c>
      <c r="N263" s="38">
        <f t="shared" si="52"/>
        <v>0</v>
      </c>
      <c r="O263" s="38">
        <f t="shared" si="52"/>
        <v>0</v>
      </c>
      <c r="P263" s="37">
        <f t="shared" si="52"/>
        <v>0</v>
      </c>
      <c r="Q263" s="35">
        <f t="shared" si="52"/>
        <v>0</v>
      </c>
      <c r="R263" s="38">
        <f t="shared" si="52"/>
        <v>0</v>
      </c>
      <c r="S263" s="38">
        <f t="shared" si="52"/>
        <v>0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29</v>
      </c>
      <c r="B264" s="24" t="s">
        <v>481</v>
      </c>
      <c r="C264" s="25" t="s">
        <v>482</v>
      </c>
      <c r="D264" s="26">
        <v>92605750</v>
      </c>
      <c r="E264" s="27">
        <v>92605750</v>
      </c>
      <c r="F264" s="27">
        <v>3647427</v>
      </c>
      <c r="G264" s="28">
        <f t="shared" si="50"/>
        <v>0.03938661476204231</v>
      </c>
      <c r="H264" s="29">
        <v>128412</v>
      </c>
      <c r="I264" s="27">
        <v>1004077</v>
      </c>
      <c r="J264" s="30">
        <v>2514938</v>
      </c>
      <c r="K264" s="30">
        <v>3647427</v>
      </c>
      <c r="L264" s="29">
        <v>0</v>
      </c>
      <c r="M264" s="27">
        <v>0</v>
      </c>
      <c r="N264" s="30">
        <v>0</v>
      </c>
      <c r="O264" s="30">
        <v>0</v>
      </c>
      <c r="P264" s="29">
        <v>0</v>
      </c>
      <c r="Q264" s="27">
        <v>0</v>
      </c>
      <c r="R264" s="30">
        <v>0</v>
      </c>
      <c r="S264" s="30">
        <v>0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29</v>
      </c>
      <c r="B265" s="24" t="s">
        <v>483</v>
      </c>
      <c r="C265" s="25" t="s">
        <v>484</v>
      </c>
      <c r="D265" s="26">
        <v>36622000</v>
      </c>
      <c r="E265" s="27">
        <v>36622000</v>
      </c>
      <c r="F265" s="27">
        <v>7502479</v>
      </c>
      <c r="G265" s="28">
        <f t="shared" si="50"/>
        <v>0.204862623559609</v>
      </c>
      <c r="H265" s="29">
        <v>1530321</v>
      </c>
      <c r="I265" s="27">
        <v>2986079</v>
      </c>
      <c r="J265" s="30">
        <v>2986079</v>
      </c>
      <c r="K265" s="30">
        <v>7502479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29</v>
      </c>
      <c r="B266" s="24" t="s">
        <v>485</v>
      </c>
      <c r="C266" s="25" t="s">
        <v>486</v>
      </c>
      <c r="D266" s="26">
        <v>72704000</v>
      </c>
      <c r="E266" s="27">
        <v>72704000</v>
      </c>
      <c r="F266" s="27">
        <v>579297</v>
      </c>
      <c r="G266" s="28">
        <f t="shared" si="50"/>
        <v>0.007967883472711268</v>
      </c>
      <c r="H266" s="29">
        <v>0</v>
      </c>
      <c r="I266" s="27">
        <v>328189</v>
      </c>
      <c r="J266" s="30">
        <v>251108</v>
      </c>
      <c r="K266" s="30">
        <v>579297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29</v>
      </c>
      <c r="B267" s="24" t="s">
        <v>487</v>
      </c>
      <c r="C267" s="25" t="s">
        <v>488</v>
      </c>
      <c r="D267" s="26">
        <v>20267000</v>
      </c>
      <c r="E267" s="27">
        <v>20267000</v>
      </c>
      <c r="F267" s="27">
        <v>3309377</v>
      </c>
      <c r="G267" s="28">
        <f t="shared" si="50"/>
        <v>0.1632889426160754</v>
      </c>
      <c r="H267" s="29">
        <v>612991</v>
      </c>
      <c r="I267" s="27">
        <v>1788415</v>
      </c>
      <c r="J267" s="30">
        <v>907971</v>
      </c>
      <c r="K267" s="30">
        <v>3309377</v>
      </c>
      <c r="L267" s="29">
        <v>0</v>
      </c>
      <c r="M267" s="27">
        <v>0</v>
      </c>
      <c r="N267" s="30">
        <v>0</v>
      </c>
      <c r="O267" s="30">
        <v>0</v>
      </c>
      <c r="P267" s="29">
        <v>0</v>
      </c>
      <c r="Q267" s="27">
        <v>0</v>
      </c>
      <c r="R267" s="30">
        <v>0</v>
      </c>
      <c r="S267" s="30">
        <v>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29</v>
      </c>
      <c r="B268" s="24" t="s">
        <v>489</v>
      </c>
      <c r="C268" s="25" t="s">
        <v>490</v>
      </c>
      <c r="D268" s="26">
        <v>79839000</v>
      </c>
      <c r="E268" s="27">
        <v>79839000</v>
      </c>
      <c r="F268" s="27">
        <v>4145925</v>
      </c>
      <c r="G268" s="28">
        <f t="shared" si="50"/>
        <v>0.0519285687445985</v>
      </c>
      <c r="H268" s="29">
        <v>4145925</v>
      </c>
      <c r="I268" s="27">
        <v>0</v>
      </c>
      <c r="J268" s="30">
        <v>0</v>
      </c>
      <c r="K268" s="30">
        <v>4145925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48</v>
      </c>
      <c r="B269" s="24" t="s">
        <v>491</v>
      </c>
      <c r="C269" s="25" t="s">
        <v>492</v>
      </c>
      <c r="D269" s="26">
        <v>192786000</v>
      </c>
      <c r="E269" s="27">
        <v>192786000</v>
      </c>
      <c r="F269" s="27">
        <v>32789888</v>
      </c>
      <c r="G269" s="28">
        <f t="shared" si="50"/>
        <v>0.1700843837208096</v>
      </c>
      <c r="H269" s="29">
        <v>3663957</v>
      </c>
      <c r="I269" s="27">
        <v>208291</v>
      </c>
      <c r="J269" s="30">
        <v>28917640</v>
      </c>
      <c r="K269" s="30">
        <v>32789888</v>
      </c>
      <c r="L269" s="29">
        <v>0</v>
      </c>
      <c r="M269" s="27">
        <v>0</v>
      </c>
      <c r="N269" s="30">
        <v>0</v>
      </c>
      <c r="O269" s="30">
        <v>0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493</v>
      </c>
      <c r="C270" s="33"/>
      <c r="D270" s="34">
        <f>SUM(D264:D269)</f>
        <v>494823750</v>
      </c>
      <c r="E270" s="35">
        <f>SUM(E264:E269)</f>
        <v>494823750</v>
      </c>
      <c r="F270" s="35">
        <f>SUM(F264:F269)</f>
        <v>51974393</v>
      </c>
      <c r="G270" s="36">
        <f t="shared" si="50"/>
        <v>0.10503617298078356</v>
      </c>
      <c r="H270" s="37">
        <f aca="true" t="shared" si="53" ref="H270:W270">SUM(H264:H269)</f>
        <v>10081606</v>
      </c>
      <c r="I270" s="35">
        <f t="shared" si="53"/>
        <v>6315051</v>
      </c>
      <c r="J270" s="38">
        <f t="shared" si="53"/>
        <v>35577736</v>
      </c>
      <c r="K270" s="38">
        <f t="shared" si="53"/>
        <v>51974393</v>
      </c>
      <c r="L270" s="37">
        <f t="shared" si="53"/>
        <v>0</v>
      </c>
      <c r="M270" s="35">
        <f t="shared" si="53"/>
        <v>0</v>
      </c>
      <c r="N270" s="38">
        <f t="shared" si="53"/>
        <v>0</v>
      </c>
      <c r="O270" s="38">
        <f t="shared" si="53"/>
        <v>0</v>
      </c>
      <c r="P270" s="37">
        <f t="shared" si="53"/>
        <v>0</v>
      </c>
      <c r="Q270" s="35">
        <f t="shared" si="53"/>
        <v>0</v>
      </c>
      <c r="R270" s="38">
        <f t="shared" si="53"/>
        <v>0</v>
      </c>
      <c r="S270" s="38">
        <f t="shared" si="53"/>
        <v>0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29</v>
      </c>
      <c r="B271" s="24" t="s">
        <v>494</v>
      </c>
      <c r="C271" s="25" t="s">
        <v>495</v>
      </c>
      <c r="D271" s="26">
        <v>35483000</v>
      </c>
      <c r="E271" s="27">
        <v>35483000</v>
      </c>
      <c r="F271" s="27">
        <v>14021200</v>
      </c>
      <c r="G271" s="28">
        <f t="shared" si="50"/>
        <v>0.39515260829129445</v>
      </c>
      <c r="H271" s="29">
        <v>2855909</v>
      </c>
      <c r="I271" s="27">
        <v>2913215</v>
      </c>
      <c r="J271" s="30">
        <v>8252076</v>
      </c>
      <c r="K271" s="30">
        <v>14021200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29</v>
      </c>
      <c r="B272" s="24" t="s">
        <v>496</v>
      </c>
      <c r="C272" s="25" t="s">
        <v>497</v>
      </c>
      <c r="D272" s="26">
        <v>126144997</v>
      </c>
      <c r="E272" s="27">
        <v>126144997</v>
      </c>
      <c r="F272" s="27">
        <v>8748251</v>
      </c>
      <c r="G272" s="28">
        <f t="shared" si="50"/>
        <v>0.06935075673274621</v>
      </c>
      <c r="H272" s="29">
        <v>0</v>
      </c>
      <c r="I272" s="27">
        <v>2198671</v>
      </c>
      <c r="J272" s="30">
        <v>6549580</v>
      </c>
      <c r="K272" s="30">
        <v>8748251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29</v>
      </c>
      <c r="B273" s="24" t="s">
        <v>498</v>
      </c>
      <c r="C273" s="25" t="s">
        <v>499</v>
      </c>
      <c r="D273" s="26">
        <v>148335000</v>
      </c>
      <c r="E273" s="27">
        <v>148335000</v>
      </c>
      <c r="F273" s="27">
        <v>266928</v>
      </c>
      <c r="G273" s="28">
        <f t="shared" si="50"/>
        <v>0.0017994943877035088</v>
      </c>
      <c r="H273" s="29">
        <v>179084</v>
      </c>
      <c r="I273" s="27">
        <v>64100</v>
      </c>
      <c r="J273" s="30">
        <v>23744</v>
      </c>
      <c r="K273" s="30">
        <v>266928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29</v>
      </c>
      <c r="B274" s="24" t="s">
        <v>500</v>
      </c>
      <c r="C274" s="25" t="s">
        <v>501</v>
      </c>
      <c r="D274" s="26">
        <v>47031452</v>
      </c>
      <c r="E274" s="27">
        <v>47031452</v>
      </c>
      <c r="F274" s="27">
        <v>2293608</v>
      </c>
      <c r="G274" s="28">
        <f t="shared" si="50"/>
        <v>0.048767535393123736</v>
      </c>
      <c r="H274" s="29">
        <v>0</v>
      </c>
      <c r="I274" s="27">
        <v>0</v>
      </c>
      <c r="J274" s="30">
        <v>2293608</v>
      </c>
      <c r="K274" s="30">
        <v>2293608</v>
      </c>
      <c r="L274" s="29">
        <v>0</v>
      </c>
      <c r="M274" s="27">
        <v>0</v>
      </c>
      <c r="N274" s="30">
        <v>0</v>
      </c>
      <c r="O274" s="30">
        <v>0</v>
      </c>
      <c r="P274" s="29">
        <v>0</v>
      </c>
      <c r="Q274" s="27">
        <v>0</v>
      </c>
      <c r="R274" s="30">
        <v>0</v>
      </c>
      <c r="S274" s="30">
        <v>0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48</v>
      </c>
      <c r="B275" s="24" t="s">
        <v>502</v>
      </c>
      <c r="C275" s="25" t="s">
        <v>503</v>
      </c>
      <c r="D275" s="26">
        <v>14094250</v>
      </c>
      <c r="E275" s="27">
        <v>14094250</v>
      </c>
      <c r="F275" s="27">
        <v>105801</v>
      </c>
      <c r="G275" s="28">
        <f t="shared" si="50"/>
        <v>0.007506678255316885</v>
      </c>
      <c r="H275" s="29">
        <v>12030</v>
      </c>
      <c r="I275" s="27">
        <v>31639</v>
      </c>
      <c r="J275" s="30">
        <v>62132</v>
      </c>
      <c r="K275" s="30">
        <v>105801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504</v>
      </c>
      <c r="C276" s="55"/>
      <c r="D276" s="56">
        <f>SUM(D271:D275)</f>
        <v>371088699</v>
      </c>
      <c r="E276" s="57">
        <f>SUM(E271:E275)</f>
        <v>371088699</v>
      </c>
      <c r="F276" s="57">
        <f>SUM(F271:F275)</f>
        <v>25435788</v>
      </c>
      <c r="G276" s="58">
        <f t="shared" si="50"/>
        <v>0.06854368798765278</v>
      </c>
      <c r="H276" s="59">
        <f aca="true" t="shared" si="54" ref="H276:W276">SUM(H271:H275)</f>
        <v>3047023</v>
      </c>
      <c r="I276" s="57">
        <f t="shared" si="54"/>
        <v>5207625</v>
      </c>
      <c r="J276" s="60">
        <f t="shared" si="54"/>
        <v>17181140</v>
      </c>
      <c r="K276" s="60">
        <f t="shared" si="54"/>
        <v>25435788</v>
      </c>
      <c r="L276" s="59">
        <f t="shared" si="54"/>
        <v>0</v>
      </c>
      <c r="M276" s="57">
        <f t="shared" si="54"/>
        <v>0</v>
      </c>
      <c r="N276" s="60">
        <f t="shared" si="54"/>
        <v>0</v>
      </c>
      <c r="O276" s="60">
        <f t="shared" si="54"/>
        <v>0</v>
      </c>
      <c r="P276" s="59">
        <f t="shared" si="54"/>
        <v>0</v>
      </c>
      <c r="Q276" s="57">
        <f t="shared" si="54"/>
        <v>0</v>
      </c>
      <c r="R276" s="60">
        <f t="shared" si="54"/>
        <v>0</v>
      </c>
      <c r="S276" s="60">
        <f t="shared" si="54"/>
        <v>0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505</v>
      </c>
      <c r="C277" s="41"/>
      <c r="D277" s="42">
        <f>SUM(D250:D255,D257:D262,D264:D269,D271:D275)</f>
        <v>3368513360</v>
      </c>
      <c r="E277" s="43">
        <f>SUM(E250:E255,E257:E262,E264:E269,E271:E275)</f>
        <v>3368513360</v>
      </c>
      <c r="F277" s="43">
        <f>SUM(F250:F255,F257:F262,F264:F269,F271:F275)</f>
        <v>473034453</v>
      </c>
      <c r="G277" s="44">
        <f t="shared" si="50"/>
        <v>0.14042825497358277</v>
      </c>
      <c r="H277" s="45">
        <f aca="true" t="shared" si="55" ref="H277:W277">SUM(H250:H255,H257:H262,H264:H269,H271:H275)</f>
        <v>95992019</v>
      </c>
      <c r="I277" s="43">
        <f t="shared" si="55"/>
        <v>157716679</v>
      </c>
      <c r="J277" s="46">
        <f t="shared" si="55"/>
        <v>219325755</v>
      </c>
      <c r="K277" s="46">
        <f t="shared" si="55"/>
        <v>473034453</v>
      </c>
      <c r="L277" s="45">
        <f t="shared" si="55"/>
        <v>0</v>
      </c>
      <c r="M277" s="43">
        <f t="shared" si="55"/>
        <v>0</v>
      </c>
      <c r="N277" s="46">
        <f t="shared" si="55"/>
        <v>0</v>
      </c>
      <c r="O277" s="46">
        <f t="shared" si="55"/>
        <v>0</v>
      </c>
      <c r="P277" s="45">
        <f t="shared" si="55"/>
        <v>0</v>
      </c>
      <c r="Q277" s="43">
        <f t="shared" si="55"/>
        <v>0</v>
      </c>
      <c r="R277" s="46">
        <f t="shared" si="55"/>
        <v>0</v>
      </c>
      <c r="S277" s="46">
        <f t="shared" si="55"/>
        <v>0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506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29</v>
      </c>
      <c r="B280" s="24" t="s">
        <v>507</v>
      </c>
      <c r="C280" s="25" t="s">
        <v>508</v>
      </c>
      <c r="D280" s="26">
        <v>81858824</v>
      </c>
      <c r="E280" s="27">
        <v>81858824</v>
      </c>
      <c r="F280" s="27">
        <v>30148476</v>
      </c>
      <c r="G280" s="28">
        <f aca="true" t="shared" si="56" ref="G280:G317">IF($D280=0,0,$F280/$D280)</f>
        <v>0.3682984255918458</v>
      </c>
      <c r="H280" s="29">
        <v>10876695</v>
      </c>
      <c r="I280" s="27">
        <v>10326934</v>
      </c>
      <c r="J280" s="30">
        <v>8944847</v>
      </c>
      <c r="K280" s="30">
        <v>30148476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29</v>
      </c>
      <c r="B281" s="24" t="s">
        <v>509</v>
      </c>
      <c r="C281" s="25" t="s">
        <v>510</v>
      </c>
      <c r="D281" s="26">
        <v>142802687</v>
      </c>
      <c r="E281" s="27">
        <v>142802687</v>
      </c>
      <c r="F281" s="27">
        <v>11568469</v>
      </c>
      <c r="G281" s="28">
        <f t="shared" si="56"/>
        <v>0.08101016334517572</v>
      </c>
      <c r="H281" s="29">
        <v>2637304</v>
      </c>
      <c r="I281" s="27">
        <v>5006057</v>
      </c>
      <c r="J281" s="30">
        <v>3925108</v>
      </c>
      <c r="K281" s="30">
        <v>11568469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29</v>
      </c>
      <c r="B282" s="24" t="s">
        <v>511</v>
      </c>
      <c r="C282" s="25" t="s">
        <v>512</v>
      </c>
      <c r="D282" s="26">
        <v>180030143</v>
      </c>
      <c r="E282" s="27">
        <v>180030143</v>
      </c>
      <c r="F282" s="27">
        <v>11395360</v>
      </c>
      <c r="G282" s="28">
        <f t="shared" si="56"/>
        <v>0.06329695577701118</v>
      </c>
      <c r="H282" s="29">
        <v>63291</v>
      </c>
      <c r="I282" s="27">
        <v>8488336</v>
      </c>
      <c r="J282" s="30">
        <v>2843733</v>
      </c>
      <c r="K282" s="30">
        <v>11395360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48</v>
      </c>
      <c r="B283" s="24" t="s">
        <v>513</v>
      </c>
      <c r="C283" s="25" t="s">
        <v>514</v>
      </c>
      <c r="D283" s="26">
        <v>3107000</v>
      </c>
      <c r="E283" s="27">
        <v>3107000</v>
      </c>
      <c r="F283" s="27">
        <v>0</v>
      </c>
      <c r="G283" s="28">
        <f t="shared" si="56"/>
        <v>0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515</v>
      </c>
      <c r="C284" s="33"/>
      <c r="D284" s="34">
        <f>SUM(D280:D283)</f>
        <v>407798654</v>
      </c>
      <c r="E284" s="35">
        <f>SUM(E280:E283)</f>
        <v>407798654</v>
      </c>
      <c r="F284" s="35">
        <f>SUM(F280:F283)</f>
        <v>53112305</v>
      </c>
      <c r="G284" s="36">
        <f t="shared" si="56"/>
        <v>0.1302414916749578</v>
      </c>
      <c r="H284" s="37">
        <f aca="true" t="shared" si="57" ref="H284:W284">SUM(H280:H283)</f>
        <v>13577290</v>
      </c>
      <c r="I284" s="35">
        <f t="shared" si="57"/>
        <v>23821327</v>
      </c>
      <c r="J284" s="38">
        <f t="shared" si="57"/>
        <v>15713688</v>
      </c>
      <c r="K284" s="38">
        <f t="shared" si="57"/>
        <v>53112305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29</v>
      </c>
      <c r="B285" s="24" t="s">
        <v>516</v>
      </c>
      <c r="C285" s="25" t="s">
        <v>517</v>
      </c>
      <c r="D285" s="26">
        <v>19917000</v>
      </c>
      <c r="E285" s="27">
        <v>19917000</v>
      </c>
      <c r="F285" s="27">
        <v>17824</v>
      </c>
      <c r="G285" s="28">
        <f t="shared" si="56"/>
        <v>0.0008949138926545163</v>
      </c>
      <c r="H285" s="29">
        <v>4965</v>
      </c>
      <c r="I285" s="27">
        <v>9810</v>
      </c>
      <c r="J285" s="30">
        <v>3049</v>
      </c>
      <c r="K285" s="30">
        <v>17824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29</v>
      </c>
      <c r="B286" s="24" t="s">
        <v>518</v>
      </c>
      <c r="C286" s="25" t="s">
        <v>519</v>
      </c>
      <c r="D286" s="26">
        <v>36014150</v>
      </c>
      <c r="E286" s="27">
        <v>36014150</v>
      </c>
      <c r="F286" s="27">
        <v>10005943</v>
      </c>
      <c r="G286" s="28">
        <f t="shared" si="56"/>
        <v>0.2778336570486878</v>
      </c>
      <c r="H286" s="29">
        <v>3348958</v>
      </c>
      <c r="I286" s="27">
        <v>3479977</v>
      </c>
      <c r="J286" s="30">
        <v>3177008</v>
      </c>
      <c r="K286" s="30">
        <v>10005943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29</v>
      </c>
      <c r="B287" s="24" t="s">
        <v>520</v>
      </c>
      <c r="C287" s="25" t="s">
        <v>521</v>
      </c>
      <c r="D287" s="26">
        <v>11095000</v>
      </c>
      <c r="E287" s="27">
        <v>11095000</v>
      </c>
      <c r="F287" s="27">
        <v>459159</v>
      </c>
      <c r="G287" s="28">
        <f t="shared" si="56"/>
        <v>0.04138431726002704</v>
      </c>
      <c r="H287" s="29">
        <v>247191</v>
      </c>
      <c r="I287" s="27">
        <v>0</v>
      </c>
      <c r="J287" s="30">
        <v>211968</v>
      </c>
      <c r="K287" s="30">
        <v>459159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29</v>
      </c>
      <c r="B288" s="24" t="s">
        <v>522</v>
      </c>
      <c r="C288" s="25" t="s">
        <v>523</v>
      </c>
      <c r="D288" s="26">
        <v>23544070</v>
      </c>
      <c r="E288" s="27">
        <v>23544070</v>
      </c>
      <c r="F288" s="27">
        <v>1278928</v>
      </c>
      <c r="G288" s="28">
        <f t="shared" si="56"/>
        <v>0.05432059962444896</v>
      </c>
      <c r="H288" s="29">
        <v>38888</v>
      </c>
      <c r="I288" s="27">
        <v>997961</v>
      </c>
      <c r="J288" s="30">
        <v>242079</v>
      </c>
      <c r="K288" s="30">
        <v>1278928</v>
      </c>
      <c r="L288" s="29">
        <v>0</v>
      </c>
      <c r="M288" s="27">
        <v>0</v>
      </c>
      <c r="N288" s="30">
        <v>0</v>
      </c>
      <c r="O288" s="30">
        <v>0</v>
      </c>
      <c r="P288" s="29">
        <v>0</v>
      </c>
      <c r="Q288" s="27">
        <v>0</v>
      </c>
      <c r="R288" s="30">
        <v>0</v>
      </c>
      <c r="S288" s="30">
        <v>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29</v>
      </c>
      <c r="B289" s="24" t="s">
        <v>524</v>
      </c>
      <c r="C289" s="25" t="s">
        <v>525</v>
      </c>
      <c r="D289" s="26">
        <v>11805000</v>
      </c>
      <c r="E289" s="27">
        <v>11805000</v>
      </c>
      <c r="F289" s="27">
        <v>216492</v>
      </c>
      <c r="G289" s="28">
        <f t="shared" si="56"/>
        <v>0.018339008894536213</v>
      </c>
      <c r="H289" s="29">
        <v>0</v>
      </c>
      <c r="I289" s="27">
        <v>0</v>
      </c>
      <c r="J289" s="30">
        <v>216492</v>
      </c>
      <c r="K289" s="30">
        <v>216492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29</v>
      </c>
      <c r="B290" s="24" t="s">
        <v>526</v>
      </c>
      <c r="C290" s="25" t="s">
        <v>527</v>
      </c>
      <c r="D290" s="26">
        <v>15803360</v>
      </c>
      <c r="E290" s="27">
        <v>15803360</v>
      </c>
      <c r="F290" s="27">
        <v>1215496</v>
      </c>
      <c r="G290" s="28">
        <f t="shared" si="56"/>
        <v>0.07691377023620294</v>
      </c>
      <c r="H290" s="29">
        <v>140672</v>
      </c>
      <c r="I290" s="27">
        <v>0</v>
      </c>
      <c r="J290" s="30">
        <v>1074824</v>
      </c>
      <c r="K290" s="30">
        <v>1215496</v>
      </c>
      <c r="L290" s="29">
        <v>0</v>
      </c>
      <c r="M290" s="27">
        <v>0</v>
      </c>
      <c r="N290" s="30">
        <v>0</v>
      </c>
      <c r="O290" s="30">
        <v>0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48</v>
      </c>
      <c r="B291" s="24" t="s">
        <v>528</v>
      </c>
      <c r="C291" s="25" t="s">
        <v>529</v>
      </c>
      <c r="D291" s="26">
        <v>3400000</v>
      </c>
      <c r="E291" s="27">
        <v>3400000</v>
      </c>
      <c r="F291" s="27">
        <v>102989</v>
      </c>
      <c r="G291" s="28">
        <f t="shared" si="56"/>
        <v>0.030290882352941178</v>
      </c>
      <c r="H291" s="29">
        <v>456</v>
      </c>
      <c r="I291" s="27">
        <v>22758</v>
      </c>
      <c r="J291" s="30">
        <v>79775</v>
      </c>
      <c r="K291" s="30">
        <v>102989</v>
      </c>
      <c r="L291" s="29">
        <v>0</v>
      </c>
      <c r="M291" s="27">
        <v>0</v>
      </c>
      <c r="N291" s="30">
        <v>0</v>
      </c>
      <c r="O291" s="30">
        <v>0</v>
      </c>
      <c r="P291" s="29">
        <v>0</v>
      </c>
      <c r="Q291" s="27">
        <v>0</v>
      </c>
      <c r="R291" s="30">
        <v>0</v>
      </c>
      <c r="S291" s="30">
        <v>0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530</v>
      </c>
      <c r="C292" s="33"/>
      <c r="D292" s="34">
        <f>SUM(D285:D291)</f>
        <v>121578580</v>
      </c>
      <c r="E292" s="35">
        <f>SUM(E285:E291)</f>
        <v>121578580</v>
      </c>
      <c r="F292" s="35">
        <f>SUM(F285:F291)</f>
        <v>13296831</v>
      </c>
      <c r="G292" s="36">
        <f t="shared" si="56"/>
        <v>0.10936820449786468</v>
      </c>
      <c r="H292" s="37">
        <f aca="true" t="shared" si="58" ref="H292:W292">SUM(H285:H291)</f>
        <v>3781130</v>
      </c>
      <c r="I292" s="35">
        <f t="shared" si="58"/>
        <v>4510506</v>
      </c>
      <c r="J292" s="38">
        <f t="shared" si="58"/>
        <v>5005195</v>
      </c>
      <c r="K292" s="38">
        <f t="shared" si="58"/>
        <v>13296831</v>
      </c>
      <c r="L292" s="37">
        <f t="shared" si="58"/>
        <v>0</v>
      </c>
      <c r="M292" s="35">
        <f t="shared" si="58"/>
        <v>0</v>
      </c>
      <c r="N292" s="38">
        <f t="shared" si="58"/>
        <v>0</v>
      </c>
      <c r="O292" s="38">
        <f t="shared" si="58"/>
        <v>0</v>
      </c>
      <c r="P292" s="37">
        <f t="shared" si="58"/>
        <v>0</v>
      </c>
      <c r="Q292" s="35">
        <f t="shared" si="58"/>
        <v>0</v>
      </c>
      <c r="R292" s="38">
        <f t="shared" si="58"/>
        <v>0</v>
      </c>
      <c r="S292" s="38">
        <f t="shared" si="58"/>
        <v>0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29</v>
      </c>
      <c r="B293" s="24" t="s">
        <v>531</v>
      </c>
      <c r="C293" s="25" t="s">
        <v>532</v>
      </c>
      <c r="D293" s="26">
        <v>10927000</v>
      </c>
      <c r="E293" s="27">
        <v>10927000</v>
      </c>
      <c r="F293" s="27">
        <v>136</v>
      </c>
      <c r="G293" s="28">
        <f t="shared" si="56"/>
        <v>1.2446234099020775E-05</v>
      </c>
      <c r="H293" s="29">
        <v>136</v>
      </c>
      <c r="I293" s="27">
        <v>0</v>
      </c>
      <c r="J293" s="30">
        <v>0</v>
      </c>
      <c r="K293" s="30">
        <v>136</v>
      </c>
      <c r="L293" s="29">
        <v>0</v>
      </c>
      <c r="M293" s="27">
        <v>0</v>
      </c>
      <c r="N293" s="30">
        <v>0</v>
      </c>
      <c r="O293" s="30">
        <v>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29</v>
      </c>
      <c r="B294" s="24" t="s">
        <v>533</v>
      </c>
      <c r="C294" s="25" t="s">
        <v>534</v>
      </c>
      <c r="D294" s="26">
        <v>71016939</v>
      </c>
      <c r="E294" s="27">
        <v>71016939</v>
      </c>
      <c r="F294" s="27">
        <v>8294662</v>
      </c>
      <c r="G294" s="28">
        <f t="shared" si="56"/>
        <v>0.11679835989551732</v>
      </c>
      <c r="H294" s="29">
        <v>205616</v>
      </c>
      <c r="I294" s="27">
        <v>1287209</v>
      </c>
      <c r="J294" s="30">
        <v>6801837</v>
      </c>
      <c r="K294" s="30">
        <v>8294662</v>
      </c>
      <c r="L294" s="29">
        <v>0</v>
      </c>
      <c r="M294" s="27">
        <v>0</v>
      </c>
      <c r="N294" s="30">
        <v>0</v>
      </c>
      <c r="O294" s="30">
        <v>0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29</v>
      </c>
      <c r="B295" s="24" t="s">
        <v>535</v>
      </c>
      <c r="C295" s="25" t="s">
        <v>536</v>
      </c>
      <c r="D295" s="26">
        <v>44038631</v>
      </c>
      <c r="E295" s="27">
        <v>44038631</v>
      </c>
      <c r="F295" s="27">
        <v>2039798</v>
      </c>
      <c r="G295" s="28">
        <f t="shared" si="56"/>
        <v>0.046318378970499785</v>
      </c>
      <c r="H295" s="29">
        <v>668709</v>
      </c>
      <c r="I295" s="27">
        <v>286457</v>
      </c>
      <c r="J295" s="30">
        <v>1084632</v>
      </c>
      <c r="K295" s="30">
        <v>2039798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29</v>
      </c>
      <c r="B296" s="24" t="s">
        <v>537</v>
      </c>
      <c r="C296" s="25" t="s">
        <v>538</v>
      </c>
      <c r="D296" s="26">
        <v>9089000</v>
      </c>
      <c r="E296" s="27">
        <v>9089000</v>
      </c>
      <c r="F296" s="27">
        <v>39670</v>
      </c>
      <c r="G296" s="28">
        <f t="shared" si="56"/>
        <v>0.004364616569479591</v>
      </c>
      <c r="H296" s="29">
        <v>387</v>
      </c>
      <c r="I296" s="27">
        <v>10732</v>
      </c>
      <c r="J296" s="30">
        <v>28551</v>
      </c>
      <c r="K296" s="30">
        <v>39670</v>
      </c>
      <c r="L296" s="29">
        <v>0</v>
      </c>
      <c r="M296" s="27">
        <v>0</v>
      </c>
      <c r="N296" s="30">
        <v>0</v>
      </c>
      <c r="O296" s="30">
        <v>0</v>
      </c>
      <c r="P296" s="29">
        <v>0</v>
      </c>
      <c r="Q296" s="27">
        <v>0</v>
      </c>
      <c r="R296" s="30">
        <v>0</v>
      </c>
      <c r="S296" s="30">
        <v>0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29</v>
      </c>
      <c r="B297" s="24" t="s">
        <v>539</v>
      </c>
      <c r="C297" s="25" t="s">
        <v>540</v>
      </c>
      <c r="D297" s="26">
        <v>12639000</v>
      </c>
      <c r="E297" s="27">
        <v>12639000</v>
      </c>
      <c r="F297" s="27">
        <v>2975790</v>
      </c>
      <c r="G297" s="28">
        <f t="shared" si="56"/>
        <v>0.2354450510325184</v>
      </c>
      <c r="H297" s="29">
        <v>0</v>
      </c>
      <c r="I297" s="27">
        <v>2975790</v>
      </c>
      <c r="J297" s="30">
        <v>0</v>
      </c>
      <c r="K297" s="30">
        <v>2975790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29</v>
      </c>
      <c r="B298" s="24" t="s">
        <v>541</v>
      </c>
      <c r="C298" s="25" t="s">
        <v>542</v>
      </c>
      <c r="D298" s="26">
        <v>31372900</v>
      </c>
      <c r="E298" s="27">
        <v>31372900</v>
      </c>
      <c r="F298" s="27">
        <v>2207817</v>
      </c>
      <c r="G298" s="28">
        <f t="shared" si="56"/>
        <v>0.07037337957281603</v>
      </c>
      <c r="H298" s="29">
        <v>580976</v>
      </c>
      <c r="I298" s="27">
        <v>870510</v>
      </c>
      <c r="J298" s="30">
        <v>756331</v>
      </c>
      <c r="K298" s="30">
        <v>2207817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29</v>
      </c>
      <c r="B299" s="24" t="s">
        <v>543</v>
      </c>
      <c r="C299" s="25" t="s">
        <v>544</v>
      </c>
      <c r="D299" s="26">
        <v>23035000</v>
      </c>
      <c r="E299" s="27">
        <v>23035000</v>
      </c>
      <c r="F299" s="27">
        <v>1543516</v>
      </c>
      <c r="G299" s="28">
        <f t="shared" si="56"/>
        <v>0.06700742348599957</v>
      </c>
      <c r="H299" s="29">
        <v>219857</v>
      </c>
      <c r="I299" s="27">
        <v>1148500</v>
      </c>
      <c r="J299" s="30">
        <v>175159</v>
      </c>
      <c r="K299" s="30">
        <v>1543516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29</v>
      </c>
      <c r="B300" s="24" t="s">
        <v>545</v>
      </c>
      <c r="C300" s="25" t="s">
        <v>546</v>
      </c>
      <c r="D300" s="26">
        <v>26515000</v>
      </c>
      <c r="E300" s="27">
        <v>26515000</v>
      </c>
      <c r="F300" s="27">
        <v>5423135</v>
      </c>
      <c r="G300" s="28">
        <f t="shared" si="56"/>
        <v>0.20453083160475202</v>
      </c>
      <c r="H300" s="29">
        <v>3590179</v>
      </c>
      <c r="I300" s="27">
        <v>92791</v>
      </c>
      <c r="J300" s="30">
        <v>1740165</v>
      </c>
      <c r="K300" s="30">
        <v>5423135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48</v>
      </c>
      <c r="B301" s="24" t="s">
        <v>547</v>
      </c>
      <c r="C301" s="25" t="s">
        <v>548</v>
      </c>
      <c r="D301" s="26">
        <v>350000</v>
      </c>
      <c r="E301" s="27">
        <v>350000</v>
      </c>
      <c r="F301" s="27">
        <v>412</v>
      </c>
      <c r="G301" s="28">
        <f t="shared" si="56"/>
        <v>0.001177142857142857</v>
      </c>
      <c r="H301" s="29">
        <v>0</v>
      </c>
      <c r="I301" s="27">
        <v>0</v>
      </c>
      <c r="J301" s="30">
        <v>412</v>
      </c>
      <c r="K301" s="30">
        <v>412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549</v>
      </c>
      <c r="C302" s="33"/>
      <c r="D302" s="34">
        <f>SUM(D293:D301)</f>
        <v>228983470</v>
      </c>
      <c r="E302" s="35">
        <f>SUM(E293:E301)</f>
        <v>228983470</v>
      </c>
      <c r="F302" s="35">
        <f>SUM(F293:F301)</f>
        <v>22524936</v>
      </c>
      <c r="G302" s="36">
        <f t="shared" si="56"/>
        <v>0.09836926656758237</v>
      </c>
      <c r="H302" s="37">
        <f aca="true" t="shared" si="59" ref="H302:W302">SUM(H293:H301)</f>
        <v>5265860</v>
      </c>
      <c r="I302" s="35">
        <f t="shared" si="59"/>
        <v>6671989</v>
      </c>
      <c r="J302" s="38">
        <f t="shared" si="59"/>
        <v>10587087</v>
      </c>
      <c r="K302" s="38">
        <f t="shared" si="59"/>
        <v>22524936</v>
      </c>
      <c r="L302" s="37">
        <f t="shared" si="59"/>
        <v>0</v>
      </c>
      <c r="M302" s="35">
        <f t="shared" si="59"/>
        <v>0</v>
      </c>
      <c r="N302" s="38">
        <f t="shared" si="59"/>
        <v>0</v>
      </c>
      <c r="O302" s="38">
        <f t="shared" si="59"/>
        <v>0</v>
      </c>
      <c r="P302" s="37">
        <f t="shared" si="59"/>
        <v>0</v>
      </c>
      <c r="Q302" s="35">
        <f t="shared" si="59"/>
        <v>0</v>
      </c>
      <c r="R302" s="38">
        <f t="shared" si="59"/>
        <v>0</v>
      </c>
      <c r="S302" s="38">
        <f t="shared" si="59"/>
        <v>0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29</v>
      </c>
      <c r="B303" s="24" t="s">
        <v>550</v>
      </c>
      <c r="C303" s="25" t="s">
        <v>551</v>
      </c>
      <c r="D303" s="26">
        <v>13116000</v>
      </c>
      <c r="E303" s="27">
        <v>13116000</v>
      </c>
      <c r="F303" s="27">
        <v>3855739</v>
      </c>
      <c r="G303" s="28">
        <f t="shared" si="56"/>
        <v>0.2939721713937176</v>
      </c>
      <c r="H303" s="29">
        <v>1488354</v>
      </c>
      <c r="I303" s="27">
        <v>956806</v>
      </c>
      <c r="J303" s="30">
        <v>1410579</v>
      </c>
      <c r="K303" s="30">
        <v>3855739</v>
      </c>
      <c r="L303" s="29">
        <v>0</v>
      </c>
      <c r="M303" s="27">
        <v>0</v>
      </c>
      <c r="N303" s="30">
        <v>0</v>
      </c>
      <c r="O303" s="30">
        <v>0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29</v>
      </c>
      <c r="B304" s="24" t="s">
        <v>552</v>
      </c>
      <c r="C304" s="25" t="s">
        <v>553</v>
      </c>
      <c r="D304" s="26">
        <v>33953500</v>
      </c>
      <c r="E304" s="27">
        <v>33953500</v>
      </c>
      <c r="F304" s="27">
        <v>1732639</v>
      </c>
      <c r="G304" s="28">
        <f t="shared" si="56"/>
        <v>0.05102976129117764</v>
      </c>
      <c r="H304" s="29">
        <v>15600</v>
      </c>
      <c r="I304" s="27">
        <v>864574</v>
      </c>
      <c r="J304" s="30">
        <v>852465</v>
      </c>
      <c r="K304" s="30">
        <v>1732639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29</v>
      </c>
      <c r="B305" s="24" t="s">
        <v>554</v>
      </c>
      <c r="C305" s="25" t="s">
        <v>555</v>
      </c>
      <c r="D305" s="26">
        <v>65814924</v>
      </c>
      <c r="E305" s="27">
        <v>65814924</v>
      </c>
      <c r="F305" s="27">
        <v>19204824</v>
      </c>
      <c r="G305" s="28">
        <f t="shared" si="56"/>
        <v>0.2918004433158656</v>
      </c>
      <c r="H305" s="29">
        <v>4583186</v>
      </c>
      <c r="I305" s="27">
        <v>6337667</v>
      </c>
      <c r="J305" s="30">
        <v>8283971</v>
      </c>
      <c r="K305" s="30">
        <v>19204824</v>
      </c>
      <c r="L305" s="29">
        <v>0</v>
      </c>
      <c r="M305" s="27">
        <v>0</v>
      </c>
      <c r="N305" s="30">
        <v>0</v>
      </c>
      <c r="O305" s="30">
        <v>0</v>
      </c>
      <c r="P305" s="29">
        <v>0</v>
      </c>
      <c r="Q305" s="27">
        <v>0</v>
      </c>
      <c r="R305" s="30">
        <v>0</v>
      </c>
      <c r="S305" s="30">
        <v>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29</v>
      </c>
      <c r="B306" s="24" t="s">
        <v>556</v>
      </c>
      <c r="C306" s="25" t="s">
        <v>557</v>
      </c>
      <c r="D306" s="26">
        <v>14533000</v>
      </c>
      <c r="E306" s="27">
        <v>14533000</v>
      </c>
      <c r="F306" s="27">
        <v>7795902</v>
      </c>
      <c r="G306" s="28">
        <f t="shared" si="56"/>
        <v>0.5364275786141884</v>
      </c>
      <c r="H306" s="29">
        <v>2799446</v>
      </c>
      <c r="I306" s="27">
        <v>3857099</v>
      </c>
      <c r="J306" s="30">
        <v>1139357</v>
      </c>
      <c r="K306" s="30">
        <v>7795902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29</v>
      </c>
      <c r="B307" s="24" t="s">
        <v>558</v>
      </c>
      <c r="C307" s="25" t="s">
        <v>559</v>
      </c>
      <c r="D307" s="26">
        <v>34700100</v>
      </c>
      <c r="E307" s="27">
        <v>34700100</v>
      </c>
      <c r="F307" s="27">
        <v>0</v>
      </c>
      <c r="G307" s="28">
        <f t="shared" si="56"/>
        <v>0</v>
      </c>
      <c r="H307" s="29">
        <v>0</v>
      </c>
      <c r="I307" s="27">
        <v>0</v>
      </c>
      <c r="J307" s="30">
        <v>0</v>
      </c>
      <c r="K307" s="30">
        <v>0</v>
      </c>
      <c r="L307" s="29">
        <v>0</v>
      </c>
      <c r="M307" s="27">
        <v>0</v>
      </c>
      <c r="N307" s="30">
        <v>0</v>
      </c>
      <c r="O307" s="30">
        <v>0</v>
      </c>
      <c r="P307" s="29">
        <v>0</v>
      </c>
      <c r="Q307" s="27">
        <v>0</v>
      </c>
      <c r="R307" s="30">
        <v>0</v>
      </c>
      <c r="S307" s="30">
        <v>0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29</v>
      </c>
      <c r="B308" s="24" t="s">
        <v>560</v>
      </c>
      <c r="C308" s="25" t="s">
        <v>561</v>
      </c>
      <c r="D308" s="26">
        <v>22798000</v>
      </c>
      <c r="E308" s="27">
        <v>22798000</v>
      </c>
      <c r="F308" s="27">
        <v>1083174</v>
      </c>
      <c r="G308" s="28">
        <f t="shared" si="56"/>
        <v>0.04751179928063865</v>
      </c>
      <c r="H308" s="29">
        <v>0</v>
      </c>
      <c r="I308" s="27">
        <v>70944</v>
      </c>
      <c r="J308" s="30">
        <v>1012230</v>
      </c>
      <c r="K308" s="30">
        <v>1083174</v>
      </c>
      <c r="L308" s="29">
        <v>0</v>
      </c>
      <c r="M308" s="27">
        <v>0</v>
      </c>
      <c r="N308" s="30">
        <v>0</v>
      </c>
      <c r="O308" s="30">
        <v>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48</v>
      </c>
      <c r="B309" s="24" t="s">
        <v>562</v>
      </c>
      <c r="C309" s="25" t="s">
        <v>563</v>
      </c>
      <c r="D309" s="26">
        <v>2470000</v>
      </c>
      <c r="E309" s="27">
        <v>2470000</v>
      </c>
      <c r="F309" s="27">
        <v>189727</v>
      </c>
      <c r="G309" s="28">
        <f t="shared" si="56"/>
        <v>0.07681255060728745</v>
      </c>
      <c r="H309" s="29">
        <v>131580</v>
      </c>
      <c r="I309" s="27">
        <v>8537</v>
      </c>
      <c r="J309" s="30">
        <v>49610</v>
      </c>
      <c r="K309" s="30">
        <v>189727</v>
      </c>
      <c r="L309" s="29">
        <v>0</v>
      </c>
      <c r="M309" s="27">
        <v>0</v>
      </c>
      <c r="N309" s="30">
        <v>0</v>
      </c>
      <c r="O309" s="30">
        <v>0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564</v>
      </c>
      <c r="C310" s="33"/>
      <c r="D310" s="34">
        <f>SUM(D303:D309)</f>
        <v>187385524</v>
      </c>
      <c r="E310" s="35">
        <f>SUM(E303:E309)</f>
        <v>187385524</v>
      </c>
      <c r="F310" s="35">
        <f>SUM(F303:F309)</f>
        <v>33862005</v>
      </c>
      <c r="G310" s="36">
        <f t="shared" si="56"/>
        <v>0.1807076890315177</v>
      </c>
      <c r="H310" s="37">
        <f aca="true" t="shared" si="60" ref="H310:W310">SUM(H303:H309)</f>
        <v>9018166</v>
      </c>
      <c r="I310" s="35">
        <f t="shared" si="60"/>
        <v>12095627</v>
      </c>
      <c r="J310" s="38">
        <f t="shared" si="60"/>
        <v>12748212</v>
      </c>
      <c r="K310" s="38">
        <f t="shared" si="60"/>
        <v>33862005</v>
      </c>
      <c r="L310" s="37">
        <f t="shared" si="60"/>
        <v>0</v>
      </c>
      <c r="M310" s="35">
        <f t="shared" si="60"/>
        <v>0</v>
      </c>
      <c r="N310" s="38">
        <f t="shared" si="60"/>
        <v>0</v>
      </c>
      <c r="O310" s="38">
        <f t="shared" si="60"/>
        <v>0</v>
      </c>
      <c r="P310" s="37">
        <f t="shared" si="60"/>
        <v>0</v>
      </c>
      <c r="Q310" s="35">
        <f t="shared" si="60"/>
        <v>0</v>
      </c>
      <c r="R310" s="38">
        <f t="shared" si="60"/>
        <v>0</v>
      </c>
      <c r="S310" s="38">
        <f t="shared" si="60"/>
        <v>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29</v>
      </c>
      <c r="B311" s="24" t="s">
        <v>565</v>
      </c>
      <c r="C311" s="25" t="s">
        <v>566</v>
      </c>
      <c r="D311" s="26">
        <v>238867113</v>
      </c>
      <c r="E311" s="27">
        <v>238867113</v>
      </c>
      <c r="F311" s="27">
        <v>26658389</v>
      </c>
      <c r="G311" s="28">
        <f t="shared" si="56"/>
        <v>0.11160342947670657</v>
      </c>
      <c r="H311" s="29">
        <v>0</v>
      </c>
      <c r="I311" s="27">
        <v>10734514</v>
      </c>
      <c r="J311" s="30">
        <v>15923875</v>
      </c>
      <c r="K311" s="30">
        <v>26658389</v>
      </c>
      <c r="L311" s="29">
        <v>0</v>
      </c>
      <c r="M311" s="27">
        <v>0</v>
      </c>
      <c r="N311" s="30">
        <v>0</v>
      </c>
      <c r="O311" s="30">
        <v>0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29</v>
      </c>
      <c r="B312" s="24" t="s">
        <v>567</v>
      </c>
      <c r="C312" s="25" t="s">
        <v>568</v>
      </c>
      <c r="D312" s="26">
        <v>1</v>
      </c>
      <c r="E312" s="27">
        <v>1</v>
      </c>
      <c r="F312" s="27">
        <v>2720857</v>
      </c>
      <c r="G312" s="28">
        <f t="shared" si="56"/>
        <v>2720857</v>
      </c>
      <c r="H312" s="29">
        <v>427374</v>
      </c>
      <c r="I312" s="27">
        <v>2013886</v>
      </c>
      <c r="J312" s="30">
        <v>279597</v>
      </c>
      <c r="K312" s="30">
        <v>2720857</v>
      </c>
      <c r="L312" s="29">
        <v>0</v>
      </c>
      <c r="M312" s="27">
        <v>0</v>
      </c>
      <c r="N312" s="30">
        <v>0</v>
      </c>
      <c r="O312" s="30">
        <v>0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29</v>
      </c>
      <c r="B313" s="24" t="s">
        <v>569</v>
      </c>
      <c r="C313" s="25" t="s">
        <v>570</v>
      </c>
      <c r="D313" s="26">
        <v>20235000</v>
      </c>
      <c r="E313" s="27">
        <v>20235000</v>
      </c>
      <c r="F313" s="27">
        <v>353905</v>
      </c>
      <c r="G313" s="28">
        <f t="shared" si="56"/>
        <v>0.01748974549048678</v>
      </c>
      <c r="H313" s="29">
        <v>0</v>
      </c>
      <c r="I313" s="27">
        <v>353905</v>
      </c>
      <c r="J313" s="30">
        <v>0</v>
      </c>
      <c r="K313" s="30">
        <v>353905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29</v>
      </c>
      <c r="B314" s="24" t="s">
        <v>571</v>
      </c>
      <c r="C314" s="25" t="s">
        <v>572</v>
      </c>
      <c r="D314" s="26">
        <v>45594000</v>
      </c>
      <c r="E314" s="27">
        <v>45594000</v>
      </c>
      <c r="F314" s="27">
        <v>11575021</v>
      </c>
      <c r="G314" s="28">
        <f t="shared" si="56"/>
        <v>0.2538715839803483</v>
      </c>
      <c r="H314" s="29">
        <v>865589</v>
      </c>
      <c r="I314" s="27">
        <v>6554018</v>
      </c>
      <c r="J314" s="30">
        <v>4155414</v>
      </c>
      <c r="K314" s="30">
        <v>11575021</v>
      </c>
      <c r="L314" s="29">
        <v>0</v>
      </c>
      <c r="M314" s="27">
        <v>0</v>
      </c>
      <c r="N314" s="30">
        <v>0</v>
      </c>
      <c r="O314" s="30">
        <v>0</v>
      </c>
      <c r="P314" s="29">
        <v>0</v>
      </c>
      <c r="Q314" s="27">
        <v>0</v>
      </c>
      <c r="R314" s="30">
        <v>0</v>
      </c>
      <c r="S314" s="30">
        <v>0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48</v>
      </c>
      <c r="B315" s="24" t="s">
        <v>573</v>
      </c>
      <c r="C315" s="25" t="s">
        <v>574</v>
      </c>
      <c r="D315" s="26">
        <v>4289690</v>
      </c>
      <c r="E315" s="27">
        <v>4289690</v>
      </c>
      <c r="F315" s="27">
        <v>351795</v>
      </c>
      <c r="G315" s="28">
        <f t="shared" si="56"/>
        <v>0.08200942259230853</v>
      </c>
      <c r="H315" s="29">
        <v>12846</v>
      </c>
      <c r="I315" s="27">
        <v>33904</v>
      </c>
      <c r="J315" s="30">
        <v>305045</v>
      </c>
      <c r="K315" s="30">
        <v>351795</v>
      </c>
      <c r="L315" s="29">
        <v>0</v>
      </c>
      <c r="M315" s="27">
        <v>0</v>
      </c>
      <c r="N315" s="30">
        <v>0</v>
      </c>
      <c r="O315" s="30">
        <v>0</v>
      </c>
      <c r="P315" s="29">
        <v>0</v>
      </c>
      <c r="Q315" s="27">
        <v>0</v>
      </c>
      <c r="R315" s="30">
        <v>0</v>
      </c>
      <c r="S315" s="30">
        <v>0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575</v>
      </c>
      <c r="C316" s="55"/>
      <c r="D316" s="56">
        <f>SUM(D311:D315)</f>
        <v>308985804</v>
      </c>
      <c r="E316" s="57">
        <f>SUM(E311:E315)</f>
        <v>308985804</v>
      </c>
      <c r="F316" s="57">
        <f>SUM(F311:F315)</f>
        <v>41659967</v>
      </c>
      <c r="G316" s="58">
        <f t="shared" si="56"/>
        <v>0.13482809391463174</v>
      </c>
      <c r="H316" s="59">
        <f aca="true" t="shared" si="61" ref="H316:W316">SUM(H311:H315)</f>
        <v>1305809</v>
      </c>
      <c r="I316" s="57">
        <f t="shared" si="61"/>
        <v>19690227</v>
      </c>
      <c r="J316" s="60">
        <f t="shared" si="61"/>
        <v>20663931</v>
      </c>
      <c r="K316" s="60">
        <f t="shared" si="61"/>
        <v>41659967</v>
      </c>
      <c r="L316" s="59">
        <f t="shared" si="61"/>
        <v>0</v>
      </c>
      <c r="M316" s="57">
        <f t="shared" si="61"/>
        <v>0</v>
      </c>
      <c r="N316" s="60">
        <f t="shared" si="61"/>
        <v>0</v>
      </c>
      <c r="O316" s="60">
        <f t="shared" si="61"/>
        <v>0</v>
      </c>
      <c r="P316" s="59">
        <f t="shared" si="61"/>
        <v>0</v>
      </c>
      <c r="Q316" s="57">
        <f t="shared" si="61"/>
        <v>0</v>
      </c>
      <c r="R316" s="60">
        <f t="shared" si="61"/>
        <v>0</v>
      </c>
      <c r="S316" s="60">
        <f t="shared" si="61"/>
        <v>0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576</v>
      </c>
      <c r="C317" s="41"/>
      <c r="D317" s="42">
        <f>SUM(D280:D283,D285:D291,D293:D301,D303:D309,D311:D315)</f>
        <v>1254732032</v>
      </c>
      <c r="E317" s="43">
        <f>SUM(E280:E283,E285:E291,E293:E301,E303:E309,E311:E315)</f>
        <v>1254732032</v>
      </c>
      <c r="F317" s="43">
        <f>SUM(F280:F283,F285:F291,F293:F301,F303:F309,F311:F315)</f>
        <v>164456044</v>
      </c>
      <c r="G317" s="44">
        <f t="shared" si="56"/>
        <v>0.131068658331662</v>
      </c>
      <c r="H317" s="45">
        <f aca="true" t="shared" si="62" ref="H317:W317">SUM(H280:H283,H285:H291,H293:H301,H303:H309,H311:H315)</f>
        <v>32948255</v>
      </c>
      <c r="I317" s="43">
        <f t="shared" si="62"/>
        <v>66789676</v>
      </c>
      <c r="J317" s="46">
        <f t="shared" si="62"/>
        <v>64718113</v>
      </c>
      <c r="K317" s="46">
        <f t="shared" si="62"/>
        <v>164456044</v>
      </c>
      <c r="L317" s="45">
        <f t="shared" si="62"/>
        <v>0</v>
      </c>
      <c r="M317" s="43">
        <f t="shared" si="62"/>
        <v>0</v>
      </c>
      <c r="N317" s="46">
        <f t="shared" si="62"/>
        <v>0</v>
      </c>
      <c r="O317" s="46">
        <f t="shared" si="62"/>
        <v>0</v>
      </c>
      <c r="P317" s="45">
        <f t="shared" si="62"/>
        <v>0</v>
      </c>
      <c r="Q317" s="43">
        <f t="shared" si="62"/>
        <v>0</v>
      </c>
      <c r="R317" s="46">
        <f t="shared" si="62"/>
        <v>0</v>
      </c>
      <c r="S317" s="46">
        <f t="shared" si="62"/>
        <v>0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577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23</v>
      </c>
      <c r="B320" s="24" t="s">
        <v>578</v>
      </c>
      <c r="C320" s="25" t="s">
        <v>579</v>
      </c>
      <c r="D320" s="26">
        <v>5450592474</v>
      </c>
      <c r="E320" s="27">
        <v>5612765466</v>
      </c>
      <c r="F320" s="27">
        <v>506160389</v>
      </c>
      <c r="G320" s="28">
        <f aca="true" t="shared" si="63" ref="G320:G357">IF($D320=0,0,$F320/$D320)</f>
        <v>0.0928633706178636</v>
      </c>
      <c r="H320" s="29">
        <v>52400748</v>
      </c>
      <c r="I320" s="27">
        <v>198025005</v>
      </c>
      <c r="J320" s="30">
        <v>255734636</v>
      </c>
      <c r="K320" s="30">
        <v>506160389</v>
      </c>
      <c r="L320" s="29">
        <v>0</v>
      </c>
      <c r="M320" s="27">
        <v>0</v>
      </c>
      <c r="N320" s="30">
        <v>0</v>
      </c>
      <c r="O320" s="30">
        <v>0</v>
      </c>
      <c r="P320" s="29">
        <v>0</v>
      </c>
      <c r="Q320" s="27">
        <v>0</v>
      </c>
      <c r="R320" s="30">
        <v>0</v>
      </c>
      <c r="S320" s="30">
        <v>0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28</v>
      </c>
      <c r="C321" s="33"/>
      <c r="D321" s="34">
        <f>D320</f>
        <v>5450592474</v>
      </c>
      <c r="E321" s="35">
        <f>E320</f>
        <v>5612765466</v>
      </c>
      <c r="F321" s="35">
        <f>F320</f>
        <v>506160389</v>
      </c>
      <c r="G321" s="36">
        <f t="shared" si="63"/>
        <v>0.0928633706178636</v>
      </c>
      <c r="H321" s="37">
        <f aca="true" t="shared" si="64" ref="H321:W321">H320</f>
        <v>52400748</v>
      </c>
      <c r="I321" s="35">
        <f t="shared" si="64"/>
        <v>198025005</v>
      </c>
      <c r="J321" s="38">
        <f t="shared" si="64"/>
        <v>255734636</v>
      </c>
      <c r="K321" s="38">
        <f t="shared" si="64"/>
        <v>506160389</v>
      </c>
      <c r="L321" s="37">
        <f t="shared" si="64"/>
        <v>0</v>
      </c>
      <c r="M321" s="35">
        <f t="shared" si="64"/>
        <v>0</v>
      </c>
      <c r="N321" s="38">
        <f t="shared" si="64"/>
        <v>0</v>
      </c>
      <c r="O321" s="38">
        <f t="shared" si="64"/>
        <v>0</v>
      </c>
      <c r="P321" s="37">
        <f t="shared" si="64"/>
        <v>0</v>
      </c>
      <c r="Q321" s="35">
        <f t="shared" si="64"/>
        <v>0</v>
      </c>
      <c r="R321" s="38">
        <f t="shared" si="64"/>
        <v>0</v>
      </c>
      <c r="S321" s="38">
        <f t="shared" si="64"/>
        <v>0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29</v>
      </c>
      <c r="B322" s="24" t="s">
        <v>580</v>
      </c>
      <c r="C322" s="25" t="s">
        <v>581</v>
      </c>
      <c r="D322" s="26">
        <v>59253000</v>
      </c>
      <c r="E322" s="27">
        <v>59253000</v>
      </c>
      <c r="F322" s="27">
        <v>5312678</v>
      </c>
      <c r="G322" s="28">
        <f t="shared" si="63"/>
        <v>0.0896609116837966</v>
      </c>
      <c r="H322" s="29">
        <v>1868192</v>
      </c>
      <c r="I322" s="27">
        <v>1850881</v>
      </c>
      <c r="J322" s="30">
        <v>1593605</v>
      </c>
      <c r="K322" s="30">
        <v>5312678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29</v>
      </c>
      <c r="B323" s="24" t="s">
        <v>582</v>
      </c>
      <c r="C323" s="25" t="s">
        <v>583</v>
      </c>
      <c r="D323" s="26">
        <v>75008100</v>
      </c>
      <c r="E323" s="27">
        <v>75008100</v>
      </c>
      <c r="F323" s="27">
        <v>7686080</v>
      </c>
      <c r="G323" s="28">
        <f t="shared" si="63"/>
        <v>0.10246999990667674</v>
      </c>
      <c r="H323" s="29">
        <v>0</v>
      </c>
      <c r="I323" s="27">
        <v>6575861</v>
      </c>
      <c r="J323" s="30">
        <v>1110219</v>
      </c>
      <c r="K323" s="30">
        <v>7686080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29</v>
      </c>
      <c r="B324" s="24" t="s">
        <v>584</v>
      </c>
      <c r="C324" s="25" t="s">
        <v>585</v>
      </c>
      <c r="D324" s="26">
        <v>23219182</v>
      </c>
      <c r="E324" s="27">
        <v>23219182</v>
      </c>
      <c r="F324" s="27">
        <v>3705505</v>
      </c>
      <c r="G324" s="28">
        <f t="shared" si="63"/>
        <v>0.1595880940164042</v>
      </c>
      <c r="H324" s="29">
        <v>69643</v>
      </c>
      <c r="I324" s="27">
        <v>15257</v>
      </c>
      <c r="J324" s="30">
        <v>3620605</v>
      </c>
      <c r="K324" s="30">
        <v>3705505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29</v>
      </c>
      <c r="B325" s="24" t="s">
        <v>586</v>
      </c>
      <c r="C325" s="25" t="s">
        <v>587</v>
      </c>
      <c r="D325" s="26">
        <v>188900477</v>
      </c>
      <c r="E325" s="27">
        <v>222662945</v>
      </c>
      <c r="F325" s="27">
        <v>17564777</v>
      </c>
      <c r="G325" s="28">
        <f t="shared" si="63"/>
        <v>0.0929842914054685</v>
      </c>
      <c r="H325" s="29">
        <v>2705960</v>
      </c>
      <c r="I325" s="27">
        <v>4576119</v>
      </c>
      <c r="J325" s="30">
        <v>10282698</v>
      </c>
      <c r="K325" s="30">
        <v>17564777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29</v>
      </c>
      <c r="B326" s="24" t="s">
        <v>588</v>
      </c>
      <c r="C326" s="25" t="s">
        <v>589</v>
      </c>
      <c r="D326" s="26">
        <v>83479509</v>
      </c>
      <c r="E326" s="27">
        <v>83479509</v>
      </c>
      <c r="F326" s="27">
        <v>7255570</v>
      </c>
      <c r="G326" s="28">
        <f t="shared" si="63"/>
        <v>0.0869143827858403</v>
      </c>
      <c r="H326" s="29">
        <v>102291</v>
      </c>
      <c r="I326" s="27">
        <v>843333</v>
      </c>
      <c r="J326" s="30">
        <v>6309946</v>
      </c>
      <c r="K326" s="30">
        <v>7255570</v>
      </c>
      <c r="L326" s="29">
        <v>0</v>
      </c>
      <c r="M326" s="27">
        <v>0</v>
      </c>
      <c r="N326" s="30">
        <v>0</v>
      </c>
      <c r="O326" s="30">
        <v>0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48</v>
      </c>
      <c r="B327" s="24" t="s">
        <v>590</v>
      </c>
      <c r="C327" s="25" t="s">
        <v>591</v>
      </c>
      <c r="D327" s="26">
        <v>16300000</v>
      </c>
      <c r="E327" s="27">
        <v>16300000</v>
      </c>
      <c r="F327" s="27">
        <v>605220</v>
      </c>
      <c r="G327" s="28">
        <f t="shared" si="63"/>
        <v>0.03713006134969325</v>
      </c>
      <c r="H327" s="29">
        <v>182129</v>
      </c>
      <c r="I327" s="27">
        <v>423091</v>
      </c>
      <c r="J327" s="30">
        <v>0</v>
      </c>
      <c r="K327" s="30">
        <v>605220</v>
      </c>
      <c r="L327" s="29">
        <v>0</v>
      </c>
      <c r="M327" s="27">
        <v>0</v>
      </c>
      <c r="N327" s="30">
        <v>0</v>
      </c>
      <c r="O327" s="30">
        <v>0</v>
      </c>
      <c r="P327" s="29">
        <v>0</v>
      </c>
      <c r="Q327" s="27">
        <v>0</v>
      </c>
      <c r="R327" s="30">
        <v>0</v>
      </c>
      <c r="S327" s="30">
        <v>0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592</v>
      </c>
      <c r="C328" s="33"/>
      <c r="D328" s="34">
        <f>SUM(D322:D327)</f>
        <v>446160268</v>
      </c>
      <c r="E328" s="35">
        <f>SUM(E322:E327)</f>
        <v>479922736</v>
      </c>
      <c r="F328" s="35">
        <f>SUM(F322:F327)</f>
        <v>42129830</v>
      </c>
      <c r="G328" s="36">
        <f t="shared" si="63"/>
        <v>0.09442757013943698</v>
      </c>
      <c r="H328" s="37">
        <f aca="true" t="shared" si="65" ref="H328:W328">SUM(H322:H327)</f>
        <v>4928215</v>
      </c>
      <c r="I328" s="35">
        <f t="shared" si="65"/>
        <v>14284542</v>
      </c>
      <c r="J328" s="38">
        <f t="shared" si="65"/>
        <v>22917073</v>
      </c>
      <c r="K328" s="38">
        <f t="shared" si="65"/>
        <v>42129830</v>
      </c>
      <c r="L328" s="37">
        <f t="shared" si="65"/>
        <v>0</v>
      </c>
      <c r="M328" s="35">
        <f t="shared" si="65"/>
        <v>0</v>
      </c>
      <c r="N328" s="38">
        <f t="shared" si="65"/>
        <v>0</v>
      </c>
      <c r="O328" s="38">
        <f t="shared" si="65"/>
        <v>0</v>
      </c>
      <c r="P328" s="37">
        <f t="shared" si="65"/>
        <v>0</v>
      </c>
      <c r="Q328" s="35">
        <f t="shared" si="65"/>
        <v>0</v>
      </c>
      <c r="R328" s="38">
        <f t="shared" si="65"/>
        <v>0</v>
      </c>
      <c r="S328" s="38">
        <f t="shared" si="65"/>
        <v>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29</v>
      </c>
      <c r="B329" s="24" t="s">
        <v>593</v>
      </c>
      <c r="C329" s="25" t="s">
        <v>594</v>
      </c>
      <c r="D329" s="26">
        <v>51350396</v>
      </c>
      <c r="E329" s="27">
        <v>51350396</v>
      </c>
      <c r="F329" s="27">
        <v>4519604</v>
      </c>
      <c r="G329" s="28">
        <f t="shared" si="63"/>
        <v>0.08801497850182109</v>
      </c>
      <c r="H329" s="29">
        <v>2127190</v>
      </c>
      <c r="I329" s="27">
        <v>560877</v>
      </c>
      <c r="J329" s="30">
        <v>1831537</v>
      </c>
      <c r="K329" s="30">
        <v>4519604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29</v>
      </c>
      <c r="B330" s="24" t="s">
        <v>595</v>
      </c>
      <c r="C330" s="25" t="s">
        <v>596</v>
      </c>
      <c r="D330" s="26">
        <v>187359852</v>
      </c>
      <c r="E330" s="27">
        <v>247704466</v>
      </c>
      <c r="F330" s="27">
        <v>27296816</v>
      </c>
      <c r="G330" s="28">
        <f t="shared" si="63"/>
        <v>0.145691916964153</v>
      </c>
      <c r="H330" s="29">
        <v>2197092</v>
      </c>
      <c r="I330" s="27">
        <v>13780651</v>
      </c>
      <c r="J330" s="30">
        <v>11319073</v>
      </c>
      <c r="K330" s="30">
        <v>27296816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29</v>
      </c>
      <c r="B331" s="24" t="s">
        <v>597</v>
      </c>
      <c r="C331" s="25" t="s">
        <v>598</v>
      </c>
      <c r="D331" s="26">
        <v>200065525</v>
      </c>
      <c r="E331" s="27">
        <v>212150254</v>
      </c>
      <c r="F331" s="27">
        <v>10235709</v>
      </c>
      <c r="G331" s="28">
        <f t="shared" si="63"/>
        <v>0.05116178312080505</v>
      </c>
      <c r="H331" s="29">
        <v>573195</v>
      </c>
      <c r="I331" s="27">
        <v>115521</v>
      </c>
      <c r="J331" s="30">
        <v>9546993</v>
      </c>
      <c r="K331" s="30">
        <v>10235709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29</v>
      </c>
      <c r="B332" s="24" t="s">
        <v>599</v>
      </c>
      <c r="C332" s="25" t="s">
        <v>600</v>
      </c>
      <c r="D332" s="26">
        <v>118231412</v>
      </c>
      <c r="E332" s="27">
        <v>143665733</v>
      </c>
      <c r="F332" s="27">
        <v>30058595</v>
      </c>
      <c r="G332" s="28">
        <f t="shared" si="63"/>
        <v>0.2542352704034356</v>
      </c>
      <c r="H332" s="29">
        <v>5545445</v>
      </c>
      <c r="I332" s="27">
        <v>17683469</v>
      </c>
      <c r="J332" s="30">
        <v>6829681</v>
      </c>
      <c r="K332" s="30">
        <v>30058595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29</v>
      </c>
      <c r="B333" s="24" t="s">
        <v>601</v>
      </c>
      <c r="C333" s="25" t="s">
        <v>602</v>
      </c>
      <c r="D333" s="26">
        <v>53909730</v>
      </c>
      <c r="E333" s="27">
        <v>57311372</v>
      </c>
      <c r="F333" s="27">
        <v>7272612</v>
      </c>
      <c r="G333" s="28">
        <f t="shared" si="63"/>
        <v>0.13490351370708034</v>
      </c>
      <c r="H333" s="29">
        <v>2144707</v>
      </c>
      <c r="I333" s="27">
        <v>2020024</v>
      </c>
      <c r="J333" s="30">
        <v>3107881</v>
      </c>
      <c r="K333" s="30">
        <v>7272612</v>
      </c>
      <c r="L333" s="29">
        <v>0</v>
      </c>
      <c r="M333" s="27">
        <v>0</v>
      </c>
      <c r="N333" s="30">
        <v>0</v>
      </c>
      <c r="O333" s="30">
        <v>0</v>
      </c>
      <c r="P333" s="29">
        <v>0</v>
      </c>
      <c r="Q333" s="27">
        <v>0</v>
      </c>
      <c r="R333" s="30">
        <v>0</v>
      </c>
      <c r="S333" s="30">
        <v>0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48</v>
      </c>
      <c r="B334" s="24" t="s">
        <v>603</v>
      </c>
      <c r="C334" s="25" t="s">
        <v>604</v>
      </c>
      <c r="D334" s="26">
        <v>6546890</v>
      </c>
      <c r="E334" s="27">
        <v>8968806</v>
      </c>
      <c r="F334" s="27">
        <v>1190871</v>
      </c>
      <c r="G334" s="28">
        <f t="shared" si="63"/>
        <v>0.18189873359717362</v>
      </c>
      <c r="H334" s="29">
        <v>5824</v>
      </c>
      <c r="I334" s="27">
        <v>457589</v>
      </c>
      <c r="J334" s="30">
        <v>727458</v>
      </c>
      <c r="K334" s="30">
        <v>1190871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605</v>
      </c>
      <c r="C335" s="33"/>
      <c r="D335" s="34">
        <f>SUM(D329:D334)</f>
        <v>617463805</v>
      </c>
      <c r="E335" s="35">
        <f>SUM(E329:E334)</f>
        <v>721151027</v>
      </c>
      <c r="F335" s="35">
        <f>SUM(F329:F334)</f>
        <v>80574207</v>
      </c>
      <c r="G335" s="36">
        <f t="shared" si="63"/>
        <v>0.13049219459916359</v>
      </c>
      <c r="H335" s="37">
        <f aca="true" t="shared" si="66" ref="H335:W335">SUM(H329:H334)</f>
        <v>12593453</v>
      </c>
      <c r="I335" s="35">
        <f t="shared" si="66"/>
        <v>34618131</v>
      </c>
      <c r="J335" s="38">
        <f t="shared" si="66"/>
        <v>33362623</v>
      </c>
      <c r="K335" s="38">
        <f t="shared" si="66"/>
        <v>80574207</v>
      </c>
      <c r="L335" s="37">
        <f t="shared" si="66"/>
        <v>0</v>
      </c>
      <c r="M335" s="35">
        <f t="shared" si="66"/>
        <v>0</v>
      </c>
      <c r="N335" s="38">
        <f t="shared" si="66"/>
        <v>0</v>
      </c>
      <c r="O335" s="38">
        <f t="shared" si="66"/>
        <v>0</v>
      </c>
      <c r="P335" s="37">
        <f t="shared" si="66"/>
        <v>0</v>
      </c>
      <c r="Q335" s="35">
        <f t="shared" si="66"/>
        <v>0</v>
      </c>
      <c r="R335" s="38">
        <f t="shared" si="66"/>
        <v>0</v>
      </c>
      <c r="S335" s="38">
        <f t="shared" si="66"/>
        <v>0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29</v>
      </c>
      <c r="B336" s="24" t="s">
        <v>606</v>
      </c>
      <c r="C336" s="25" t="s">
        <v>607</v>
      </c>
      <c r="D336" s="26">
        <v>73594333</v>
      </c>
      <c r="E336" s="27">
        <v>83306960</v>
      </c>
      <c r="F336" s="27">
        <v>7460088</v>
      </c>
      <c r="G336" s="28">
        <f t="shared" si="63"/>
        <v>0.10136769634151042</v>
      </c>
      <c r="H336" s="29">
        <v>1433799</v>
      </c>
      <c r="I336" s="27">
        <v>3716370</v>
      </c>
      <c r="J336" s="30">
        <v>2309919</v>
      </c>
      <c r="K336" s="30">
        <v>7460088</v>
      </c>
      <c r="L336" s="29">
        <v>0</v>
      </c>
      <c r="M336" s="27">
        <v>0</v>
      </c>
      <c r="N336" s="30">
        <v>0</v>
      </c>
      <c r="O336" s="30">
        <v>0</v>
      </c>
      <c r="P336" s="29">
        <v>0</v>
      </c>
      <c r="Q336" s="27">
        <v>0</v>
      </c>
      <c r="R336" s="30">
        <v>0</v>
      </c>
      <c r="S336" s="30">
        <v>0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29</v>
      </c>
      <c r="B337" s="24" t="s">
        <v>608</v>
      </c>
      <c r="C337" s="25" t="s">
        <v>609</v>
      </c>
      <c r="D337" s="26">
        <v>109897129</v>
      </c>
      <c r="E337" s="27">
        <v>123509115</v>
      </c>
      <c r="F337" s="27">
        <v>27214265</v>
      </c>
      <c r="G337" s="28">
        <f t="shared" si="63"/>
        <v>0.247633994151021</v>
      </c>
      <c r="H337" s="29">
        <v>0</v>
      </c>
      <c r="I337" s="27">
        <v>11416102</v>
      </c>
      <c r="J337" s="30">
        <v>15798163</v>
      </c>
      <c r="K337" s="30">
        <v>27214265</v>
      </c>
      <c r="L337" s="29">
        <v>0</v>
      </c>
      <c r="M337" s="27">
        <v>0</v>
      </c>
      <c r="N337" s="30">
        <v>0</v>
      </c>
      <c r="O337" s="30">
        <v>0</v>
      </c>
      <c r="P337" s="29">
        <v>0</v>
      </c>
      <c r="Q337" s="27">
        <v>0</v>
      </c>
      <c r="R337" s="30">
        <v>0</v>
      </c>
      <c r="S337" s="30">
        <v>0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29</v>
      </c>
      <c r="B338" s="24" t="s">
        <v>610</v>
      </c>
      <c r="C338" s="25" t="s">
        <v>611</v>
      </c>
      <c r="D338" s="26">
        <v>24484467</v>
      </c>
      <c r="E338" s="27">
        <v>26344907</v>
      </c>
      <c r="F338" s="27">
        <v>4791986</v>
      </c>
      <c r="G338" s="28">
        <f t="shared" si="63"/>
        <v>0.19571534883728528</v>
      </c>
      <c r="H338" s="29">
        <v>1305084</v>
      </c>
      <c r="I338" s="27">
        <v>2016268</v>
      </c>
      <c r="J338" s="30">
        <v>1470634</v>
      </c>
      <c r="K338" s="30">
        <v>4791986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29</v>
      </c>
      <c r="B339" s="24" t="s">
        <v>612</v>
      </c>
      <c r="C339" s="25" t="s">
        <v>613</v>
      </c>
      <c r="D339" s="26">
        <v>58442000</v>
      </c>
      <c r="E339" s="27">
        <v>58442000</v>
      </c>
      <c r="F339" s="27">
        <v>1104539</v>
      </c>
      <c r="G339" s="28">
        <f t="shared" si="63"/>
        <v>0.018899746757468944</v>
      </c>
      <c r="H339" s="29">
        <v>0</v>
      </c>
      <c r="I339" s="27">
        <v>867989</v>
      </c>
      <c r="J339" s="30">
        <v>236550</v>
      </c>
      <c r="K339" s="30">
        <v>1104539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48</v>
      </c>
      <c r="B340" s="24" t="s">
        <v>614</v>
      </c>
      <c r="C340" s="25" t="s">
        <v>615</v>
      </c>
      <c r="D340" s="26">
        <v>17692000</v>
      </c>
      <c r="E340" s="27">
        <v>17692000</v>
      </c>
      <c r="F340" s="27">
        <v>9026</v>
      </c>
      <c r="G340" s="28">
        <f t="shared" si="63"/>
        <v>0.0005101740899841736</v>
      </c>
      <c r="H340" s="29">
        <v>0</v>
      </c>
      <c r="I340" s="27">
        <v>1548</v>
      </c>
      <c r="J340" s="30">
        <v>7478</v>
      </c>
      <c r="K340" s="30">
        <v>9026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616</v>
      </c>
      <c r="C341" s="33"/>
      <c r="D341" s="34">
        <f>SUM(D336:D340)</f>
        <v>284109929</v>
      </c>
      <c r="E341" s="35">
        <f>SUM(E336:E340)</f>
        <v>309294982</v>
      </c>
      <c r="F341" s="35">
        <f>SUM(F336:F340)</f>
        <v>40579904</v>
      </c>
      <c r="G341" s="36">
        <f t="shared" si="63"/>
        <v>0.14283169948629285</v>
      </c>
      <c r="H341" s="37">
        <f aca="true" t="shared" si="67" ref="H341:W341">SUM(H336:H340)</f>
        <v>2738883</v>
      </c>
      <c r="I341" s="35">
        <f t="shared" si="67"/>
        <v>18018277</v>
      </c>
      <c r="J341" s="38">
        <f t="shared" si="67"/>
        <v>19822744</v>
      </c>
      <c r="K341" s="38">
        <f t="shared" si="67"/>
        <v>40579904</v>
      </c>
      <c r="L341" s="37">
        <f t="shared" si="67"/>
        <v>0</v>
      </c>
      <c r="M341" s="35">
        <f t="shared" si="67"/>
        <v>0</v>
      </c>
      <c r="N341" s="38">
        <f t="shared" si="67"/>
        <v>0</v>
      </c>
      <c r="O341" s="38">
        <f t="shared" si="67"/>
        <v>0</v>
      </c>
      <c r="P341" s="37">
        <f t="shared" si="67"/>
        <v>0</v>
      </c>
      <c r="Q341" s="35">
        <f t="shared" si="67"/>
        <v>0</v>
      </c>
      <c r="R341" s="38">
        <f t="shared" si="67"/>
        <v>0</v>
      </c>
      <c r="S341" s="38">
        <f t="shared" si="67"/>
        <v>0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29</v>
      </c>
      <c r="B342" s="24" t="s">
        <v>617</v>
      </c>
      <c r="C342" s="25" t="s">
        <v>618</v>
      </c>
      <c r="D342" s="26">
        <v>34563050</v>
      </c>
      <c r="E342" s="27">
        <v>44846756</v>
      </c>
      <c r="F342" s="27">
        <v>9786718</v>
      </c>
      <c r="G342" s="28">
        <f t="shared" si="63"/>
        <v>0.28315550855610255</v>
      </c>
      <c r="H342" s="29">
        <v>8718679</v>
      </c>
      <c r="I342" s="27">
        <v>0</v>
      </c>
      <c r="J342" s="30">
        <v>1068039</v>
      </c>
      <c r="K342" s="30">
        <v>9786718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29</v>
      </c>
      <c r="B343" s="24" t="s">
        <v>619</v>
      </c>
      <c r="C343" s="25" t="s">
        <v>620</v>
      </c>
      <c r="D343" s="26">
        <v>49005000</v>
      </c>
      <c r="E343" s="27">
        <v>49005000</v>
      </c>
      <c r="F343" s="27">
        <v>1374828</v>
      </c>
      <c r="G343" s="28">
        <f t="shared" si="63"/>
        <v>0.028054851545760637</v>
      </c>
      <c r="H343" s="29">
        <v>189087</v>
      </c>
      <c r="I343" s="27">
        <v>1033536</v>
      </c>
      <c r="J343" s="30">
        <v>152205</v>
      </c>
      <c r="K343" s="30">
        <v>1374828</v>
      </c>
      <c r="L343" s="29">
        <v>0</v>
      </c>
      <c r="M343" s="27">
        <v>0</v>
      </c>
      <c r="N343" s="30">
        <v>0</v>
      </c>
      <c r="O343" s="30">
        <v>0</v>
      </c>
      <c r="P343" s="29">
        <v>0</v>
      </c>
      <c r="Q343" s="27">
        <v>0</v>
      </c>
      <c r="R343" s="30">
        <v>0</v>
      </c>
      <c r="S343" s="30">
        <v>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29</v>
      </c>
      <c r="B344" s="24" t="s">
        <v>621</v>
      </c>
      <c r="C344" s="25" t="s">
        <v>622</v>
      </c>
      <c r="D344" s="26">
        <v>110712487</v>
      </c>
      <c r="E344" s="27">
        <v>119585988</v>
      </c>
      <c r="F344" s="27">
        <v>15555686</v>
      </c>
      <c r="G344" s="28">
        <f t="shared" si="63"/>
        <v>0.14050525303437542</v>
      </c>
      <c r="H344" s="29">
        <v>2194152</v>
      </c>
      <c r="I344" s="27">
        <v>12928020</v>
      </c>
      <c r="J344" s="30">
        <v>433514</v>
      </c>
      <c r="K344" s="30">
        <v>15555686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29</v>
      </c>
      <c r="B345" s="24" t="s">
        <v>623</v>
      </c>
      <c r="C345" s="25" t="s">
        <v>624</v>
      </c>
      <c r="D345" s="26">
        <v>251023959</v>
      </c>
      <c r="E345" s="27">
        <v>251023959</v>
      </c>
      <c r="F345" s="27">
        <v>17273910</v>
      </c>
      <c r="G345" s="28">
        <f t="shared" si="63"/>
        <v>0.06881379000161494</v>
      </c>
      <c r="H345" s="29">
        <v>884264</v>
      </c>
      <c r="I345" s="27">
        <v>5147609</v>
      </c>
      <c r="J345" s="30">
        <v>11242037</v>
      </c>
      <c r="K345" s="30">
        <v>17273910</v>
      </c>
      <c r="L345" s="29">
        <v>0</v>
      </c>
      <c r="M345" s="27">
        <v>0</v>
      </c>
      <c r="N345" s="30">
        <v>0</v>
      </c>
      <c r="O345" s="30">
        <v>0</v>
      </c>
      <c r="P345" s="29">
        <v>0</v>
      </c>
      <c r="Q345" s="27">
        <v>0</v>
      </c>
      <c r="R345" s="30">
        <v>0</v>
      </c>
      <c r="S345" s="30">
        <v>0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29</v>
      </c>
      <c r="B346" s="24" t="s">
        <v>625</v>
      </c>
      <c r="C346" s="25" t="s">
        <v>626</v>
      </c>
      <c r="D346" s="26">
        <v>43423629</v>
      </c>
      <c r="E346" s="27">
        <v>43423629</v>
      </c>
      <c r="F346" s="27">
        <v>10131160</v>
      </c>
      <c r="G346" s="28">
        <f t="shared" si="63"/>
        <v>0.2333098415150885</v>
      </c>
      <c r="H346" s="29">
        <v>919692</v>
      </c>
      <c r="I346" s="27">
        <v>3619933</v>
      </c>
      <c r="J346" s="30">
        <v>5591535</v>
      </c>
      <c r="K346" s="30">
        <v>10131160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29</v>
      </c>
      <c r="B347" s="24" t="s">
        <v>627</v>
      </c>
      <c r="C347" s="25" t="s">
        <v>628</v>
      </c>
      <c r="D347" s="26">
        <v>52161018</v>
      </c>
      <c r="E347" s="27">
        <v>70593189</v>
      </c>
      <c r="F347" s="27">
        <v>8188156</v>
      </c>
      <c r="G347" s="28">
        <f t="shared" si="63"/>
        <v>0.15697845467663227</v>
      </c>
      <c r="H347" s="29">
        <v>28925</v>
      </c>
      <c r="I347" s="27">
        <v>3655783</v>
      </c>
      <c r="J347" s="30">
        <v>4503448</v>
      </c>
      <c r="K347" s="30">
        <v>8188156</v>
      </c>
      <c r="L347" s="29">
        <v>0</v>
      </c>
      <c r="M347" s="27">
        <v>0</v>
      </c>
      <c r="N347" s="30">
        <v>0</v>
      </c>
      <c r="O347" s="30">
        <v>0</v>
      </c>
      <c r="P347" s="29">
        <v>0</v>
      </c>
      <c r="Q347" s="27">
        <v>0</v>
      </c>
      <c r="R347" s="30">
        <v>0</v>
      </c>
      <c r="S347" s="30">
        <v>0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29</v>
      </c>
      <c r="B348" s="24" t="s">
        <v>629</v>
      </c>
      <c r="C348" s="25" t="s">
        <v>630</v>
      </c>
      <c r="D348" s="26">
        <v>75959000</v>
      </c>
      <c r="E348" s="27">
        <v>75959000</v>
      </c>
      <c r="F348" s="27">
        <v>12633003</v>
      </c>
      <c r="G348" s="28">
        <f t="shared" si="63"/>
        <v>0.16631344541134033</v>
      </c>
      <c r="H348" s="29">
        <v>3443193</v>
      </c>
      <c r="I348" s="27">
        <v>4337883</v>
      </c>
      <c r="J348" s="30">
        <v>4851927</v>
      </c>
      <c r="K348" s="30">
        <v>12633003</v>
      </c>
      <c r="L348" s="29">
        <v>0</v>
      </c>
      <c r="M348" s="27">
        <v>0</v>
      </c>
      <c r="N348" s="30">
        <v>0</v>
      </c>
      <c r="O348" s="30">
        <v>0</v>
      </c>
      <c r="P348" s="29">
        <v>0</v>
      </c>
      <c r="Q348" s="27">
        <v>0</v>
      </c>
      <c r="R348" s="30">
        <v>0</v>
      </c>
      <c r="S348" s="30">
        <v>0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48</v>
      </c>
      <c r="B349" s="24" t="s">
        <v>631</v>
      </c>
      <c r="C349" s="25" t="s">
        <v>632</v>
      </c>
      <c r="D349" s="26">
        <v>8875000</v>
      </c>
      <c r="E349" s="27">
        <v>8875000</v>
      </c>
      <c r="F349" s="27">
        <v>3542</v>
      </c>
      <c r="G349" s="28">
        <f t="shared" si="63"/>
        <v>0.0003990985915492958</v>
      </c>
      <c r="H349" s="29">
        <v>0</v>
      </c>
      <c r="I349" s="27">
        <v>0</v>
      </c>
      <c r="J349" s="30">
        <v>3542</v>
      </c>
      <c r="K349" s="30">
        <v>3542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633</v>
      </c>
      <c r="C350" s="33"/>
      <c r="D350" s="34">
        <f>SUM(D342:D349)</f>
        <v>625723143</v>
      </c>
      <c r="E350" s="35">
        <f>SUM(E342:E349)</f>
        <v>663312521</v>
      </c>
      <c r="F350" s="35">
        <f>SUM(F342:F349)</f>
        <v>74947003</v>
      </c>
      <c r="G350" s="36">
        <f t="shared" si="63"/>
        <v>0.11977661980132322</v>
      </c>
      <c r="H350" s="37">
        <f aca="true" t="shared" si="68" ref="H350:W350">SUM(H342:H349)</f>
        <v>16377992</v>
      </c>
      <c r="I350" s="35">
        <f t="shared" si="68"/>
        <v>30722764</v>
      </c>
      <c r="J350" s="38">
        <f t="shared" si="68"/>
        <v>27846247</v>
      </c>
      <c r="K350" s="38">
        <f t="shared" si="68"/>
        <v>74947003</v>
      </c>
      <c r="L350" s="37">
        <f t="shared" si="68"/>
        <v>0</v>
      </c>
      <c r="M350" s="35">
        <f t="shared" si="68"/>
        <v>0</v>
      </c>
      <c r="N350" s="38">
        <f t="shared" si="68"/>
        <v>0</v>
      </c>
      <c r="O350" s="38">
        <f t="shared" si="68"/>
        <v>0</v>
      </c>
      <c r="P350" s="37">
        <f t="shared" si="68"/>
        <v>0</v>
      </c>
      <c r="Q350" s="35">
        <f t="shared" si="68"/>
        <v>0</v>
      </c>
      <c r="R350" s="38">
        <f t="shared" si="68"/>
        <v>0</v>
      </c>
      <c r="S350" s="38">
        <f t="shared" si="68"/>
        <v>0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29</v>
      </c>
      <c r="B351" s="24" t="s">
        <v>634</v>
      </c>
      <c r="C351" s="25" t="s">
        <v>635</v>
      </c>
      <c r="D351" s="26">
        <v>15718000</v>
      </c>
      <c r="E351" s="27">
        <v>15718000</v>
      </c>
      <c r="F351" s="27">
        <v>2914113</v>
      </c>
      <c r="G351" s="28">
        <f t="shared" si="63"/>
        <v>0.18539973279043134</v>
      </c>
      <c r="H351" s="29">
        <v>44810</v>
      </c>
      <c r="I351" s="27">
        <v>2175614</v>
      </c>
      <c r="J351" s="30">
        <v>693689</v>
      </c>
      <c r="K351" s="30">
        <v>2914113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29</v>
      </c>
      <c r="B352" s="24" t="s">
        <v>636</v>
      </c>
      <c r="C352" s="25" t="s">
        <v>637</v>
      </c>
      <c r="D352" s="26">
        <v>17918000</v>
      </c>
      <c r="E352" s="27">
        <v>17918000</v>
      </c>
      <c r="F352" s="27">
        <v>335111</v>
      </c>
      <c r="G352" s="28">
        <f t="shared" si="63"/>
        <v>0.01870247795512892</v>
      </c>
      <c r="H352" s="29">
        <v>0</v>
      </c>
      <c r="I352" s="27">
        <v>167288</v>
      </c>
      <c r="J352" s="30">
        <v>167823</v>
      </c>
      <c r="K352" s="30">
        <v>335111</v>
      </c>
      <c r="L352" s="29">
        <v>0</v>
      </c>
      <c r="M352" s="27">
        <v>0</v>
      </c>
      <c r="N352" s="30">
        <v>0</v>
      </c>
      <c r="O352" s="30">
        <v>0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29</v>
      </c>
      <c r="B353" s="24" t="s">
        <v>638</v>
      </c>
      <c r="C353" s="25" t="s">
        <v>639</v>
      </c>
      <c r="D353" s="26">
        <v>25021860</v>
      </c>
      <c r="E353" s="27">
        <v>25231128</v>
      </c>
      <c r="F353" s="27">
        <v>7501548</v>
      </c>
      <c r="G353" s="28">
        <f t="shared" si="63"/>
        <v>0.29979977507667294</v>
      </c>
      <c r="H353" s="29">
        <v>541919</v>
      </c>
      <c r="I353" s="27">
        <v>6687142</v>
      </c>
      <c r="J353" s="30">
        <v>272487</v>
      </c>
      <c r="K353" s="30">
        <v>7501548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48</v>
      </c>
      <c r="B354" s="24" t="s">
        <v>640</v>
      </c>
      <c r="C354" s="25" t="s">
        <v>641</v>
      </c>
      <c r="D354" s="26">
        <v>330000</v>
      </c>
      <c r="E354" s="27">
        <v>330000</v>
      </c>
      <c r="F354" s="27">
        <v>0</v>
      </c>
      <c r="G354" s="28">
        <f t="shared" si="63"/>
        <v>0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642</v>
      </c>
      <c r="C355" s="55"/>
      <c r="D355" s="56">
        <f>SUM(D351:D354)</f>
        <v>58987860</v>
      </c>
      <c r="E355" s="57">
        <f>SUM(E351:E354)</f>
        <v>59197128</v>
      </c>
      <c r="F355" s="57">
        <f>SUM(F351:F354)</f>
        <v>10750772</v>
      </c>
      <c r="G355" s="58">
        <f t="shared" si="63"/>
        <v>0.1822539756485487</v>
      </c>
      <c r="H355" s="59">
        <f aca="true" t="shared" si="69" ref="H355:W355">SUM(H351:H354)</f>
        <v>586729</v>
      </c>
      <c r="I355" s="57">
        <f t="shared" si="69"/>
        <v>9030044</v>
      </c>
      <c r="J355" s="60">
        <f t="shared" si="69"/>
        <v>1133999</v>
      </c>
      <c r="K355" s="60">
        <f t="shared" si="69"/>
        <v>10750772</v>
      </c>
      <c r="L355" s="59">
        <f t="shared" si="69"/>
        <v>0</v>
      </c>
      <c r="M355" s="57">
        <f t="shared" si="69"/>
        <v>0</v>
      </c>
      <c r="N355" s="60">
        <f t="shared" si="69"/>
        <v>0</v>
      </c>
      <c r="O355" s="60">
        <f t="shared" si="69"/>
        <v>0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643</v>
      </c>
      <c r="C356" s="63"/>
      <c r="D356" s="64">
        <f>SUM(D320,D322:D327,D329:D334,D336:D340,D342:D349,D351:D354)</f>
        <v>7483037479</v>
      </c>
      <c r="E356" s="65">
        <f>SUM(E320,E322:E327,E329:E334,E336:E340,E342:E349,E351:E354)</f>
        <v>7845643860</v>
      </c>
      <c r="F356" s="65">
        <f>SUM(F320,F322:F327,F329:F334,F336:F340,F342:F349,F351:F354)</f>
        <v>755142105</v>
      </c>
      <c r="G356" s="66">
        <f t="shared" si="63"/>
        <v>0.10091384776826133</v>
      </c>
      <c r="H356" s="67">
        <f aca="true" t="shared" si="70" ref="H356:W356">SUM(H320,H322:H327,H329:H334,H336:H340,H342:H349,H351:H354)</f>
        <v>89626020</v>
      </c>
      <c r="I356" s="65">
        <f t="shared" si="70"/>
        <v>304698763</v>
      </c>
      <c r="J356" s="68">
        <f t="shared" si="70"/>
        <v>360817322</v>
      </c>
      <c r="K356" s="68">
        <f t="shared" si="70"/>
        <v>755142105</v>
      </c>
      <c r="L356" s="67">
        <f t="shared" si="70"/>
        <v>0</v>
      </c>
      <c r="M356" s="65">
        <f t="shared" si="70"/>
        <v>0</v>
      </c>
      <c r="N356" s="68">
        <f t="shared" si="70"/>
        <v>0</v>
      </c>
      <c r="O356" s="68">
        <f t="shared" si="70"/>
        <v>0</v>
      </c>
      <c r="P356" s="67">
        <f t="shared" si="70"/>
        <v>0</v>
      </c>
      <c r="Q356" s="65">
        <f t="shared" si="70"/>
        <v>0</v>
      </c>
      <c r="R356" s="68">
        <f t="shared" si="70"/>
        <v>0</v>
      </c>
      <c r="S356" s="68">
        <f t="shared" si="70"/>
        <v>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644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56417765636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57057997235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6382686561</v>
      </c>
      <c r="G357" s="74">
        <f t="shared" si="63"/>
        <v>0.11313256540821297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1153619922</v>
      </c>
      <c r="I357" s="76">
        <f t="shared" si="71"/>
        <v>2403707556</v>
      </c>
      <c r="J357" s="77">
        <f t="shared" si="71"/>
        <v>2825359083</v>
      </c>
      <c r="K357" s="77">
        <f t="shared" si="71"/>
        <v>6382686561</v>
      </c>
      <c r="L357" s="75">
        <f t="shared" si="71"/>
        <v>0</v>
      </c>
      <c r="M357" s="76">
        <f t="shared" si="71"/>
        <v>0</v>
      </c>
      <c r="N357" s="77">
        <f t="shared" si="71"/>
        <v>0</v>
      </c>
      <c r="O357" s="77">
        <f t="shared" si="71"/>
        <v>0</v>
      </c>
      <c r="P357" s="75">
        <f t="shared" si="71"/>
        <v>0</v>
      </c>
      <c r="Q357" s="76">
        <f t="shared" si="71"/>
        <v>0</v>
      </c>
      <c r="R357" s="77">
        <f t="shared" si="71"/>
        <v>0</v>
      </c>
      <c r="S357" s="77">
        <f t="shared" si="71"/>
        <v>0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 password="F954" sheet="1" objects="1" scenarios="1"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portrait" paperSize="9" scale="60" r:id="rId1"/>
  <rowBreaks count="4" manualBreakCount="4">
    <brk id="89" max="22" man="1"/>
    <brk id="182" max="22" man="1"/>
    <brk id="24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2013-11-27T07:42:14Z</cp:lastPrinted>
  <dcterms:created xsi:type="dcterms:W3CDTF">2013-11-15T10:19:31Z</dcterms:created>
  <dcterms:modified xsi:type="dcterms:W3CDTF">2013-11-27T07:42:25Z</dcterms:modified>
  <cp:category/>
  <cp:version/>
  <cp:contentType/>
  <cp:contentStatus/>
</cp:coreProperties>
</file>