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<sst xmlns="http://schemas.openxmlformats.org/spreadsheetml/2006/main" count="926" uniqueCount="647">
  <si>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</si>
  <si>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</si>
  <si>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</si>
  <si>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</si>
  <si>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</si>
  <si>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</si>
  <si>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</si>
  <si>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</si>
  <si>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</si>
  <si>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</si>
  <si>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</si>
  <si>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</si>
  <si>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</si>
  <si>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</si>
  <si>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</si>
  <si>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</si>
  <si>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</si>
  <si>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</si>
  <si>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</si>
  <si>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</si>
  <si>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</si>
  <si>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</si>
  <si>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</si>
  <si>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</si>
  <si>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</si>
  <si>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</si>
  <si>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</si>
  <si>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</si>
  <si>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</si>
  <si>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</si>
  <si>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</si>
  <si>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</si>
  <si>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</si>
  <si>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</si>
  <si>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</si>
  <si>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</si>
  <si>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</si>
  <si>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</si>
  <si>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</si>
  <si>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</si>
  <si>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</si>
  <si>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</si>
  <si>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</si>
  <si>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</si>
  <si>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</si>
  <si>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</si>
  <si>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</si>
  <si>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</si>
  <si>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</si>
  <si>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</si>
  <si>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</si>
  <si>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</si>
  <si>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</si>
  <si>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</si>
  <si>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</si>
  <si>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</si>
  <si>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</si>
  <si>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</si>
  <si>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</si>
  <si>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</si>
  <si>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</si>
  <si>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</si>
  <si>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</si>
  <si>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</si>
  <si>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</si>
  <si>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</si>
  <si>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</si>
  <si>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</si>
  <si>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</si>
  <si>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</si>
  <si>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</si>
  <si>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</si>
  <si>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</si>
  <si>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</si>
  <si>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</si>
  <si>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</si>
  <si>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</si>
  <si>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</si>
  <si>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</si>
  <si>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</si>
  <si>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</si>
  <si>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</si>
  <si>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</si>
  <si>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</si>
  <si>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</si>
  <si>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</si>
  <si>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</si>
  <si>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</si>
  <si>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</si>
  <si>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</si>
  <si>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</si>
  <si>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</si>
  <si>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</si>
  <si>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</si>
  <si>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</si>
  <si>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</si>
  <si>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</si>
  <si>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</si>
  <si>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</si>
  <si>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</si>
  <si>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</si>
  <si>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</si>
  <si>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</si>
  <si>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</si>
  <si>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</si>
  <si>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</si>
  <si>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</si>
  <si>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</si>
  <si>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</si>
  <si>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</si>
  <si>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</si>
  <si>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</si>
  <si>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</si>
  <si>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</si>
  <si>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</si>
  <si>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</si>
  <si>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</si>
  <si>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</si>
  <si>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</si>
  <si>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</si>
  <si>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</si>
  <si>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</si>
  <si>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</si>
  <si>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</si>
  <si>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</si>
  <si>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</si>
  <si>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</si>
  <si>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</si>
  <si>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</si>
  <si>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</si>
  <si>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</si>
  <si>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</si>
  <si>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</si>
  <si>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</si>
  <si>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</si>
  <si>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</si>
  <si>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</si>
  <si>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</si>
  <si>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</si>
  <si>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</si>
  <si>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</si>
  <si>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</si>
  <si>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</si>
  <si>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</si>
  <si>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</si>
  <si>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</si>
  <si>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</si>
  <si>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</si>
  <si>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</si>
  <si>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</si>
  <si>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</si>
  <si>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</si>
  <si>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</si>
  <si>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</si>
  <si>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</si>
  <si>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</si>
  <si>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</si>
  <si>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</si>
  <si>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</si>
  <si>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</si>
  <si>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</si>
  <si>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</si>
  <si>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</si>
  <si>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</si>
  <si>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</si>
  <si>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</si>
  <si>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</si>
  <si>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</si>
  <si>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</si>
  <si>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</si>
  <si>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</si>
  <si>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</si>
  <si>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</si>
  <si>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</si>
  <si>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</si>
  <si>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</si>
  <si>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</si>
  <si>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</si>
  <si>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</si>
  <si>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</si>
  <si>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</si>
  <si>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</si>
  <si>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</si>
  <si>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</si>
  <si>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</si>
  <si>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</si>
  <si>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</si>
  <si>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</si>
  <si>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</si>
  <si>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</si>
  <si>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</si>
  <si>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</si>
  <si>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</si>
  <si>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</si>
  <si>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</si>
  <si>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</si>
  <si>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</si>
  <si>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</si>
  <si>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</si>
  <si>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</si>
  <si>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</si>
  <si>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</si>
  <si>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</si>
  <si>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</si>
  <si>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</si>
  <si>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</si>
  <si>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</si>
  <si>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</si>
  <si>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</si>
  <si>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</si>
  <si>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</si>
  <si>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</si>
  <si>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</si>
  <si>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</si>
  <si>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</si>
  <si>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</si>
  <si>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</si>
  <si>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</si>
  <si>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</si>
  <si>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</si>
  <si>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</si>
  <si>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</si>
  <si>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</si>
  <si>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</si>
  <si>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</si>
  <si>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</si>
  <si>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</si>
  <si>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</si>
  <si>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</si>
  <si>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</si>
  <si>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</si>
  <si>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</si>
  <si>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</si>
  <si>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</si>
  <si>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</si>
  <si>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</si>
  <si>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</si>
  <si>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</si>
  <si>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</si>
  <si>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</si>
  <si>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</si>
  <si>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</si>
  <si>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</si>
  <si>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</si>
  <si>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</si>
  <si>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</si>
  <si>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</si>
  <si>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</si>
  <si>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</si>
  <si>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</si>
  <si>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</si>
  <si>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</si>
  <si>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</si>
  <si>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</si>
  <si>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</si>
  <si>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</si>
  <si>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</si>
  <si>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</si>
  <si>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</si>
  <si>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</si>
  <si>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</si>
  <si>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</si>
  <si>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</si>
  <si>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</si>
  <si>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</si>
  <si>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</si>
  <si>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</si>
  <si>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</si>
  <si>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</si>
  <si>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</si>
  <si>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</si>
  <si>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</si>
  <si>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</si>
  <si>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</si>
  <si>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</si>
  <si>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</si>
  <si>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</si>
  <si>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</si>
  <si>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</si>
  <si>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</si>
  <si>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</si>
  <si>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</si>
  <si>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</si>
  <si>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</si>
  <si>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</si>
  <si>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</si>
  <si>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</si>
  <si>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</si>
  <si>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</si>
  <si>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</si>
  <si>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</si>
  <si>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</si>
  <si>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</si>
  <si>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</si>
  <si>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</si>
  <si>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</si>
  <si>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</si>
  <si>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</si>
  <si>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</si>
  <si>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</si>
  <si>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</si>
  <si>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</si>
  <si>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</si>
  <si>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</si>
  <si>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</si>
  <si>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</si>
  <si>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</si>
  <si>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</si>
  <si>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</si>
  <si>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</si>
  <si>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</si>
  <si>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</si>
  <si>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</si>
  <si>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</si>
  <si>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</si>
  <si>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</si>
  <si>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</si>
  <si>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</si>
  <si>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</si>
  <si>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</si>
  <si>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</si>
  <si>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</si>
  <si>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</si>
  <si>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</si>
  <si>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</si>
  <si>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</si>
  <si>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</si>
  <si>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</si>
  <si>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</si>
  <si>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</si>
  <si>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</si>
  <si>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</si>
  <si>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</si>
  <si>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</si>
  <si>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</si>
  <si>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</si>
  <si>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</si>
  <si>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</si>
  <si>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</si>
  <si>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</si>
  <si>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</si>
  <si>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</si>
  <si>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</si>
  <si>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</si>
  <si>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</si>
  <si>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</si>
  <si>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</si>
  <si>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</si>
  <si>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</si>
  <si>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</si>
  <si>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</si>
  <si>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</si>
  <si>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</si>
  <si>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</si>
  <si>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</si>
  <si>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</si>
  <si>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</si>
  <si>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</si>
  <si>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</si>
  <si>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</si>
  <si>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</si>
  <si>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</si>
  <si>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</si>
  <si>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</si>
  <si>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</si>
  <si>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</si>
  <si>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</si>
  <si>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</si>
  <si>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</si>
  <si>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</si>
  <si>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</si>
  <si>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</si>
  <si>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</si>
  <si>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</si>
  <si>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</si>
  <si>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</si>
  <si>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</si>
  <si>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</si>
  <si>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</si>
  <si>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</si>
  <si>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</si>
  <si>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</si>
  <si>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</si>
  <si>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</si>
  <si>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</si>
  <si>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</si>
  <si>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</si>
  <si>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</si>
  <si>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</si>
  <si>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</si>
  <si>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</si>
  <si>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</si>
  <si>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</si>
  <si>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</si>
  <si>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</si>
  <si>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</si>
  <si>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</si>
  <si>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</si>
  <si>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</si>
  <si>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</si>
  <si>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</si>
  <si>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</si>
  <si>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</si>
  <si>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</si>
  <si>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</si>
  <si>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</si>
  <si>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</si>
  <si>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</si>
  <si>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</si>
  <si>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</si>
  <si>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</si>
  <si>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</si>
  <si>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</si>
  <si>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</si>
  <si>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</si>
  <si>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</si>
  <si>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</si>
  <si>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</si>
  <si>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</si>
  <si>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</si>
  <si>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</si>
  <si>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</si>
  <si>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</si>
  <si>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</si>
  <si>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</si>
  <si>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</si>
  <si>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</si>
  <si>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</si>
  <si>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</si>
  <si>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</si>
  <si>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</si>
  <si>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</si>
  <si>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</si>
  <si>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</si>
  <si>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</si>
  <si>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</si>
  <si>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</si>
  <si>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</si>
  <si>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</si>
  <si>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</si>
  <si>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</si>
  <si>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</si>
  <si>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</si>
  <si>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</si>
  <si>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</si>
  <si>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</si>
  <si>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</si>
  <si>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</si>
  <si>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</si>
  <si>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</si>
  <si>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</si>
  <si>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</si>
  <si>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</si>
  <si>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</si>
  <si>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</si>
  <si>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</si>
  <si>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</si>
  <si>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</si>
  <si>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</si>
  <si>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</si>
  <si>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</si>
  <si>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</si>
  <si>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</si>
  <si>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</si>
  <si>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</si>
  <si>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</si>
  <si>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</si>
  <si>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</si>
  <si>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</si>
  <si>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</si>
  <si>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</si>
  <si>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</si>
  <si>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</si>
  <si>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</si>
  <si>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</si>
  <si>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</si>
  <si>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</si>
  <si>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</si>
  <si>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</si>
  <si>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</si>
  <si>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</si>
  <si>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</si>
  <si>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</si>
  <si>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</si>
  <si>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</si>
  <si>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</si>
  <si>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</si>
  <si>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</si>
  <si>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</si>
  <si>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</si>
  <si>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</si>
  <si>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</si>
  <si>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</si>
  <si>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</si>
  <si>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</si>
  <si>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</si>
  <si>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</si>
  <si>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</si>
  <si>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</si>
  <si>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</si>
  <si>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</si>
  <si>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</si>
  <si>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</si>
  <si>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</si>
  <si>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</si>
  <si>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</si>
  <si>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</si>
  <si>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</si>
  <si>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</si>
  <si>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</si>
  <si>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</si>
  <si>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</si>
  <si>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</si>
  <si>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</si>
  <si>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</si>
  <si>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</si>
  <si>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</si>
  <si>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</si>
  <si>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</si>
  <si>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</si>
  <si>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</si>
  <si>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</si>
  <si>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</si>
  <si>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</si>
  <si>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</si>
  <si>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</si>
  <si>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</si>
  <si>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</si>
  <si>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</si>
  <si>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</si>
  <si>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</si>
  <si>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</si>
  <si>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</si>
  <si>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</si>
  <si>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</si>
  <si>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</si>
  <si>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</si>
  <si>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</si>
  <si>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</si>
  <si>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</si>
  <si>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</si>
  <si>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</si>
  <si>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</si>
  <si>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</si>
  <si>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</si>
  <si>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</si>
  <si>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</si>
  <si>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</si>
  <si>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</si>
  <si>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</si>
  <si>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</si>
  <si>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</si>
  <si>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</si>
  <si>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</si>
  <si>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</si>
  <si>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</si>
  <si>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</si>
  <si>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</si>
  <si>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</si>
  <si>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</si>
  <si>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</si>
  <si>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</si>
  <si>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</si>
  <si>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</si>
  <si>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</si>
  <si>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</si>
  <si>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</si>
  <si>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</si>
  <si>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</si>
  <si>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</si>
  <si>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</si>
  <si>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</si>
  <si>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</si>
  <si>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</si>
  <si>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</si>
  <si>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</si>
  <si>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</si>
  <si>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</si>
  <si>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</si>
  <si>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</si>
  <si>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</si>
  <si>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</si>
  <si>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</si>
  <si>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</si>
  <si>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</si>
  <si>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</si>
  <si>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</si>
  <si>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</si>
  <si>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</si>
  <si>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</si>
  <si>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</si>
  <si>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</si>
  <si>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</si>
  <si>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</si>
  <si>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</si>
  <si>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</si>
  <si>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</si>
  <si>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</si>
  <si>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</si>
  <si>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</si>
  <si>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</si>
  <si>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</si>
  <si>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</si>
  <si>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</si>
  <si>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</si>
  <si>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</si>
  <si>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</si>
  <si>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</si>
  <si>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</si>
  <si>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</si>
  <si>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</si>
  <si>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</si>
  <si>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</si>
  <si>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</si>
  <si>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</si>
  <si>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</si>
  <si>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</si>
  <si>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</si>
  <si>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</si>
  <si>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</si>
  <si>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</si>
  <si>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</si>
  <si>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</si>
  <si>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</si>
  <si>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</si>
  <si>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</si>
  <si>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</si>
  <si>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</si>
  <si>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</si>
  <si>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</si>
  <si>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</si>
  <si>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</si>
  <si>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</si>
  <si>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</si>
  <si>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</si>
  <si>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</si>
  <si>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</si>
  <si>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</si>
  <si>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</si>
  <si>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</si>
  <si>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</si>
  <si>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</si>
  <si>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</si>
  <si>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</si>
  <si>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</si>
  <si>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</si>
  <si>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PER ASSET CLASS AS AT 30 SEPTEMBER 2013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</si>
</sst>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1" width="10.7109375" style="78" customWidth="1"/>
    <col min="12" max="23" width="10.7109375" style="78" hidden="1" customWidth="1"/>
    <col min="24" max="16384" width="9.140625" style="1" customWidth="1"/>
  </cols>
  <sheetData>
    <row r="1" spans="1:23" s="80" customFormat="1" ht="12.75">
      <c r="A1" s="79"/>
      <c r="B1" s="81" t="s">
        <v>646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332807309</v>
      </c>
      <c r="E5" s="27">
        <v>332807309</v>
      </c>
      <c r="F5" s="27">
        <v>0</v>
      </c>
      <c r="G5" s="28">
        <f>IF($D5=0,0,$F5/$D5)</f>
        <v>0</v>
      </c>
      <c r="H5" s="29">
        <v>0</v>
      </c>
      <c r="I5" s="27">
        <v>0</v>
      </c>
      <c r="J5" s="30">
        <v>0</v>
      </c>
      <c r="K5" s="30">
        <v>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537635280</v>
      </c>
      <c r="E6" s="27">
        <v>537635280</v>
      </c>
      <c r="F6" s="27">
        <v>0</v>
      </c>
      <c r="G6" s="28">
        <f>IF($D6=0,0,$F6/$D6)</f>
        <v>0</v>
      </c>
      <c r="H6" s="29">
        <v>0</v>
      </c>
      <c r="I6" s="27">
        <v>0</v>
      </c>
      <c r="J6" s="30">
        <v>0</v>
      </c>
      <c r="K6" s="30">
        <v>0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870442589</v>
      </c>
      <c r="E7" s="35">
        <f>SUM(E5:E6)</f>
        <v>870442589</v>
      </c>
      <c r="F7" s="35">
        <f>SUM(F5:F6)</f>
        <v>0</v>
      </c>
      <c r="G7" s="36">
        <f>IF($D7=0,0,$F7/$D7)</f>
        <v>0</v>
      </c>
      <c r="H7" s="37">
        <f aca="true" t="shared" si="0" ref="H7:W7">SUM(H5:H6)</f>
        <v>0</v>
      </c>
      <c r="I7" s="35">
        <f t="shared" si="0"/>
        <v>0</v>
      </c>
      <c r="J7" s="38">
        <f t="shared" si="0"/>
        <v>0</v>
      </c>
      <c r="K7" s="38">
        <f t="shared" si="0"/>
        <v>0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0</v>
      </c>
      <c r="G8" s="28">
        <f>IF($D8=0,0,$F8/$D8)</f>
        <v>0</v>
      </c>
      <c r="H8" s="29">
        <v>0</v>
      </c>
      <c r="I8" s="27">
        <v>0</v>
      </c>
      <c r="J8" s="30">
        <v>0</v>
      </c>
      <c r="K8" s="30">
        <v>0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3877020</v>
      </c>
      <c r="E9" s="27">
        <v>3877020</v>
      </c>
      <c r="F9" s="27">
        <v>0</v>
      </c>
      <c r="G9" s="28">
        <f aca="true" t="shared" si="1" ref="G9:G40">IF($D9=0,0,$F9/$D9)</f>
        <v>0</v>
      </c>
      <c r="H9" s="29">
        <v>0</v>
      </c>
      <c r="I9" s="27">
        <v>0</v>
      </c>
      <c r="J9" s="30">
        <v>0</v>
      </c>
      <c r="K9" s="30">
        <v>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1480404</v>
      </c>
      <c r="E10" s="27">
        <v>1480404</v>
      </c>
      <c r="F10" s="27">
        <v>258817</v>
      </c>
      <c r="G10" s="28">
        <f t="shared" si="1"/>
        <v>0.17482862786104333</v>
      </c>
      <c r="H10" s="29">
        <v>30000</v>
      </c>
      <c r="I10" s="27">
        <v>0</v>
      </c>
      <c r="J10" s="30">
        <v>228817</v>
      </c>
      <c r="K10" s="30">
        <v>258817</v>
      </c>
      <c r="L10" s="29">
        <v>0</v>
      </c>
      <c r="M10" s="27">
        <v>0</v>
      </c>
      <c r="N10" s="30">
        <v>0</v>
      </c>
      <c r="O10" s="30">
        <v>0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0</v>
      </c>
      <c r="E11" s="27">
        <v>0</v>
      </c>
      <c r="F11" s="27">
        <v>0</v>
      </c>
      <c r="G11" s="28">
        <f t="shared" si="1"/>
        <v>0</v>
      </c>
      <c r="H11" s="29">
        <v>0</v>
      </c>
      <c r="I11" s="27">
        <v>0</v>
      </c>
      <c r="J11" s="30">
        <v>0</v>
      </c>
      <c r="K11" s="30">
        <v>0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0</v>
      </c>
      <c r="G12" s="28">
        <f t="shared" si="1"/>
        <v>0</v>
      </c>
      <c r="H12" s="29">
        <v>0</v>
      </c>
      <c r="I12" s="27">
        <v>0</v>
      </c>
      <c r="J12" s="30">
        <v>0</v>
      </c>
      <c r="K12" s="30">
        <v>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0</v>
      </c>
      <c r="G13" s="28">
        <f t="shared" si="1"/>
        <v>0</v>
      </c>
      <c r="H13" s="29">
        <v>0</v>
      </c>
      <c r="I13" s="27">
        <v>0</v>
      </c>
      <c r="J13" s="30">
        <v>0</v>
      </c>
      <c r="K13" s="30">
        <v>0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1077252</v>
      </c>
      <c r="E14" s="27">
        <v>1077252</v>
      </c>
      <c r="F14" s="27">
        <v>0</v>
      </c>
      <c r="G14" s="28">
        <f t="shared" si="1"/>
        <v>0</v>
      </c>
      <c r="H14" s="29">
        <v>0</v>
      </c>
      <c r="I14" s="27">
        <v>0</v>
      </c>
      <c r="J14" s="30">
        <v>0</v>
      </c>
      <c r="K14" s="30">
        <v>0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0</v>
      </c>
      <c r="E15" s="27">
        <v>0</v>
      </c>
      <c r="F15" s="27">
        <v>0</v>
      </c>
      <c r="G15" s="28">
        <f t="shared" si="1"/>
        <v>0</v>
      </c>
      <c r="H15" s="29">
        <v>0</v>
      </c>
      <c r="I15" s="27">
        <v>0</v>
      </c>
      <c r="J15" s="30">
        <v>0</v>
      </c>
      <c r="K15" s="30">
        <v>0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0</v>
      </c>
      <c r="F16" s="27">
        <v>0</v>
      </c>
      <c r="G16" s="28">
        <f t="shared" si="1"/>
        <v>0</v>
      </c>
      <c r="H16" s="29">
        <v>0</v>
      </c>
      <c r="I16" s="27">
        <v>0</v>
      </c>
      <c r="J16" s="30">
        <v>0</v>
      </c>
      <c r="K16" s="30">
        <v>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0</v>
      </c>
      <c r="E17" s="27">
        <v>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6434676</v>
      </c>
      <c r="E18" s="35">
        <f>SUM(E8:E17)</f>
        <v>6434676</v>
      </c>
      <c r="F18" s="35">
        <f>SUM(F8:F17)</f>
        <v>258817</v>
      </c>
      <c r="G18" s="36">
        <f t="shared" si="1"/>
        <v>0.040222227195277585</v>
      </c>
      <c r="H18" s="37">
        <f aca="true" t="shared" si="2" ref="H18:W18">SUM(H8:H17)</f>
        <v>30000</v>
      </c>
      <c r="I18" s="35">
        <f t="shared" si="2"/>
        <v>0</v>
      </c>
      <c r="J18" s="38">
        <f t="shared" si="2"/>
        <v>228817</v>
      </c>
      <c r="K18" s="38">
        <f t="shared" si="2"/>
        <v>258817</v>
      </c>
      <c r="L18" s="37">
        <f t="shared" si="2"/>
        <v>0</v>
      </c>
      <c r="M18" s="35">
        <f t="shared" si="2"/>
        <v>0</v>
      </c>
      <c r="N18" s="38">
        <f t="shared" si="2"/>
        <v>0</v>
      </c>
      <c r="O18" s="38">
        <f t="shared" si="2"/>
        <v>0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12119804</v>
      </c>
      <c r="E19" s="27">
        <v>12119804</v>
      </c>
      <c r="F19" s="27">
        <v>26909</v>
      </c>
      <c r="G19" s="28">
        <f t="shared" si="1"/>
        <v>0.0022202504264920457</v>
      </c>
      <c r="H19" s="29">
        <v>26909</v>
      </c>
      <c r="I19" s="27">
        <v>0</v>
      </c>
      <c r="J19" s="30">
        <v>0</v>
      </c>
      <c r="K19" s="30">
        <v>26909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6068537</v>
      </c>
      <c r="E20" s="27">
        <v>12983290</v>
      </c>
      <c r="F20" s="27">
        <v>4820026</v>
      </c>
      <c r="G20" s="28">
        <f t="shared" si="1"/>
        <v>0.7942649109661851</v>
      </c>
      <c r="H20" s="29">
        <v>4820026</v>
      </c>
      <c r="I20" s="27">
        <v>0</v>
      </c>
      <c r="J20" s="30">
        <v>0</v>
      </c>
      <c r="K20" s="30">
        <v>4820026</v>
      </c>
      <c r="L20" s="29">
        <v>0</v>
      </c>
      <c r="M20" s="27">
        <v>0</v>
      </c>
      <c r="N20" s="30">
        <v>0</v>
      </c>
      <c r="O20" s="30">
        <v>0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8176728</v>
      </c>
      <c r="E21" s="27">
        <v>8176728</v>
      </c>
      <c r="F21" s="27">
        <v>603731</v>
      </c>
      <c r="G21" s="28">
        <f t="shared" si="1"/>
        <v>0.07383527983320468</v>
      </c>
      <c r="H21" s="29">
        <v>388070</v>
      </c>
      <c r="I21" s="27">
        <v>51864</v>
      </c>
      <c r="J21" s="30">
        <v>163797</v>
      </c>
      <c r="K21" s="30">
        <v>603731</v>
      </c>
      <c r="L21" s="29">
        <v>0</v>
      </c>
      <c r="M21" s="27">
        <v>0</v>
      </c>
      <c r="N21" s="30">
        <v>0</v>
      </c>
      <c r="O21" s="30">
        <v>0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21433143</v>
      </c>
      <c r="E22" s="27">
        <v>21433143</v>
      </c>
      <c r="F22" s="27">
        <v>0</v>
      </c>
      <c r="G22" s="28">
        <f t="shared" si="1"/>
        <v>0</v>
      </c>
      <c r="H22" s="29">
        <v>0</v>
      </c>
      <c r="I22" s="27">
        <v>0</v>
      </c>
      <c r="J22" s="30">
        <v>0</v>
      </c>
      <c r="K22" s="30">
        <v>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0</v>
      </c>
      <c r="E23" s="27">
        <v>0</v>
      </c>
      <c r="F23" s="27">
        <v>0</v>
      </c>
      <c r="G23" s="28">
        <f t="shared" si="1"/>
        <v>0</v>
      </c>
      <c r="H23" s="29">
        <v>0</v>
      </c>
      <c r="I23" s="27">
        <v>0</v>
      </c>
      <c r="J23" s="30">
        <v>0</v>
      </c>
      <c r="K23" s="30">
        <v>0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7254300</v>
      </c>
      <c r="E24" s="27">
        <v>7254300</v>
      </c>
      <c r="F24" s="27">
        <v>0</v>
      </c>
      <c r="G24" s="28">
        <f t="shared" si="1"/>
        <v>0</v>
      </c>
      <c r="H24" s="29">
        <v>0</v>
      </c>
      <c r="I24" s="27">
        <v>0</v>
      </c>
      <c r="J24" s="30">
        <v>0</v>
      </c>
      <c r="K24" s="30">
        <v>0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2152000</v>
      </c>
      <c r="E25" s="27">
        <v>2152000</v>
      </c>
      <c r="F25" s="27">
        <v>251835</v>
      </c>
      <c r="G25" s="28">
        <f t="shared" si="1"/>
        <v>0.11702369888475836</v>
      </c>
      <c r="H25" s="29">
        <v>8229</v>
      </c>
      <c r="I25" s="27">
        <v>228276</v>
      </c>
      <c r="J25" s="30">
        <v>15330</v>
      </c>
      <c r="K25" s="30">
        <v>251835</v>
      </c>
      <c r="L25" s="29">
        <v>0</v>
      </c>
      <c r="M25" s="27">
        <v>0</v>
      </c>
      <c r="N25" s="30">
        <v>0</v>
      </c>
      <c r="O25" s="30">
        <v>0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34064640</v>
      </c>
      <c r="E26" s="27">
        <v>34064640</v>
      </c>
      <c r="F26" s="27">
        <v>0</v>
      </c>
      <c r="G26" s="28">
        <f t="shared" si="1"/>
        <v>0</v>
      </c>
      <c r="H26" s="29">
        <v>0</v>
      </c>
      <c r="I26" s="27">
        <v>0</v>
      </c>
      <c r="J26" s="30">
        <v>0</v>
      </c>
      <c r="K26" s="30">
        <v>0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91269152</v>
      </c>
      <c r="E27" s="35">
        <f>SUM(E19:E26)</f>
        <v>98183905</v>
      </c>
      <c r="F27" s="35">
        <f>SUM(F19:F26)</f>
        <v>5702501</v>
      </c>
      <c r="G27" s="36">
        <f t="shared" si="1"/>
        <v>0.062480048023235715</v>
      </c>
      <c r="H27" s="37">
        <f aca="true" t="shared" si="3" ref="H27:W27">SUM(H19:H26)</f>
        <v>5243234</v>
      </c>
      <c r="I27" s="35">
        <f t="shared" si="3"/>
        <v>280140</v>
      </c>
      <c r="J27" s="38">
        <f t="shared" si="3"/>
        <v>179127</v>
      </c>
      <c r="K27" s="38">
        <f t="shared" si="3"/>
        <v>5702501</v>
      </c>
      <c r="L27" s="37">
        <f t="shared" si="3"/>
        <v>0</v>
      </c>
      <c r="M27" s="35">
        <f t="shared" si="3"/>
        <v>0</v>
      </c>
      <c r="N27" s="38">
        <f t="shared" si="3"/>
        <v>0</v>
      </c>
      <c r="O27" s="38">
        <f t="shared" si="3"/>
        <v>0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0</v>
      </c>
      <c r="E28" s="27">
        <v>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0</v>
      </c>
      <c r="E29" s="27">
        <v>0</v>
      </c>
      <c r="F29" s="27">
        <v>0</v>
      </c>
      <c r="G29" s="28">
        <f t="shared" si="1"/>
        <v>0</v>
      </c>
      <c r="H29" s="29">
        <v>0</v>
      </c>
      <c r="I29" s="27">
        <v>0</v>
      </c>
      <c r="J29" s="30">
        <v>0</v>
      </c>
      <c r="K29" s="30">
        <v>0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1300000</v>
      </c>
      <c r="E30" s="27">
        <v>1300000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0</v>
      </c>
      <c r="E31" s="27">
        <v>0</v>
      </c>
      <c r="F31" s="27">
        <v>0</v>
      </c>
      <c r="G31" s="28">
        <f t="shared" si="1"/>
        <v>0</v>
      </c>
      <c r="H31" s="29">
        <v>0</v>
      </c>
      <c r="I31" s="27">
        <v>0</v>
      </c>
      <c r="J31" s="30">
        <v>0</v>
      </c>
      <c r="K31" s="30">
        <v>0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0</v>
      </c>
      <c r="E32" s="27">
        <v>0</v>
      </c>
      <c r="F32" s="27">
        <v>2509308</v>
      </c>
      <c r="G32" s="28">
        <f t="shared" si="1"/>
        <v>0</v>
      </c>
      <c r="H32" s="29">
        <v>0</v>
      </c>
      <c r="I32" s="27">
        <v>2509308</v>
      </c>
      <c r="J32" s="30">
        <v>0</v>
      </c>
      <c r="K32" s="30">
        <v>2509308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0</v>
      </c>
      <c r="E33" s="27">
        <v>0</v>
      </c>
      <c r="F33" s="27">
        <v>1498146</v>
      </c>
      <c r="G33" s="28">
        <f t="shared" si="1"/>
        <v>0</v>
      </c>
      <c r="H33" s="29">
        <v>673066</v>
      </c>
      <c r="I33" s="27">
        <v>661408</v>
      </c>
      <c r="J33" s="30">
        <v>163672</v>
      </c>
      <c r="K33" s="30">
        <v>1498146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0</v>
      </c>
      <c r="F34" s="27">
        <v>40288</v>
      </c>
      <c r="G34" s="28">
        <f t="shared" si="1"/>
        <v>0</v>
      </c>
      <c r="H34" s="29">
        <v>40288</v>
      </c>
      <c r="I34" s="27">
        <v>0</v>
      </c>
      <c r="J34" s="30">
        <v>0</v>
      </c>
      <c r="K34" s="30">
        <v>40288</v>
      </c>
      <c r="L34" s="29">
        <v>0</v>
      </c>
      <c r="M34" s="27">
        <v>0</v>
      </c>
      <c r="N34" s="30">
        <v>0</v>
      </c>
      <c r="O34" s="30">
        <v>0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0</v>
      </c>
      <c r="E35" s="27">
        <v>0</v>
      </c>
      <c r="F35" s="27">
        <v>11075</v>
      </c>
      <c r="G35" s="28">
        <f t="shared" si="1"/>
        <v>0</v>
      </c>
      <c r="H35" s="29">
        <v>11075</v>
      </c>
      <c r="I35" s="27">
        <v>0</v>
      </c>
      <c r="J35" s="30">
        <v>0</v>
      </c>
      <c r="K35" s="30">
        <v>11075</v>
      </c>
      <c r="L35" s="29">
        <v>0</v>
      </c>
      <c r="M35" s="27">
        <v>0</v>
      </c>
      <c r="N35" s="30">
        <v>0</v>
      </c>
      <c r="O35" s="30">
        <v>0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0</v>
      </c>
      <c r="E36" s="27">
        <v>0</v>
      </c>
      <c r="F36" s="27">
        <v>0</v>
      </c>
      <c r="G36" s="28">
        <f t="shared" si="1"/>
        <v>0</v>
      </c>
      <c r="H36" s="29">
        <v>0</v>
      </c>
      <c r="I36" s="27">
        <v>0</v>
      </c>
      <c r="J36" s="30">
        <v>0</v>
      </c>
      <c r="K36" s="30">
        <v>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1300000</v>
      </c>
      <c r="E37" s="35">
        <f>SUM(E28:E36)</f>
        <v>1300000</v>
      </c>
      <c r="F37" s="35">
        <f>SUM(F28:F36)</f>
        <v>4058817</v>
      </c>
      <c r="G37" s="36">
        <f t="shared" si="1"/>
        <v>3.122166923076923</v>
      </c>
      <c r="H37" s="37">
        <f aca="true" t="shared" si="4" ref="H37:W37">SUM(H28:H36)</f>
        <v>724429</v>
      </c>
      <c r="I37" s="35">
        <f t="shared" si="4"/>
        <v>3170716</v>
      </c>
      <c r="J37" s="38">
        <f t="shared" si="4"/>
        <v>163672</v>
      </c>
      <c r="K37" s="38">
        <f t="shared" si="4"/>
        <v>4058817</v>
      </c>
      <c r="L37" s="37">
        <f t="shared" si="4"/>
        <v>0</v>
      </c>
      <c r="M37" s="35">
        <f t="shared" si="4"/>
        <v>0</v>
      </c>
      <c r="N37" s="38">
        <f t="shared" si="4"/>
        <v>0</v>
      </c>
      <c r="O37" s="38">
        <f t="shared" si="4"/>
        <v>0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8652903</v>
      </c>
      <c r="E38" s="27">
        <v>8652903</v>
      </c>
      <c r="F38" s="27">
        <v>316270</v>
      </c>
      <c r="G38" s="28">
        <f t="shared" si="1"/>
        <v>0.03655073909877413</v>
      </c>
      <c r="H38" s="29">
        <v>60710</v>
      </c>
      <c r="I38" s="27">
        <v>255560</v>
      </c>
      <c r="J38" s="30">
        <v>0</v>
      </c>
      <c r="K38" s="30">
        <v>316270</v>
      </c>
      <c r="L38" s="29">
        <v>0</v>
      </c>
      <c r="M38" s="27">
        <v>0</v>
      </c>
      <c r="N38" s="30">
        <v>0</v>
      </c>
      <c r="O38" s="30">
        <v>0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3177737</v>
      </c>
      <c r="E39" s="27">
        <v>3177737</v>
      </c>
      <c r="F39" s="27">
        <v>0</v>
      </c>
      <c r="G39" s="28">
        <f t="shared" si="1"/>
        <v>0</v>
      </c>
      <c r="H39" s="29">
        <v>0</v>
      </c>
      <c r="I39" s="27">
        <v>0</v>
      </c>
      <c r="J39" s="30">
        <v>0</v>
      </c>
      <c r="K39" s="30">
        <v>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7347359</v>
      </c>
      <c r="E40" s="27">
        <v>7347359</v>
      </c>
      <c r="F40" s="27">
        <v>589315</v>
      </c>
      <c r="G40" s="28">
        <f t="shared" si="1"/>
        <v>0.0802077317849856</v>
      </c>
      <c r="H40" s="29">
        <v>194253</v>
      </c>
      <c r="I40" s="27">
        <v>204598</v>
      </c>
      <c r="J40" s="30">
        <v>190464</v>
      </c>
      <c r="K40" s="30">
        <v>589315</v>
      </c>
      <c r="L40" s="29">
        <v>0</v>
      </c>
      <c r="M40" s="27">
        <v>0</v>
      </c>
      <c r="N40" s="30">
        <v>0</v>
      </c>
      <c r="O40" s="30">
        <v>0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0</v>
      </c>
      <c r="E41" s="27">
        <v>0</v>
      </c>
      <c r="F41" s="27">
        <v>0</v>
      </c>
      <c r="G41" s="28">
        <f aca="true" t="shared" si="5" ref="G41:G57">IF($D41=0,0,$F41/$D41)</f>
        <v>0</v>
      </c>
      <c r="H41" s="29">
        <v>0</v>
      </c>
      <c r="I41" s="27">
        <v>0</v>
      </c>
      <c r="J41" s="30">
        <v>0</v>
      </c>
      <c r="K41" s="30">
        <v>0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0</v>
      </c>
      <c r="E42" s="27">
        <v>0</v>
      </c>
      <c r="F42" s="27">
        <v>0</v>
      </c>
      <c r="G42" s="28">
        <f t="shared" si="5"/>
        <v>0</v>
      </c>
      <c r="H42" s="29">
        <v>0</v>
      </c>
      <c r="I42" s="27">
        <v>0</v>
      </c>
      <c r="J42" s="30">
        <v>0</v>
      </c>
      <c r="K42" s="30">
        <v>0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19177999</v>
      </c>
      <c r="E43" s="35">
        <f>SUM(E38:E42)</f>
        <v>19177999</v>
      </c>
      <c r="F43" s="35">
        <f>SUM(F38:F42)</f>
        <v>905585</v>
      </c>
      <c r="G43" s="36">
        <f t="shared" si="5"/>
        <v>0.04721999411930306</v>
      </c>
      <c r="H43" s="37">
        <f aca="true" t="shared" si="6" ref="H43:W43">SUM(H38:H42)</f>
        <v>254963</v>
      </c>
      <c r="I43" s="35">
        <f t="shared" si="6"/>
        <v>460158</v>
      </c>
      <c r="J43" s="38">
        <f t="shared" si="6"/>
        <v>190464</v>
      </c>
      <c r="K43" s="38">
        <f t="shared" si="6"/>
        <v>905585</v>
      </c>
      <c r="L43" s="37">
        <f t="shared" si="6"/>
        <v>0</v>
      </c>
      <c r="M43" s="35">
        <f t="shared" si="6"/>
        <v>0</v>
      </c>
      <c r="N43" s="38">
        <f t="shared" si="6"/>
        <v>0</v>
      </c>
      <c r="O43" s="38">
        <f t="shared" si="6"/>
        <v>0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0</v>
      </c>
      <c r="E44" s="27">
        <v>0</v>
      </c>
      <c r="F44" s="27">
        <v>0</v>
      </c>
      <c r="G44" s="28">
        <f t="shared" si="5"/>
        <v>0</v>
      </c>
      <c r="H44" s="29">
        <v>0</v>
      </c>
      <c r="I44" s="27">
        <v>0</v>
      </c>
      <c r="J44" s="30">
        <v>0</v>
      </c>
      <c r="K44" s="30">
        <v>0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0</v>
      </c>
      <c r="E45" s="27">
        <v>0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0</v>
      </c>
      <c r="E46" s="27">
        <v>0</v>
      </c>
      <c r="F46" s="27">
        <v>2606009</v>
      </c>
      <c r="G46" s="28">
        <f t="shared" si="5"/>
        <v>0</v>
      </c>
      <c r="H46" s="29">
        <v>161511</v>
      </c>
      <c r="I46" s="27">
        <v>642764</v>
      </c>
      <c r="J46" s="30">
        <v>1801734</v>
      </c>
      <c r="K46" s="30">
        <v>2606009</v>
      </c>
      <c r="L46" s="29">
        <v>0</v>
      </c>
      <c r="M46" s="27">
        <v>0</v>
      </c>
      <c r="N46" s="30">
        <v>0</v>
      </c>
      <c r="O46" s="30">
        <v>0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0</v>
      </c>
      <c r="E47" s="27">
        <v>0</v>
      </c>
      <c r="F47" s="27">
        <v>1221785</v>
      </c>
      <c r="G47" s="28">
        <f t="shared" si="5"/>
        <v>0</v>
      </c>
      <c r="H47" s="29">
        <v>235232</v>
      </c>
      <c r="I47" s="27">
        <v>877519</v>
      </c>
      <c r="J47" s="30">
        <v>109034</v>
      </c>
      <c r="K47" s="30">
        <v>1221785</v>
      </c>
      <c r="L47" s="29">
        <v>0</v>
      </c>
      <c r="M47" s="27">
        <v>0</v>
      </c>
      <c r="N47" s="30">
        <v>0</v>
      </c>
      <c r="O47" s="30">
        <v>0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45226879</v>
      </c>
      <c r="E48" s="27">
        <v>45226879</v>
      </c>
      <c r="F48" s="27">
        <v>5692438</v>
      </c>
      <c r="G48" s="28">
        <f t="shared" si="5"/>
        <v>0.12586404646670402</v>
      </c>
      <c r="H48" s="29">
        <v>1112175</v>
      </c>
      <c r="I48" s="27">
        <v>2832985</v>
      </c>
      <c r="J48" s="30">
        <v>1747278</v>
      </c>
      <c r="K48" s="30">
        <v>5692438</v>
      </c>
      <c r="L48" s="29">
        <v>0</v>
      </c>
      <c r="M48" s="27">
        <v>0</v>
      </c>
      <c r="N48" s="30">
        <v>0</v>
      </c>
      <c r="O48" s="30">
        <v>0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0</v>
      </c>
      <c r="E49" s="27">
        <v>0</v>
      </c>
      <c r="F49" s="27">
        <v>0</v>
      </c>
      <c r="G49" s="28">
        <f t="shared" si="5"/>
        <v>0</v>
      </c>
      <c r="H49" s="29">
        <v>0</v>
      </c>
      <c r="I49" s="27">
        <v>0</v>
      </c>
      <c r="J49" s="30">
        <v>0</v>
      </c>
      <c r="K49" s="30">
        <v>0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45226879</v>
      </c>
      <c r="E50" s="35">
        <f>SUM(E44:E49)</f>
        <v>45226879</v>
      </c>
      <c r="F50" s="35">
        <f>SUM(F44:F49)</f>
        <v>9520232</v>
      </c>
      <c r="G50" s="36">
        <f t="shared" si="5"/>
        <v>0.21049942446835654</v>
      </c>
      <c r="H50" s="37">
        <f aca="true" t="shared" si="7" ref="H50:W50">SUM(H44:H49)</f>
        <v>1508918</v>
      </c>
      <c r="I50" s="35">
        <f t="shared" si="7"/>
        <v>4353268</v>
      </c>
      <c r="J50" s="38">
        <f t="shared" si="7"/>
        <v>3658046</v>
      </c>
      <c r="K50" s="38">
        <f t="shared" si="7"/>
        <v>9520232</v>
      </c>
      <c r="L50" s="37">
        <f t="shared" si="7"/>
        <v>0</v>
      </c>
      <c r="M50" s="35">
        <f t="shared" si="7"/>
        <v>0</v>
      </c>
      <c r="N50" s="38">
        <f t="shared" si="7"/>
        <v>0</v>
      </c>
      <c r="O50" s="38">
        <f t="shared" si="7"/>
        <v>0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0</v>
      </c>
      <c r="G51" s="28">
        <f t="shared" si="5"/>
        <v>0</v>
      </c>
      <c r="H51" s="29">
        <v>0</v>
      </c>
      <c r="I51" s="27">
        <v>0</v>
      </c>
      <c r="J51" s="30">
        <v>0</v>
      </c>
      <c r="K51" s="30">
        <v>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2946579</v>
      </c>
      <c r="E52" s="27">
        <v>2946579</v>
      </c>
      <c r="F52" s="27">
        <v>225246</v>
      </c>
      <c r="G52" s="28">
        <f t="shared" si="5"/>
        <v>0.07644322449864742</v>
      </c>
      <c r="H52" s="29">
        <v>225246</v>
      </c>
      <c r="I52" s="27">
        <v>0</v>
      </c>
      <c r="J52" s="30">
        <v>0</v>
      </c>
      <c r="K52" s="30">
        <v>225246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0</v>
      </c>
      <c r="E53" s="27">
        <v>0</v>
      </c>
      <c r="F53" s="27">
        <v>0</v>
      </c>
      <c r="G53" s="28">
        <f t="shared" si="5"/>
        <v>0</v>
      </c>
      <c r="H53" s="29">
        <v>0</v>
      </c>
      <c r="I53" s="27">
        <v>0</v>
      </c>
      <c r="J53" s="30">
        <v>0</v>
      </c>
      <c r="K53" s="30">
        <v>0</v>
      </c>
      <c r="L53" s="29">
        <v>0</v>
      </c>
      <c r="M53" s="27">
        <v>0</v>
      </c>
      <c r="N53" s="30">
        <v>0</v>
      </c>
      <c r="O53" s="30">
        <v>0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5400000</v>
      </c>
      <c r="E54" s="27">
        <v>5400000</v>
      </c>
      <c r="F54" s="27">
        <v>0</v>
      </c>
      <c r="G54" s="28">
        <f t="shared" si="5"/>
        <v>0</v>
      </c>
      <c r="H54" s="29">
        <v>0</v>
      </c>
      <c r="I54" s="27">
        <v>0</v>
      </c>
      <c r="J54" s="30">
        <v>0</v>
      </c>
      <c r="K54" s="30">
        <v>0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0</v>
      </c>
      <c r="G55" s="28">
        <f t="shared" si="5"/>
        <v>0</v>
      </c>
      <c r="H55" s="29">
        <v>0</v>
      </c>
      <c r="I55" s="27">
        <v>0</v>
      </c>
      <c r="J55" s="30">
        <v>0</v>
      </c>
      <c r="K55" s="30">
        <v>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8346579</v>
      </c>
      <c r="E56" s="35">
        <f>SUM(E51:E55)</f>
        <v>8346579</v>
      </c>
      <c r="F56" s="35">
        <f>SUM(F51:F55)</f>
        <v>225246</v>
      </c>
      <c r="G56" s="36">
        <f t="shared" si="5"/>
        <v>0.02698662529882003</v>
      </c>
      <c r="H56" s="37">
        <f aca="true" t="shared" si="8" ref="H56:W56">SUM(H51:H55)</f>
        <v>225246</v>
      </c>
      <c r="I56" s="35">
        <f t="shared" si="8"/>
        <v>0</v>
      </c>
      <c r="J56" s="38">
        <f t="shared" si="8"/>
        <v>0</v>
      </c>
      <c r="K56" s="38">
        <f t="shared" si="8"/>
        <v>225246</v>
      </c>
      <c r="L56" s="37">
        <f t="shared" si="8"/>
        <v>0</v>
      </c>
      <c r="M56" s="35">
        <f t="shared" si="8"/>
        <v>0</v>
      </c>
      <c r="N56" s="38">
        <f t="shared" si="8"/>
        <v>0</v>
      </c>
      <c r="O56" s="38">
        <f t="shared" si="8"/>
        <v>0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1042197874</v>
      </c>
      <c r="E57" s="43">
        <f>SUM(E5:E6,E8:E17,E19:E26,E28:E36,E38:E42,E44:E49,E51:E55)</f>
        <v>1049112627</v>
      </c>
      <c r="F57" s="43">
        <f>SUM(F5:F6,F8:F17,F19:F26,F28:F36,F38:F42,F44:F49,F51:F55)</f>
        <v>20671198</v>
      </c>
      <c r="G57" s="44">
        <f t="shared" si="5"/>
        <v>0.01983423543233979</v>
      </c>
      <c r="H57" s="45">
        <f aca="true" t="shared" si="9" ref="H57:W57">SUM(H5:H6,H8:H17,H19:H26,H28:H36,H38:H42,H44:H49,H51:H55)</f>
        <v>7986790</v>
      </c>
      <c r="I57" s="43">
        <f t="shared" si="9"/>
        <v>8264282</v>
      </c>
      <c r="J57" s="46">
        <f t="shared" si="9"/>
        <v>4420126</v>
      </c>
      <c r="K57" s="46">
        <f t="shared" si="9"/>
        <v>20671198</v>
      </c>
      <c r="L57" s="45">
        <f t="shared" si="9"/>
        <v>0</v>
      </c>
      <c r="M57" s="43">
        <f t="shared" si="9"/>
        <v>0</v>
      </c>
      <c r="N57" s="46">
        <f t="shared" si="9"/>
        <v>0</v>
      </c>
      <c r="O57" s="46">
        <f t="shared" si="9"/>
        <v>0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309899883</v>
      </c>
      <c r="E60" s="27">
        <v>309899883</v>
      </c>
      <c r="F60" s="27">
        <v>30826500</v>
      </c>
      <c r="G60" s="28">
        <f aca="true" t="shared" si="10" ref="G60:G89">IF($D60=0,0,$F60/$D60)</f>
        <v>0.09947244800992713</v>
      </c>
      <c r="H60" s="29">
        <v>3005718</v>
      </c>
      <c r="I60" s="27">
        <v>12022850</v>
      </c>
      <c r="J60" s="30">
        <v>15797932</v>
      </c>
      <c r="K60" s="30">
        <v>30826500</v>
      </c>
      <c r="L60" s="29">
        <v>0</v>
      </c>
      <c r="M60" s="27">
        <v>0</v>
      </c>
      <c r="N60" s="30">
        <v>0</v>
      </c>
      <c r="O60" s="30">
        <v>0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309899883</v>
      </c>
      <c r="E61" s="35">
        <f>E60</f>
        <v>309899883</v>
      </c>
      <c r="F61" s="35">
        <f>F60</f>
        <v>30826500</v>
      </c>
      <c r="G61" s="36">
        <f t="shared" si="10"/>
        <v>0.09947244800992713</v>
      </c>
      <c r="H61" s="37">
        <f aca="true" t="shared" si="11" ref="H61:W61">H60</f>
        <v>3005718</v>
      </c>
      <c r="I61" s="35">
        <f t="shared" si="11"/>
        <v>12022850</v>
      </c>
      <c r="J61" s="38">
        <f t="shared" si="11"/>
        <v>15797932</v>
      </c>
      <c r="K61" s="38">
        <f t="shared" si="11"/>
        <v>30826500</v>
      </c>
      <c r="L61" s="37">
        <f t="shared" si="11"/>
        <v>0</v>
      </c>
      <c r="M61" s="35">
        <f t="shared" si="11"/>
        <v>0</v>
      </c>
      <c r="N61" s="38">
        <f t="shared" si="11"/>
        <v>0</v>
      </c>
      <c r="O61" s="38">
        <f t="shared" si="11"/>
        <v>0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14513361</v>
      </c>
      <c r="E62" s="27">
        <v>0</v>
      </c>
      <c r="F62" s="27">
        <v>0</v>
      </c>
      <c r="G62" s="28">
        <f t="shared" si="10"/>
        <v>0</v>
      </c>
      <c r="H62" s="29">
        <v>0</v>
      </c>
      <c r="I62" s="27">
        <v>0</v>
      </c>
      <c r="J62" s="30">
        <v>0</v>
      </c>
      <c r="K62" s="30">
        <v>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0</v>
      </c>
      <c r="G63" s="28">
        <f t="shared" si="10"/>
        <v>0</v>
      </c>
      <c r="H63" s="29">
        <v>0</v>
      </c>
      <c r="I63" s="27">
        <v>0</v>
      </c>
      <c r="J63" s="30">
        <v>0</v>
      </c>
      <c r="K63" s="30">
        <v>0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7544190</v>
      </c>
      <c r="E64" s="27">
        <v>7544190</v>
      </c>
      <c r="F64" s="27">
        <v>0</v>
      </c>
      <c r="G64" s="28">
        <f t="shared" si="10"/>
        <v>0</v>
      </c>
      <c r="H64" s="29">
        <v>0</v>
      </c>
      <c r="I64" s="27">
        <v>0</v>
      </c>
      <c r="J64" s="30">
        <v>0</v>
      </c>
      <c r="K64" s="30">
        <v>0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1151000</v>
      </c>
      <c r="E66" s="27">
        <v>1151000</v>
      </c>
      <c r="F66" s="27">
        <v>435983</v>
      </c>
      <c r="G66" s="28">
        <f t="shared" si="10"/>
        <v>0.37878627280625543</v>
      </c>
      <c r="H66" s="29">
        <v>71966</v>
      </c>
      <c r="I66" s="27">
        <v>325697</v>
      </c>
      <c r="J66" s="30">
        <v>38320</v>
      </c>
      <c r="K66" s="30">
        <v>435983</v>
      </c>
      <c r="L66" s="29">
        <v>0</v>
      </c>
      <c r="M66" s="27">
        <v>0</v>
      </c>
      <c r="N66" s="30">
        <v>0</v>
      </c>
      <c r="O66" s="30">
        <v>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23208551</v>
      </c>
      <c r="E67" s="35">
        <f>SUM(E62:E66)</f>
        <v>8695190</v>
      </c>
      <c r="F67" s="35">
        <f>SUM(F62:F66)</f>
        <v>435983</v>
      </c>
      <c r="G67" s="36">
        <f t="shared" si="10"/>
        <v>0.018785446795019645</v>
      </c>
      <c r="H67" s="37">
        <f aca="true" t="shared" si="12" ref="H67:W67">SUM(H62:H66)</f>
        <v>71966</v>
      </c>
      <c r="I67" s="35">
        <f t="shared" si="12"/>
        <v>325697</v>
      </c>
      <c r="J67" s="38">
        <f t="shared" si="12"/>
        <v>38320</v>
      </c>
      <c r="K67" s="38">
        <f t="shared" si="12"/>
        <v>435983</v>
      </c>
      <c r="L67" s="37">
        <f t="shared" si="12"/>
        <v>0</v>
      </c>
      <c r="M67" s="35">
        <f t="shared" si="12"/>
        <v>0</v>
      </c>
      <c r="N67" s="38">
        <f t="shared" si="12"/>
        <v>0</v>
      </c>
      <c r="O67" s="38">
        <f t="shared" si="12"/>
        <v>0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12111000</v>
      </c>
      <c r="E68" s="27">
        <v>12111000</v>
      </c>
      <c r="F68" s="27">
        <v>0</v>
      </c>
      <c r="G68" s="28">
        <f t="shared" si="10"/>
        <v>0</v>
      </c>
      <c r="H68" s="29">
        <v>0</v>
      </c>
      <c r="I68" s="27">
        <v>0</v>
      </c>
      <c r="J68" s="30">
        <v>0</v>
      </c>
      <c r="K68" s="30">
        <v>0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0</v>
      </c>
      <c r="E69" s="27">
        <v>0</v>
      </c>
      <c r="F69" s="27">
        <v>0</v>
      </c>
      <c r="G69" s="28">
        <f t="shared" si="10"/>
        <v>0</v>
      </c>
      <c r="H69" s="29">
        <v>0</v>
      </c>
      <c r="I69" s="27">
        <v>0</v>
      </c>
      <c r="J69" s="30">
        <v>0</v>
      </c>
      <c r="K69" s="30">
        <v>0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5782000</v>
      </c>
      <c r="E70" s="27">
        <v>5782000</v>
      </c>
      <c r="F70" s="27">
        <v>0</v>
      </c>
      <c r="G70" s="28">
        <f t="shared" si="10"/>
        <v>0</v>
      </c>
      <c r="H70" s="29">
        <v>0</v>
      </c>
      <c r="I70" s="27">
        <v>0</v>
      </c>
      <c r="J70" s="30">
        <v>0</v>
      </c>
      <c r="K70" s="30">
        <v>0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158326</v>
      </c>
      <c r="E71" s="27">
        <v>158326</v>
      </c>
      <c r="F71" s="27">
        <v>0</v>
      </c>
      <c r="G71" s="28">
        <f t="shared" si="10"/>
        <v>0</v>
      </c>
      <c r="H71" s="29">
        <v>0</v>
      </c>
      <c r="I71" s="27">
        <v>0</v>
      </c>
      <c r="J71" s="30">
        <v>0</v>
      </c>
      <c r="K71" s="30">
        <v>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0</v>
      </c>
      <c r="E72" s="27">
        <v>0</v>
      </c>
      <c r="F72" s="27">
        <v>0</v>
      </c>
      <c r="G72" s="28">
        <f t="shared" si="10"/>
        <v>0</v>
      </c>
      <c r="H72" s="29">
        <v>0</v>
      </c>
      <c r="I72" s="27">
        <v>0</v>
      </c>
      <c r="J72" s="30">
        <v>0</v>
      </c>
      <c r="K72" s="30">
        <v>0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640045</v>
      </c>
      <c r="E73" s="27">
        <v>640045</v>
      </c>
      <c r="F73" s="27">
        <v>138473</v>
      </c>
      <c r="G73" s="28">
        <f t="shared" si="10"/>
        <v>0.21634885047145122</v>
      </c>
      <c r="H73" s="29">
        <v>34537</v>
      </c>
      <c r="I73" s="27">
        <v>18924</v>
      </c>
      <c r="J73" s="30">
        <v>85012</v>
      </c>
      <c r="K73" s="30">
        <v>138473</v>
      </c>
      <c r="L73" s="29">
        <v>0</v>
      </c>
      <c r="M73" s="27">
        <v>0</v>
      </c>
      <c r="N73" s="30">
        <v>0</v>
      </c>
      <c r="O73" s="30">
        <v>0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18691371</v>
      </c>
      <c r="E74" s="35">
        <f>SUM(E68:E73)</f>
        <v>18691371</v>
      </c>
      <c r="F74" s="35">
        <f>SUM(F68:F73)</f>
        <v>138473</v>
      </c>
      <c r="G74" s="36">
        <f t="shared" si="10"/>
        <v>0.007408391818877278</v>
      </c>
      <c r="H74" s="37">
        <f aca="true" t="shared" si="13" ref="H74:W74">SUM(H68:H73)</f>
        <v>34537</v>
      </c>
      <c r="I74" s="35">
        <f t="shared" si="13"/>
        <v>18924</v>
      </c>
      <c r="J74" s="38">
        <f t="shared" si="13"/>
        <v>85012</v>
      </c>
      <c r="K74" s="38">
        <f t="shared" si="13"/>
        <v>138473</v>
      </c>
      <c r="L74" s="37">
        <f t="shared" si="13"/>
        <v>0</v>
      </c>
      <c r="M74" s="35">
        <f t="shared" si="13"/>
        <v>0</v>
      </c>
      <c r="N74" s="38">
        <f t="shared" si="13"/>
        <v>0</v>
      </c>
      <c r="O74" s="38">
        <f t="shared" si="13"/>
        <v>0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0</v>
      </c>
      <c r="E75" s="27">
        <v>0</v>
      </c>
      <c r="F75" s="27">
        <v>0</v>
      </c>
      <c r="G75" s="28">
        <f t="shared" si="10"/>
        <v>0</v>
      </c>
      <c r="H75" s="29">
        <v>0</v>
      </c>
      <c r="I75" s="27">
        <v>0</v>
      </c>
      <c r="J75" s="30">
        <v>0</v>
      </c>
      <c r="K75" s="30">
        <v>0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28490891</v>
      </c>
      <c r="E76" s="27">
        <v>28490891</v>
      </c>
      <c r="F76" s="27">
        <v>5748475</v>
      </c>
      <c r="G76" s="28">
        <f t="shared" si="10"/>
        <v>0.2017653642351866</v>
      </c>
      <c r="H76" s="29">
        <v>822680</v>
      </c>
      <c r="I76" s="27">
        <v>1868364</v>
      </c>
      <c r="J76" s="30">
        <v>3057431</v>
      </c>
      <c r="K76" s="30">
        <v>5748475</v>
      </c>
      <c r="L76" s="29">
        <v>0</v>
      </c>
      <c r="M76" s="27">
        <v>0</v>
      </c>
      <c r="N76" s="30">
        <v>0</v>
      </c>
      <c r="O76" s="30">
        <v>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11680000</v>
      </c>
      <c r="E77" s="27">
        <v>11680000</v>
      </c>
      <c r="F77" s="27">
        <v>0</v>
      </c>
      <c r="G77" s="28">
        <f t="shared" si="10"/>
        <v>0</v>
      </c>
      <c r="H77" s="29">
        <v>0</v>
      </c>
      <c r="I77" s="27">
        <v>0</v>
      </c>
      <c r="J77" s="30">
        <v>0</v>
      </c>
      <c r="K77" s="30">
        <v>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110383333</v>
      </c>
      <c r="E78" s="27">
        <v>110383333</v>
      </c>
      <c r="F78" s="27">
        <v>27978437</v>
      </c>
      <c r="G78" s="28">
        <f t="shared" si="10"/>
        <v>0.25346613695746983</v>
      </c>
      <c r="H78" s="29">
        <v>7542529</v>
      </c>
      <c r="I78" s="27">
        <v>11673848</v>
      </c>
      <c r="J78" s="30">
        <v>8762060</v>
      </c>
      <c r="K78" s="30">
        <v>27978437</v>
      </c>
      <c r="L78" s="29">
        <v>0</v>
      </c>
      <c r="M78" s="27">
        <v>0</v>
      </c>
      <c r="N78" s="30">
        <v>0</v>
      </c>
      <c r="O78" s="30">
        <v>0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10066000</v>
      </c>
      <c r="E79" s="27">
        <v>10066000</v>
      </c>
      <c r="F79" s="27">
        <v>0</v>
      </c>
      <c r="G79" s="28">
        <f t="shared" si="10"/>
        <v>0</v>
      </c>
      <c r="H79" s="29">
        <v>0</v>
      </c>
      <c r="I79" s="27">
        <v>0</v>
      </c>
      <c r="J79" s="30">
        <v>0</v>
      </c>
      <c r="K79" s="30">
        <v>0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12226932</v>
      </c>
      <c r="E80" s="27">
        <v>12226932</v>
      </c>
      <c r="F80" s="27">
        <v>0</v>
      </c>
      <c r="G80" s="28">
        <f t="shared" si="10"/>
        <v>0</v>
      </c>
      <c r="H80" s="29">
        <v>0</v>
      </c>
      <c r="I80" s="27">
        <v>0</v>
      </c>
      <c r="J80" s="30">
        <v>0</v>
      </c>
      <c r="K80" s="30">
        <v>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600000</v>
      </c>
      <c r="E81" s="27">
        <v>600000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173447156</v>
      </c>
      <c r="E82" s="35">
        <f>SUM(E75:E81)</f>
        <v>173447156</v>
      </c>
      <c r="F82" s="35">
        <f>SUM(F75:F81)</f>
        <v>33726912</v>
      </c>
      <c r="G82" s="36">
        <f t="shared" si="10"/>
        <v>0.19445064870363166</v>
      </c>
      <c r="H82" s="37">
        <f aca="true" t="shared" si="14" ref="H82:W82">SUM(H75:H81)</f>
        <v>8365209</v>
      </c>
      <c r="I82" s="35">
        <f t="shared" si="14"/>
        <v>13542212</v>
      </c>
      <c r="J82" s="38">
        <f t="shared" si="14"/>
        <v>11819491</v>
      </c>
      <c r="K82" s="38">
        <f t="shared" si="14"/>
        <v>33726912</v>
      </c>
      <c r="L82" s="37">
        <f t="shared" si="14"/>
        <v>0</v>
      </c>
      <c r="M82" s="35">
        <f t="shared" si="14"/>
        <v>0</v>
      </c>
      <c r="N82" s="38">
        <f t="shared" si="14"/>
        <v>0</v>
      </c>
      <c r="O82" s="38">
        <f t="shared" si="14"/>
        <v>0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660000</v>
      </c>
      <c r="E83" s="27">
        <v>660000</v>
      </c>
      <c r="F83" s="27">
        <v>4144</v>
      </c>
      <c r="G83" s="28">
        <f t="shared" si="10"/>
        <v>0.0062787878787878785</v>
      </c>
      <c r="H83" s="29">
        <v>0</v>
      </c>
      <c r="I83" s="27">
        <v>0</v>
      </c>
      <c r="J83" s="30">
        <v>4144</v>
      </c>
      <c r="K83" s="30">
        <v>4144</v>
      </c>
      <c r="L83" s="29">
        <v>0</v>
      </c>
      <c r="M83" s="27">
        <v>0</v>
      </c>
      <c r="N83" s="30">
        <v>0</v>
      </c>
      <c r="O83" s="30">
        <v>0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20226000</v>
      </c>
      <c r="E84" s="27">
        <v>20226000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98468390</v>
      </c>
      <c r="E85" s="27">
        <v>98468390</v>
      </c>
      <c r="F85" s="27">
        <v>786351</v>
      </c>
      <c r="G85" s="28">
        <f t="shared" si="10"/>
        <v>0.007985821642864273</v>
      </c>
      <c r="H85" s="29">
        <v>56010</v>
      </c>
      <c r="I85" s="27">
        <v>247678</v>
      </c>
      <c r="J85" s="30">
        <v>482663</v>
      </c>
      <c r="K85" s="30">
        <v>786351</v>
      </c>
      <c r="L85" s="29">
        <v>0</v>
      </c>
      <c r="M85" s="27">
        <v>0</v>
      </c>
      <c r="N85" s="30">
        <v>0</v>
      </c>
      <c r="O85" s="30">
        <v>0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13285190</v>
      </c>
      <c r="E86" s="27">
        <v>13285190</v>
      </c>
      <c r="F86" s="27">
        <v>0</v>
      </c>
      <c r="G86" s="28">
        <f t="shared" si="10"/>
        <v>0</v>
      </c>
      <c r="H86" s="29">
        <v>0</v>
      </c>
      <c r="I86" s="27">
        <v>0</v>
      </c>
      <c r="J86" s="30">
        <v>0</v>
      </c>
      <c r="K86" s="30">
        <v>0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1055000</v>
      </c>
      <c r="E87" s="27">
        <v>1055000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133694580</v>
      </c>
      <c r="E88" s="35">
        <f>SUM(E83:E87)</f>
        <v>133694580</v>
      </c>
      <c r="F88" s="35">
        <f>SUM(F83:F87)</f>
        <v>790495</v>
      </c>
      <c r="G88" s="36">
        <f t="shared" si="10"/>
        <v>0.005912692945368466</v>
      </c>
      <c r="H88" s="37">
        <f aca="true" t="shared" si="15" ref="H88:W88">SUM(H83:H87)</f>
        <v>56010</v>
      </c>
      <c r="I88" s="35">
        <f t="shared" si="15"/>
        <v>247678</v>
      </c>
      <c r="J88" s="38">
        <f t="shared" si="15"/>
        <v>486807</v>
      </c>
      <c r="K88" s="38">
        <f t="shared" si="15"/>
        <v>790495</v>
      </c>
      <c r="L88" s="37">
        <f t="shared" si="15"/>
        <v>0</v>
      </c>
      <c r="M88" s="35">
        <f t="shared" si="15"/>
        <v>0</v>
      </c>
      <c r="N88" s="38">
        <f t="shared" si="15"/>
        <v>0</v>
      </c>
      <c r="O88" s="38">
        <f t="shared" si="15"/>
        <v>0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658941541</v>
      </c>
      <c r="E89" s="43">
        <f>SUM(E60,E62:E66,E68:E73,E75:E81,E83:E87)</f>
        <v>644428180</v>
      </c>
      <c r="F89" s="43">
        <f>SUM(F60,F62:F66,F68:F73,F75:F81,F83:F87)</f>
        <v>65918363</v>
      </c>
      <c r="G89" s="44">
        <f t="shared" si="10"/>
        <v>0.10003673907090947</v>
      </c>
      <c r="H89" s="45">
        <f aca="true" t="shared" si="16" ref="H89:W89">SUM(H60,H62:H66,H68:H73,H75:H81,H83:H87)</f>
        <v>11533440</v>
      </c>
      <c r="I89" s="43">
        <f t="shared" si="16"/>
        <v>26157361</v>
      </c>
      <c r="J89" s="46">
        <f t="shared" si="16"/>
        <v>28227562</v>
      </c>
      <c r="K89" s="46">
        <f t="shared" si="16"/>
        <v>65918363</v>
      </c>
      <c r="L89" s="45">
        <f t="shared" si="16"/>
        <v>0</v>
      </c>
      <c r="M89" s="43">
        <f t="shared" si="16"/>
        <v>0</v>
      </c>
      <c r="N89" s="46">
        <f t="shared" si="16"/>
        <v>0</v>
      </c>
      <c r="O89" s="46">
        <f t="shared" si="16"/>
        <v>0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2118929331</v>
      </c>
      <c r="E92" s="27">
        <v>2118929331</v>
      </c>
      <c r="F92" s="27">
        <v>0</v>
      </c>
      <c r="G92" s="28">
        <f aca="true" t="shared" si="17" ref="G92:G98">IF($D92=0,0,$F92/$D92)</f>
        <v>0</v>
      </c>
      <c r="H92" s="29">
        <v>0</v>
      </c>
      <c r="I92" s="27">
        <v>0</v>
      </c>
      <c r="J92" s="30">
        <v>0</v>
      </c>
      <c r="K92" s="30">
        <v>0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3034104000</v>
      </c>
      <c r="E93" s="27">
        <v>3034104000</v>
      </c>
      <c r="F93" s="27">
        <v>0</v>
      </c>
      <c r="G93" s="28">
        <f t="shared" si="17"/>
        <v>0</v>
      </c>
      <c r="H93" s="29">
        <v>0</v>
      </c>
      <c r="I93" s="27">
        <v>0</v>
      </c>
      <c r="J93" s="30">
        <v>0</v>
      </c>
      <c r="K93" s="30">
        <v>0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1289962600</v>
      </c>
      <c r="E94" s="27">
        <v>1289962600</v>
      </c>
      <c r="F94" s="27">
        <v>187163466</v>
      </c>
      <c r="G94" s="28">
        <f t="shared" si="17"/>
        <v>0.14509216468756536</v>
      </c>
      <c r="H94" s="29">
        <v>27798151</v>
      </c>
      <c r="I94" s="27">
        <v>63452581</v>
      </c>
      <c r="J94" s="30">
        <v>95912734</v>
      </c>
      <c r="K94" s="30">
        <v>187163466</v>
      </c>
      <c r="L94" s="29">
        <v>0</v>
      </c>
      <c r="M94" s="27">
        <v>0</v>
      </c>
      <c r="N94" s="30">
        <v>0</v>
      </c>
      <c r="O94" s="30">
        <v>0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6442995931</v>
      </c>
      <c r="E95" s="35">
        <f>SUM(E92:E94)</f>
        <v>6442995931</v>
      </c>
      <c r="F95" s="35">
        <f>SUM(F92:F94)</f>
        <v>187163466</v>
      </c>
      <c r="G95" s="36">
        <f t="shared" si="17"/>
        <v>0.029049136147902374</v>
      </c>
      <c r="H95" s="37">
        <f aca="true" t="shared" si="18" ref="H95:W95">SUM(H92:H94)</f>
        <v>27798151</v>
      </c>
      <c r="I95" s="35">
        <f t="shared" si="18"/>
        <v>63452581</v>
      </c>
      <c r="J95" s="38">
        <f t="shared" si="18"/>
        <v>95912734</v>
      </c>
      <c r="K95" s="38">
        <f t="shared" si="18"/>
        <v>187163466</v>
      </c>
      <c r="L95" s="37">
        <f t="shared" si="18"/>
        <v>0</v>
      </c>
      <c r="M95" s="35">
        <f t="shared" si="18"/>
        <v>0</v>
      </c>
      <c r="N95" s="38">
        <f t="shared" si="18"/>
        <v>0</v>
      </c>
      <c r="O95" s="38">
        <f t="shared" si="18"/>
        <v>0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167790259</v>
      </c>
      <c r="E96" s="27">
        <v>180790258</v>
      </c>
      <c r="F96" s="27">
        <v>24533553</v>
      </c>
      <c r="G96" s="28">
        <f t="shared" si="17"/>
        <v>0.1462155976527815</v>
      </c>
      <c r="H96" s="29">
        <v>5995080</v>
      </c>
      <c r="I96" s="27">
        <v>9906584</v>
      </c>
      <c r="J96" s="30">
        <v>8631889</v>
      </c>
      <c r="K96" s="30">
        <v>24533553</v>
      </c>
      <c r="L96" s="29">
        <v>0</v>
      </c>
      <c r="M96" s="27">
        <v>0</v>
      </c>
      <c r="N96" s="30">
        <v>0</v>
      </c>
      <c r="O96" s="30">
        <v>0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32879000</v>
      </c>
      <c r="E97" s="27">
        <v>32879000</v>
      </c>
      <c r="F97" s="27">
        <v>2779522</v>
      </c>
      <c r="G97" s="28">
        <f t="shared" si="17"/>
        <v>0.08453791173697497</v>
      </c>
      <c r="H97" s="29">
        <v>341636</v>
      </c>
      <c r="I97" s="27">
        <v>1190982</v>
      </c>
      <c r="J97" s="30">
        <v>1246904</v>
      </c>
      <c r="K97" s="30">
        <v>2779522</v>
      </c>
      <c r="L97" s="29">
        <v>0</v>
      </c>
      <c r="M97" s="27">
        <v>0</v>
      </c>
      <c r="N97" s="30">
        <v>0</v>
      </c>
      <c r="O97" s="30">
        <v>0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37034553</v>
      </c>
      <c r="E98" s="27">
        <v>37034553</v>
      </c>
      <c r="F98" s="27">
        <v>0</v>
      </c>
      <c r="G98" s="28">
        <f t="shared" si="17"/>
        <v>0</v>
      </c>
      <c r="H98" s="29">
        <v>0</v>
      </c>
      <c r="I98" s="27">
        <v>0</v>
      </c>
      <c r="J98" s="30">
        <v>0</v>
      </c>
      <c r="K98" s="30">
        <v>0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0</v>
      </c>
      <c r="E99" s="27">
        <v>0</v>
      </c>
      <c r="F99" s="27">
        <v>0</v>
      </c>
      <c r="G99" s="28">
        <f aca="true" t="shared" si="19" ref="G99:G107">IF($D99=0,0,$F99/$D99)</f>
        <v>0</v>
      </c>
      <c r="H99" s="29">
        <v>0</v>
      </c>
      <c r="I99" s="27">
        <v>0</v>
      </c>
      <c r="J99" s="30">
        <v>0</v>
      </c>
      <c r="K99" s="30">
        <v>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237703812</v>
      </c>
      <c r="E100" s="35">
        <f>SUM(E96:E99)</f>
        <v>250703811</v>
      </c>
      <c r="F100" s="35">
        <f>SUM(F96:F99)</f>
        <v>27313075</v>
      </c>
      <c r="G100" s="36">
        <f t="shared" si="19"/>
        <v>0.1149038156779749</v>
      </c>
      <c r="H100" s="37">
        <f aca="true" t="shared" si="20" ref="H100:W100">SUM(H96:H99)</f>
        <v>6336716</v>
      </c>
      <c r="I100" s="35">
        <f t="shared" si="20"/>
        <v>11097566</v>
      </c>
      <c r="J100" s="38">
        <f t="shared" si="20"/>
        <v>9878793</v>
      </c>
      <c r="K100" s="38">
        <f t="shared" si="20"/>
        <v>27313075</v>
      </c>
      <c r="L100" s="37">
        <f t="shared" si="20"/>
        <v>0</v>
      </c>
      <c r="M100" s="35">
        <f t="shared" si="20"/>
        <v>0</v>
      </c>
      <c r="N100" s="38">
        <f t="shared" si="20"/>
        <v>0</v>
      </c>
      <c r="O100" s="38">
        <f t="shared" si="20"/>
        <v>0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80295262</v>
      </c>
      <c r="E101" s="27">
        <v>80295262</v>
      </c>
      <c r="F101" s="27">
        <v>8401516</v>
      </c>
      <c r="G101" s="28">
        <f t="shared" si="19"/>
        <v>0.10463277397363745</v>
      </c>
      <c r="H101" s="29">
        <v>46988</v>
      </c>
      <c r="I101" s="27">
        <v>2522407</v>
      </c>
      <c r="J101" s="30">
        <v>5832121</v>
      </c>
      <c r="K101" s="30">
        <v>8401516</v>
      </c>
      <c r="L101" s="29">
        <v>0</v>
      </c>
      <c r="M101" s="27">
        <v>0</v>
      </c>
      <c r="N101" s="30">
        <v>0</v>
      </c>
      <c r="O101" s="30">
        <v>0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29717846</v>
      </c>
      <c r="E102" s="27">
        <v>29717846</v>
      </c>
      <c r="F102" s="27">
        <v>0</v>
      </c>
      <c r="G102" s="28">
        <f t="shared" si="19"/>
        <v>0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11557656</v>
      </c>
      <c r="E103" s="27">
        <v>11557656</v>
      </c>
      <c r="F103" s="27">
        <v>0</v>
      </c>
      <c r="G103" s="28">
        <f t="shared" si="19"/>
        <v>0</v>
      </c>
      <c r="H103" s="29">
        <v>0</v>
      </c>
      <c r="I103" s="27">
        <v>0</v>
      </c>
      <c r="J103" s="30">
        <v>0</v>
      </c>
      <c r="K103" s="30">
        <v>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24219647</v>
      </c>
      <c r="E104" s="27">
        <v>24219647</v>
      </c>
      <c r="F104" s="27">
        <v>10648762</v>
      </c>
      <c r="G104" s="28">
        <f t="shared" si="19"/>
        <v>0.43967453365443354</v>
      </c>
      <c r="H104" s="29">
        <v>0</v>
      </c>
      <c r="I104" s="27">
        <v>0</v>
      </c>
      <c r="J104" s="30">
        <v>10648762</v>
      </c>
      <c r="K104" s="30">
        <v>10648762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1565000</v>
      </c>
      <c r="E105" s="27">
        <v>1565000</v>
      </c>
      <c r="F105" s="27">
        <v>0</v>
      </c>
      <c r="G105" s="28">
        <f t="shared" si="19"/>
        <v>0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147355411</v>
      </c>
      <c r="E106" s="35">
        <f>SUM(E101:E105)</f>
        <v>147355411</v>
      </c>
      <c r="F106" s="35">
        <f>SUM(F101:F105)</f>
        <v>19050278</v>
      </c>
      <c r="G106" s="36">
        <f t="shared" si="19"/>
        <v>0.12928115683515687</v>
      </c>
      <c r="H106" s="37">
        <f aca="true" t="shared" si="21" ref="H106:W106">SUM(H101:H105)</f>
        <v>46988</v>
      </c>
      <c r="I106" s="35">
        <f t="shared" si="21"/>
        <v>2522407</v>
      </c>
      <c r="J106" s="38">
        <f t="shared" si="21"/>
        <v>16480883</v>
      </c>
      <c r="K106" s="38">
        <f t="shared" si="21"/>
        <v>19050278</v>
      </c>
      <c r="L106" s="37">
        <f t="shared" si="21"/>
        <v>0</v>
      </c>
      <c r="M106" s="35">
        <f t="shared" si="21"/>
        <v>0</v>
      </c>
      <c r="N106" s="38">
        <f t="shared" si="21"/>
        <v>0</v>
      </c>
      <c r="O106" s="38">
        <f t="shared" si="21"/>
        <v>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6828055154</v>
      </c>
      <c r="E107" s="43">
        <f>SUM(E92:E94,E96:E99,E101:E105)</f>
        <v>6841055153</v>
      </c>
      <c r="F107" s="43">
        <f>SUM(F92:F94,F96:F99,F101:F105)</f>
        <v>233526819</v>
      </c>
      <c r="G107" s="44">
        <f t="shared" si="19"/>
        <v>0.034201073912414975</v>
      </c>
      <c r="H107" s="45">
        <f aca="true" t="shared" si="22" ref="H107:W107">SUM(H92:H94,H96:H99,H101:H105)</f>
        <v>34181855</v>
      </c>
      <c r="I107" s="43">
        <f t="shared" si="22"/>
        <v>77072554</v>
      </c>
      <c r="J107" s="46">
        <f t="shared" si="22"/>
        <v>122272410</v>
      </c>
      <c r="K107" s="46">
        <f t="shared" si="22"/>
        <v>233526819</v>
      </c>
      <c r="L107" s="45">
        <f t="shared" si="22"/>
        <v>0</v>
      </c>
      <c r="M107" s="43">
        <f t="shared" si="22"/>
        <v>0</v>
      </c>
      <c r="N107" s="46">
        <f t="shared" si="22"/>
        <v>0</v>
      </c>
      <c r="O107" s="46">
        <f t="shared" si="22"/>
        <v>0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2840845035</v>
      </c>
      <c r="E110" s="27">
        <v>2840845035</v>
      </c>
      <c r="F110" s="27">
        <v>503262864</v>
      </c>
      <c r="G110" s="28">
        <f aca="true" t="shared" si="23" ref="G110:G141">IF($D110=0,0,$F110/$D110)</f>
        <v>0.17715252250638866</v>
      </c>
      <c r="H110" s="29">
        <v>0</v>
      </c>
      <c r="I110" s="27">
        <v>0</v>
      </c>
      <c r="J110" s="30">
        <v>503262864</v>
      </c>
      <c r="K110" s="30">
        <v>503262864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2840845035</v>
      </c>
      <c r="E111" s="35">
        <f>E110</f>
        <v>2840845035</v>
      </c>
      <c r="F111" s="35">
        <f>F110</f>
        <v>503262864</v>
      </c>
      <c r="G111" s="36">
        <f t="shared" si="23"/>
        <v>0.17715252250638866</v>
      </c>
      <c r="H111" s="37">
        <f aca="true" t="shared" si="24" ref="H111:W111">H110</f>
        <v>0</v>
      </c>
      <c r="I111" s="35">
        <f t="shared" si="24"/>
        <v>0</v>
      </c>
      <c r="J111" s="38">
        <f t="shared" si="24"/>
        <v>503262864</v>
      </c>
      <c r="K111" s="38">
        <f t="shared" si="24"/>
        <v>503262864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754000</v>
      </c>
      <c r="E112" s="27">
        <v>754000</v>
      </c>
      <c r="F112" s="27">
        <v>0</v>
      </c>
      <c r="G112" s="28">
        <f t="shared" si="23"/>
        <v>0</v>
      </c>
      <c r="H112" s="29">
        <v>0</v>
      </c>
      <c r="I112" s="27">
        <v>0</v>
      </c>
      <c r="J112" s="30">
        <v>0</v>
      </c>
      <c r="K112" s="30">
        <v>0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0</v>
      </c>
      <c r="E113" s="27">
        <v>0</v>
      </c>
      <c r="F113" s="27">
        <v>0</v>
      </c>
      <c r="G113" s="28">
        <f t="shared" si="23"/>
        <v>0</v>
      </c>
      <c r="H113" s="29">
        <v>0</v>
      </c>
      <c r="I113" s="27">
        <v>0</v>
      </c>
      <c r="J113" s="30">
        <v>0</v>
      </c>
      <c r="K113" s="30">
        <v>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7645000</v>
      </c>
      <c r="E114" s="27">
        <v>7645000</v>
      </c>
      <c r="F114" s="27">
        <v>0</v>
      </c>
      <c r="G114" s="28">
        <f t="shared" si="23"/>
        <v>0</v>
      </c>
      <c r="H114" s="29">
        <v>0</v>
      </c>
      <c r="I114" s="27">
        <v>0</v>
      </c>
      <c r="J114" s="30">
        <v>0</v>
      </c>
      <c r="K114" s="30">
        <v>0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0</v>
      </c>
      <c r="E115" s="27">
        <v>0</v>
      </c>
      <c r="F115" s="27">
        <v>0</v>
      </c>
      <c r="G115" s="28">
        <f t="shared" si="23"/>
        <v>0</v>
      </c>
      <c r="H115" s="29">
        <v>0</v>
      </c>
      <c r="I115" s="27">
        <v>0</v>
      </c>
      <c r="J115" s="30">
        <v>0</v>
      </c>
      <c r="K115" s="30">
        <v>0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1375000</v>
      </c>
      <c r="E116" s="27">
        <v>1375000</v>
      </c>
      <c r="F116" s="27">
        <v>72615</v>
      </c>
      <c r="G116" s="28">
        <f t="shared" si="23"/>
        <v>0.05281090909090909</v>
      </c>
      <c r="H116" s="29">
        <v>2795</v>
      </c>
      <c r="I116" s="27">
        <v>53753</v>
      </c>
      <c r="J116" s="30">
        <v>16067</v>
      </c>
      <c r="K116" s="30">
        <v>72615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0</v>
      </c>
      <c r="G117" s="28">
        <f t="shared" si="23"/>
        <v>0</v>
      </c>
      <c r="H117" s="29">
        <v>0</v>
      </c>
      <c r="I117" s="27">
        <v>0</v>
      </c>
      <c r="J117" s="30">
        <v>0</v>
      </c>
      <c r="K117" s="30">
        <v>0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29000000</v>
      </c>
      <c r="E118" s="27">
        <v>29000000</v>
      </c>
      <c r="F118" s="27">
        <v>0</v>
      </c>
      <c r="G118" s="28">
        <f t="shared" si="23"/>
        <v>0</v>
      </c>
      <c r="H118" s="29">
        <v>0</v>
      </c>
      <c r="I118" s="27">
        <v>0</v>
      </c>
      <c r="J118" s="30">
        <v>0</v>
      </c>
      <c r="K118" s="30">
        <v>0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38774000</v>
      </c>
      <c r="E119" s="35">
        <f>SUM(E112:E118)</f>
        <v>38774000</v>
      </c>
      <c r="F119" s="35">
        <f>SUM(F112:F118)</f>
        <v>72615</v>
      </c>
      <c r="G119" s="36">
        <f t="shared" si="23"/>
        <v>0.0018727755712590912</v>
      </c>
      <c r="H119" s="37">
        <f aca="true" t="shared" si="25" ref="H119:W119">SUM(H112:H118)</f>
        <v>2795</v>
      </c>
      <c r="I119" s="35">
        <f t="shared" si="25"/>
        <v>53753</v>
      </c>
      <c r="J119" s="38">
        <f t="shared" si="25"/>
        <v>16067</v>
      </c>
      <c r="K119" s="38">
        <f t="shared" si="25"/>
        <v>72615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10203000</v>
      </c>
      <c r="E120" s="27">
        <v>10203000</v>
      </c>
      <c r="F120" s="27">
        <v>0</v>
      </c>
      <c r="G120" s="28">
        <f t="shared" si="23"/>
        <v>0</v>
      </c>
      <c r="H120" s="29">
        <v>0</v>
      </c>
      <c r="I120" s="27">
        <v>0</v>
      </c>
      <c r="J120" s="30">
        <v>0</v>
      </c>
      <c r="K120" s="30">
        <v>0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0</v>
      </c>
      <c r="E121" s="27">
        <v>0</v>
      </c>
      <c r="F121" s="27">
        <v>0</v>
      </c>
      <c r="G121" s="28">
        <f t="shared" si="23"/>
        <v>0</v>
      </c>
      <c r="H121" s="29">
        <v>0</v>
      </c>
      <c r="I121" s="27">
        <v>0</v>
      </c>
      <c r="J121" s="30">
        <v>0</v>
      </c>
      <c r="K121" s="30">
        <v>0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2150000</v>
      </c>
      <c r="E122" s="27">
        <v>2150000</v>
      </c>
      <c r="F122" s="27">
        <v>0</v>
      </c>
      <c r="G122" s="28">
        <f t="shared" si="23"/>
        <v>0</v>
      </c>
      <c r="H122" s="29">
        <v>0</v>
      </c>
      <c r="I122" s="27">
        <v>0</v>
      </c>
      <c r="J122" s="30">
        <v>0</v>
      </c>
      <c r="K122" s="30">
        <v>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0</v>
      </c>
      <c r="G123" s="28">
        <f t="shared" si="23"/>
        <v>0</v>
      </c>
      <c r="H123" s="29">
        <v>0</v>
      </c>
      <c r="I123" s="27">
        <v>0</v>
      </c>
      <c r="J123" s="30">
        <v>0</v>
      </c>
      <c r="K123" s="30">
        <v>0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94956222</v>
      </c>
      <c r="E124" s="27">
        <v>94956222</v>
      </c>
      <c r="F124" s="27">
        <v>37989518</v>
      </c>
      <c r="G124" s="28">
        <f t="shared" si="23"/>
        <v>0.4000740256915445</v>
      </c>
      <c r="H124" s="29">
        <v>6500008</v>
      </c>
      <c r="I124" s="27">
        <v>12765759</v>
      </c>
      <c r="J124" s="30">
        <v>18723751</v>
      </c>
      <c r="K124" s="30">
        <v>37989518</v>
      </c>
      <c r="L124" s="29">
        <v>0</v>
      </c>
      <c r="M124" s="27">
        <v>0</v>
      </c>
      <c r="N124" s="30">
        <v>0</v>
      </c>
      <c r="O124" s="30">
        <v>0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2507000</v>
      </c>
      <c r="E125" s="27">
        <v>2507000</v>
      </c>
      <c r="F125" s="27">
        <v>0</v>
      </c>
      <c r="G125" s="28">
        <f t="shared" si="23"/>
        <v>0</v>
      </c>
      <c r="H125" s="29">
        <v>0</v>
      </c>
      <c r="I125" s="27">
        <v>0</v>
      </c>
      <c r="J125" s="30">
        <v>0</v>
      </c>
      <c r="K125" s="30">
        <v>0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6741000</v>
      </c>
      <c r="E126" s="27">
        <v>6741000</v>
      </c>
      <c r="F126" s="27">
        <v>0</v>
      </c>
      <c r="G126" s="28">
        <f t="shared" si="23"/>
        <v>0</v>
      </c>
      <c r="H126" s="29">
        <v>0</v>
      </c>
      <c r="I126" s="27">
        <v>0</v>
      </c>
      <c r="J126" s="30">
        <v>0</v>
      </c>
      <c r="K126" s="30">
        <v>0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52886000</v>
      </c>
      <c r="E127" s="27">
        <v>52886000</v>
      </c>
      <c r="F127" s="27">
        <v>0</v>
      </c>
      <c r="G127" s="28">
        <f t="shared" si="23"/>
        <v>0</v>
      </c>
      <c r="H127" s="29">
        <v>0</v>
      </c>
      <c r="I127" s="27">
        <v>0</v>
      </c>
      <c r="J127" s="30">
        <v>0</v>
      </c>
      <c r="K127" s="30">
        <v>0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169443222</v>
      </c>
      <c r="E128" s="35">
        <f>SUM(E120:E127)</f>
        <v>169443222</v>
      </c>
      <c r="F128" s="35">
        <f>SUM(F120:F127)</f>
        <v>37989518</v>
      </c>
      <c r="G128" s="36">
        <f t="shared" si="23"/>
        <v>0.22420205158752235</v>
      </c>
      <c r="H128" s="37">
        <f aca="true" t="shared" si="26" ref="H128:W128">SUM(H120:H127)</f>
        <v>6500008</v>
      </c>
      <c r="I128" s="35">
        <f t="shared" si="26"/>
        <v>12765759</v>
      </c>
      <c r="J128" s="38">
        <f t="shared" si="26"/>
        <v>18723751</v>
      </c>
      <c r="K128" s="38">
        <f t="shared" si="26"/>
        <v>37989518</v>
      </c>
      <c r="L128" s="37">
        <f t="shared" si="26"/>
        <v>0</v>
      </c>
      <c r="M128" s="35">
        <f t="shared" si="26"/>
        <v>0</v>
      </c>
      <c r="N128" s="38">
        <f t="shared" si="26"/>
        <v>0</v>
      </c>
      <c r="O128" s="38">
        <f t="shared" si="26"/>
        <v>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26222000</v>
      </c>
      <c r="E129" s="27">
        <v>26222000</v>
      </c>
      <c r="F129" s="27">
        <v>0</v>
      </c>
      <c r="G129" s="28">
        <f t="shared" si="23"/>
        <v>0</v>
      </c>
      <c r="H129" s="29">
        <v>0</v>
      </c>
      <c r="I129" s="27">
        <v>0</v>
      </c>
      <c r="J129" s="30">
        <v>0</v>
      </c>
      <c r="K129" s="30">
        <v>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2611000</v>
      </c>
      <c r="E130" s="27">
        <v>2611000</v>
      </c>
      <c r="F130" s="27">
        <v>0</v>
      </c>
      <c r="G130" s="28">
        <f t="shared" si="23"/>
        <v>0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63983000</v>
      </c>
      <c r="E131" s="27">
        <v>63983000</v>
      </c>
      <c r="F131" s="27">
        <v>0</v>
      </c>
      <c r="G131" s="28">
        <f t="shared" si="23"/>
        <v>0</v>
      </c>
      <c r="H131" s="29">
        <v>0</v>
      </c>
      <c r="I131" s="27">
        <v>0</v>
      </c>
      <c r="J131" s="30">
        <v>0</v>
      </c>
      <c r="K131" s="30">
        <v>0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0</v>
      </c>
      <c r="E132" s="27">
        <v>0</v>
      </c>
      <c r="F132" s="27">
        <v>0</v>
      </c>
      <c r="G132" s="28">
        <f t="shared" si="23"/>
        <v>0</v>
      </c>
      <c r="H132" s="29">
        <v>0</v>
      </c>
      <c r="I132" s="27">
        <v>0</v>
      </c>
      <c r="J132" s="30">
        <v>0</v>
      </c>
      <c r="K132" s="30">
        <v>0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0</v>
      </c>
      <c r="E133" s="27">
        <v>0</v>
      </c>
      <c r="F133" s="27">
        <v>0</v>
      </c>
      <c r="G133" s="28">
        <f t="shared" si="23"/>
        <v>0</v>
      </c>
      <c r="H133" s="29">
        <v>0</v>
      </c>
      <c r="I133" s="27">
        <v>0</v>
      </c>
      <c r="J133" s="30">
        <v>0</v>
      </c>
      <c r="K133" s="30">
        <v>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18898000</v>
      </c>
      <c r="E134" s="27">
        <v>18898000</v>
      </c>
      <c r="F134" s="27">
        <v>4604137</v>
      </c>
      <c r="G134" s="28">
        <f t="shared" si="23"/>
        <v>0.24363091332416129</v>
      </c>
      <c r="H134" s="29">
        <v>974074</v>
      </c>
      <c r="I134" s="27">
        <v>282873</v>
      </c>
      <c r="J134" s="30">
        <v>3347190</v>
      </c>
      <c r="K134" s="30">
        <v>4604137</v>
      </c>
      <c r="L134" s="29">
        <v>0</v>
      </c>
      <c r="M134" s="27">
        <v>0</v>
      </c>
      <c r="N134" s="30">
        <v>0</v>
      </c>
      <c r="O134" s="30">
        <v>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111714000</v>
      </c>
      <c r="E135" s="35">
        <f>SUM(E129:E134)</f>
        <v>111714000</v>
      </c>
      <c r="F135" s="35">
        <f>SUM(F129:F134)</f>
        <v>4604137</v>
      </c>
      <c r="G135" s="36">
        <f t="shared" si="23"/>
        <v>0.04121360796319172</v>
      </c>
      <c r="H135" s="37">
        <f aca="true" t="shared" si="27" ref="H135:W135">SUM(H129:H134)</f>
        <v>974074</v>
      </c>
      <c r="I135" s="35">
        <f t="shared" si="27"/>
        <v>282873</v>
      </c>
      <c r="J135" s="38">
        <f t="shared" si="27"/>
        <v>3347190</v>
      </c>
      <c r="K135" s="38">
        <f t="shared" si="27"/>
        <v>4604137</v>
      </c>
      <c r="L135" s="37">
        <f t="shared" si="27"/>
        <v>0</v>
      </c>
      <c r="M135" s="35">
        <f t="shared" si="27"/>
        <v>0</v>
      </c>
      <c r="N135" s="38">
        <f t="shared" si="27"/>
        <v>0</v>
      </c>
      <c r="O135" s="38">
        <f t="shared" si="27"/>
        <v>0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0</v>
      </c>
      <c r="E136" s="27">
        <v>0</v>
      </c>
      <c r="F136" s="27">
        <v>0</v>
      </c>
      <c r="G136" s="28">
        <f t="shared" si="23"/>
        <v>0</v>
      </c>
      <c r="H136" s="29">
        <v>0</v>
      </c>
      <c r="I136" s="27">
        <v>0</v>
      </c>
      <c r="J136" s="30">
        <v>0</v>
      </c>
      <c r="K136" s="30">
        <v>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5365000</v>
      </c>
      <c r="E137" s="27">
        <v>5365000</v>
      </c>
      <c r="F137" s="27">
        <v>0</v>
      </c>
      <c r="G137" s="28">
        <f t="shared" si="23"/>
        <v>0</v>
      </c>
      <c r="H137" s="29">
        <v>0</v>
      </c>
      <c r="I137" s="27">
        <v>0</v>
      </c>
      <c r="J137" s="30">
        <v>0</v>
      </c>
      <c r="K137" s="30">
        <v>0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0</v>
      </c>
      <c r="G138" s="28">
        <f t="shared" si="23"/>
        <v>0</v>
      </c>
      <c r="H138" s="29">
        <v>0</v>
      </c>
      <c r="I138" s="27">
        <v>0</v>
      </c>
      <c r="J138" s="30">
        <v>0</v>
      </c>
      <c r="K138" s="30">
        <v>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0</v>
      </c>
      <c r="E139" s="27">
        <v>0</v>
      </c>
      <c r="F139" s="27">
        <v>0</v>
      </c>
      <c r="G139" s="28">
        <f t="shared" si="23"/>
        <v>0</v>
      </c>
      <c r="H139" s="29">
        <v>0</v>
      </c>
      <c r="I139" s="27">
        <v>0</v>
      </c>
      <c r="J139" s="30">
        <v>0</v>
      </c>
      <c r="K139" s="30">
        <v>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0</v>
      </c>
      <c r="F140" s="27">
        <v>927185</v>
      </c>
      <c r="G140" s="28">
        <f t="shared" si="23"/>
        <v>0</v>
      </c>
      <c r="H140" s="29">
        <v>0</v>
      </c>
      <c r="I140" s="27">
        <v>725545</v>
      </c>
      <c r="J140" s="30">
        <v>201640</v>
      </c>
      <c r="K140" s="30">
        <v>927185</v>
      </c>
      <c r="L140" s="29">
        <v>0</v>
      </c>
      <c r="M140" s="27">
        <v>0</v>
      </c>
      <c r="N140" s="30">
        <v>0</v>
      </c>
      <c r="O140" s="30">
        <v>0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5365000</v>
      </c>
      <c r="E141" s="35">
        <f>SUM(E136:E140)</f>
        <v>5365000</v>
      </c>
      <c r="F141" s="35">
        <f>SUM(F136:F140)</f>
        <v>927185</v>
      </c>
      <c r="G141" s="36">
        <f t="shared" si="23"/>
        <v>0.1728210624417521</v>
      </c>
      <c r="H141" s="37">
        <f aca="true" t="shared" si="28" ref="H141:W141">SUM(H136:H140)</f>
        <v>0</v>
      </c>
      <c r="I141" s="35">
        <f t="shared" si="28"/>
        <v>725545</v>
      </c>
      <c r="J141" s="38">
        <f t="shared" si="28"/>
        <v>201640</v>
      </c>
      <c r="K141" s="38">
        <f t="shared" si="28"/>
        <v>927185</v>
      </c>
      <c r="L141" s="37">
        <f t="shared" si="28"/>
        <v>0</v>
      </c>
      <c r="M141" s="35">
        <f t="shared" si="28"/>
        <v>0</v>
      </c>
      <c r="N141" s="38">
        <f t="shared" si="28"/>
        <v>0</v>
      </c>
      <c r="O141" s="38">
        <f t="shared" si="28"/>
        <v>0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92216000</v>
      </c>
      <c r="E142" s="27">
        <v>92216000</v>
      </c>
      <c r="F142" s="27">
        <v>0</v>
      </c>
      <c r="G142" s="28">
        <f aca="true" t="shared" si="29" ref="G142:G173">IF($D142=0,0,$F142/$D142)</f>
        <v>0</v>
      </c>
      <c r="H142" s="29">
        <v>0</v>
      </c>
      <c r="I142" s="27">
        <v>0</v>
      </c>
      <c r="J142" s="30">
        <v>0</v>
      </c>
      <c r="K142" s="30">
        <v>0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3233000</v>
      </c>
      <c r="E143" s="27">
        <v>3233000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5374000</v>
      </c>
      <c r="E144" s="27">
        <v>0</v>
      </c>
      <c r="F144" s="27">
        <v>0</v>
      </c>
      <c r="G144" s="28">
        <f t="shared" si="29"/>
        <v>0</v>
      </c>
      <c r="H144" s="29">
        <v>0</v>
      </c>
      <c r="I144" s="27">
        <v>0</v>
      </c>
      <c r="J144" s="30">
        <v>0</v>
      </c>
      <c r="K144" s="30">
        <v>0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5488000</v>
      </c>
      <c r="E145" s="27">
        <v>5488000</v>
      </c>
      <c r="F145" s="27">
        <v>0</v>
      </c>
      <c r="G145" s="28">
        <f t="shared" si="29"/>
        <v>0</v>
      </c>
      <c r="H145" s="29">
        <v>0</v>
      </c>
      <c r="I145" s="27">
        <v>0</v>
      </c>
      <c r="J145" s="30">
        <v>0</v>
      </c>
      <c r="K145" s="30">
        <v>0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106311000</v>
      </c>
      <c r="E146" s="35">
        <f>SUM(E142:E145)</f>
        <v>100937000</v>
      </c>
      <c r="F146" s="35">
        <f>SUM(F142:F145)</f>
        <v>0</v>
      </c>
      <c r="G146" s="36">
        <f t="shared" si="29"/>
        <v>0</v>
      </c>
      <c r="H146" s="37">
        <f aca="true" t="shared" si="30" ref="H146:W146">SUM(H142:H145)</f>
        <v>0</v>
      </c>
      <c r="I146" s="35">
        <f t="shared" si="30"/>
        <v>0</v>
      </c>
      <c r="J146" s="38">
        <f t="shared" si="30"/>
        <v>0</v>
      </c>
      <c r="K146" s="38">
        <f t="shared" si="30"/>
        <v>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0</v>
      </c>
      <c r="E147" s="27">
        <v>0</v>
      </c>
      <c r="F147" s="27">
        <v>2635322</v>
      </c>
      <c r="G147" s="28">
        <f t="shared" si="29"/>
        <v>0</v>
      </c>
      <c r="H147" s="29">
        <v>277771</v>
      </c>
      <c r="I147" s="27">
        <v>200070</v>
      </c>
      <c r="J147" s="30">
        <v>2157481</v>
      </c>
      <c r="K147" s="30">
        <v>2635322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9206000</v>
      </c>
      <c r="E148" s="27">
        <v>9206000</v>
      </c>
      <c r="F148" s="27">
        <v>0</v>
      </c>
      <c r="G148" s="28">
        <f t="shared" si="29"/>
        <v>0</v>
      </c>
      <c r="H148" s="29">
        <v>0</v>
      </c>
      <c r="I148" s="27">
        <v>0</v>
      </c>
      <c r="J148" s="30">
        <v>0</v>
      </c>
      <c r="K148" s="30">
        <v>0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20180900</v>
      </c>
      <c r="E149" s="27">
        <v>20180900</v>
      </c>
      <c r="F149" s="27">
        <v>2753572</v>
      </c>
      <c r="G149" s="28">
        <f t="shared" si="29"/>
        <v>0.13644445986056122</v>
      </c>
      <c r="H149" s="29">
        <v>961393</v>
      </c>
      <c r="I149" s="27">
        <v>1031163</v>
      </c>
      <c r="J149" s="30">
        <v>761016</v>
      </c>
      <c r="K149" s="30">
        <v>2753572</v>
      </c>
      <c r="L149" s="29">
        <v>0</v>
      </c>
      <c r="M149" s="27">
        <v>0</v>
      </c>
      <c r="N149" s="30">
        <v>0</v>
      </c>
      <c r="O149" s="30">
        <v>0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8404000</v>
      </c>
      <c r="E150" s="27">
        <v>8404000</v>
      </c>
      <c r="F150" s="27">
        <v>0</v>
      </c>
      <c r="G150" s="28">
        <f t="shared" si="29"/>
        <v>0</v>
      </c>
      <c r="H150" s="29">
        <v>0</v>
      </c>
      <c r="I150" s="27">
        <v>0</v>
      </c>
      <c r="J150" s="30">
        <v>0</v>
      </c>
      <c r="K150" s="30">
        <v>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9024000</v>
      </c>
      <c r="E151" s="27">
        <v>9024000</v>
      </c>
      <c r="F151" s="27">
        <v>0</v>
      </c>
      <c r="G151" s="28">
        <f t="shared" si="29"/>
        <v>0</v>
      </c>
      <c r="H151" s="29">
        <v>0</v>
      </c>
      <c r="I151" s="27">
        <v>0</v>
      </c>
      <c r="J151" s="30">
        <v>0</v>
      </c>
      <c r="K151" s="30">
        <v>0</v>
      </c>
      <c r="L151" s="29">
        <v>0</v>
      </c>
      <c r="M151" s="27">
        <v>0</v>
      </c>
      <c r="N151" s="30">
        <v>0</v>
      </c>
      <c r="O151" s="30">
        <v>0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51741262</v>
      </c>
      <c r="E152" s="27">
        <v>51741262</v>
      </c>
      <c r="F152" s="27">
        <v>2766771</v>
      </c>
      <c r="G152" s="28">
        <f t="shared" si="29"/>
        <v>0.05347320287626537</v>
      </c>
      <c r="H152" s="29">
        <v>72366</v>
      </c>
      <c r="I152" s="27">
        <v>966224</v>
      </c>
      <c r="J152" s="30">
        <v>1728181</v>
      </c>
      <c r="K152" s="30">
        <v>2766771</v>
      </c>
      <c r="L152" s="29">
        <v>0</v>
      </c>
      <c r="M152" s="27">
        <v>0</v>
      </c>
      <c r="N152" s="30">
        <v>0</v>
      </c>
      <c r="O152" s="30">
        <v>0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98556162</v>
      </c>
      <c r="E153" s="35">
        <f>SUM(E147:E152)</f>
        <v>98556162</v>
      </c>
      <c r="F153" s="35">
        <f>SUM(F147:F152)</f>
        <v>8155665</v>
      </c>
      <c r="G153" s="36">
        <f t="shared" si="29"/>
        <v>0.08275144683495285</v>
      </c>
      <c r="H153" s="37">
        <f aca="true" t="shared" si="31" ref="H153:W153">SUM(H147:H152)</f>
        <v>1311530</v>
      </c>
      <c r="I153" s="35">
        <f t="shared" si="31"/>
        <v>2197457</v>
      </c>
      <c r="J153" s="38">
        <f t="shared" si="31"/>
        <v>4646678</v>
      </c>
      <c r="K153" s="38">
        <f t="shared" si="31"/>
        <v>8155665</v>
      </c>
      <c r="L153" s="37">
        <f t="shared" si="31"/>
        <v>0</v>
      </c>
      <c r="M153" s="35">
        <f t="shared" si="31"/>
        <v>0</v>
      </c>
      <c r="N153" s="38">
        <f t="shared" si="31"/>
        <v>0</v>
      </c>
      <c r="O153" s="38">
        <f t="shared" si="31"/>
        <v>0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0</v>
      </c>
      <c r="E154" s="27">
        <v>0</v>
      </c>
      <c r="F154" s="27">
        <v>0</v>
      </c>
      <c r="G154" s="28">
        <f t="shared" si="29"/>
        <v>0</v>
      </c>
      <c r="H154" s="29">
        <v>0</v>
      </c>
      <c r="I154" s="27">
        <v>0</v>
      </c>
      <c r="J154" s="30">
        <v>0</v>
      </c>
      <c r="K154" s="30">
        <v>0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0</v>
      </c>
      <c r="E155" s="27">
        <v>0</v>
      </c>
      <c r="F155" s="27">
        <v>3237340</v>
      </c>
      <c r="G155" s="28">
        <f t="shared" si="29"/>
        <v>0</v>
      </c>
      <c r="H155" s="29">
        <v>0</v>
      </c>
      <c r="I155" s="27">
        <v>3237340</v>
      </c>
      <c r="J155" s="30">
        <v>0</v>
      </c>
      <c r="K155" s="30">
        <v>3237340</v>
      </c>
      <c r="L155" s="29">
        <v>0</v>
      </c>
      <c r="M155" s="27">
        <v>0</v>
      </c>
      <c r="N155" s="30">
        <v>0</v>
      </c>
      <c r="O155" s="30">
        <v>0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1350000</v>
      </c>
      <c r="E156" s="27">
        <v>1350000</v>
      </c>
      <c r="F156" s="27">
        <v>0</v>
      </c>
      <c r="G156" s="28">
        <f t="shared" si="29"/>
        <v>0</v>
      </c>
      <c r="H156" s="29">
        <v>0</v>
      </c>
      <c r="I156" s="27">
        <v>0</v>
      </c>
      <c r="J156" s="30">
        <v>0</v>
      </c>
      <c r="K156" s="30">
        <v>0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0</v>
      </c>
      <c r="E157" s="27">
        <v>0</v>
      </c>
      <c r="F157" s="27">
        <v>0</v>
      </c>
      <c r="G157" s="28">
        <f t="shared" si="29"/>
        <v>0</v>
      </c>
      <c r="H157" s="29">
        <v>0</v>
      </c>
      <c r="I157" s="27">
        <v>0</v>
      </c>
      <c r="J157" s="30">
        <v>0</v>
      </c>
      <c r="K157" s="30">
        <v>0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19956000</v>
      </c>
      <c r="E158" s="27">
        <v>19956000</v>
      </c>
      <c r="F158" s="27">
        <v>0</v>
      </c>
      <c r="G158" s="28">
        <f t="shared" si="29"/>
        <v>0</v>
      </c>
      <c r="H158" s="29">
        <v>0</v>
      </c>
      <c r="I158" s="27">
        <v>0</v>
      </c>
      <c r="J158" s="30">
        <v>0</v>
      </c>
      <c r="K158" s="30">
        <v>0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26032000</v>
      </c>
      <c r="E159" s="27">
        <v>26032000</v>
      </c>
      <c r="F159" s="27">
        <v>0</v>
      </c>
      <c r="G159" s="28">
        <f t="shared" si="29"/>
        <v>0</v>
      </c>
      <c r="H159" s="29">
        <v>0</v>
      </c>
      <c r="I159" s="27">
        <v>0</v>
      </c>
      <c r="J159" s="30">
        <v>0</v>
      </c>
      <c r="K159" s="30">
        <v>0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296</v>
      </c>
      <c r="C160" s="33"/>
      <c r="D160" s="34">
        <f>SUM(D154:D159)</f>
        <v>47338000</v>
      </c>
      <c r="E160" s="35">
        <f>SUM(E154:E159)</f>
        <v>47338000</v>
      </c>
      <c r="F160" s="35">
        <f>SUM(F154:F159)</f>
        <v>3237340</v>
      </c>
      <c r="G160" s="36">
        <f t="shared" si="29"/>
        <v>0.06838776458659006</v>
      </c>
      <c r="H160" s="37">
        <f aca="true" t="shared" si="32" ref="H160:W160">SUM(H154:H159)</f>
        <v>0</v>
      </c>
      <c r="I160" s="35">
        <f t="shared" si="32"/>
        <v>3237340</v>
      </c>
      <c r="J160" s="38">
        <f t="shared" si="32"/>
        <v>0</v>
      </c>
      <c r="K160" s="38">
        <f t="shared" si="32"/>
        <v>3237340</v>
      </c>
      <c r="L160" s="37">
        <f t="shared" si="32"/>
        <v>0</v>
      </c>
      <c r="M160" s="35">
        <f t="shared" si="32"/>
        <v>0</v>
      </c>
      <c r="N160" s="38">
        <f t="shared" si="32"/>
        <v>0</v>
      </c>
      <c r="O160" s="38">
        <f t="shared" si="32"/>
        <v>0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3165000</v>
      </c>
      <c r="E161" s="27">
        <v>3165000</v>
      </c>
      <c r="F161" s="27">
        <v>0</v>
      </c>
      <c r="G161" s="28">
        <f t="shared" si="29"/>
        <v>0</v>
      </c>
      <c r="H161" s="29">
        <v>0</v>
      </c>
      <c r="I161" s="27">
        <v>0</v>
      </c>
      <c r="J161" s="30">
        <v>0</v>
      </c>
      <c r="K161" s="30">
        <v>0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293170100</v>
      </c>
      <c r="E162" s="27">
        <v>293170100</v>
      </c>
      <c r="F162" s="27">
        <v>54690554</v>
      </c>
      <c r="G162" s="28">
        <f t="shared" si="29"/>
        <v>0.1865488806668893</v>
      </c>
      <c r="H162" s="29">
        <v>2295099</v>
      </c>
      <c r="I162" s="27">
        <v>32570489</v>
      </c>
      <c r="J162" s="30">
        <v>19824966</v>
      </c>
      <c r="K162" s="30">
        <v>54690554</v>
      </c>
      <c r="L162" s="29">
        <v>0</v>
      </c>
      <c r="M162" s="27">
        <v>0</v>
      </c>
      <c r="N162" s="30">
        <v>0</v>
      </c>
      <c r="O162" s="30">
        <v>0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0</v>
      </c>
      <c r="E163" s="27">
        <v>0</v>
      </c>
      <c r="F163" s="27">
        <v>0</v>
      </c>
      <c r="G163" s="28">
        <f t="shared" si="29"/>
        <v>0</v>
      </c>
      <c r="H163" s="29">
        <v>0</v>
      </c>
      <c r="I163" s="27">
        <v>0</v>
      </c>
      <c r="J163" s="30">
        <v>0</v>
      </c>
      <c r="K163" s="30">
        <v>0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10988000</v>
      </c>
      <c r="E164" s="27">
        <v>10988000</v>
      </c>
      <c r="F164" s="27">
        <v>0</v>
      </c>
      <c r="G164" s="28">
        <f t="shared" si="29"/>
        <v>0</v>
      </c>
      <c r="H164" s="29">
        <v>0</v>
      </c>
      <c r="I164" s="27">
        <v>0</v>
      </c>
      <c r="J164" s="30">
        <v>0</v>
      </c>
      <c r="K164" s="30">
        <v>0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2714000</v>
      </c>
      <c r="E165" s="27">
        <v>0</v>
      </c>
      <c r="F165" s="27">
        <v>0</v>
      </c>
      <c r="G165" s="28">
        <f t="shared" si="29"/>
        <v>0</v>
      </c>
      <c r="H165" s="29">
        <v>0</v>
      </c>
      <c r="I165" s="27">
        <v>0</v>
      </c>
      <c r="J165" s="30">
        <v>0</v>
      </c>
      <c r="K165" s="30">
        <v>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4309000</v>
      </c>
      <c r="E166" s="27">
        <v>4309000</v>
      </c>
      <c r="F166" s="27">
        <v>0</v>
      </c>
      <c r="G166" s="28">
        <f t="shared" si="29"/>
        <v>0</v>
      </c>
      <c r="H166" s="29">
        <v>0</v>
      </c>
      <c r="I166" s="27">
        <v>0</v>
      </c>
      <c r="J166" s="30">
        <v>0</v>
      </c>
      <c r="K166" s="30">
        <v>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43797000</v>
      </c>
      <c r="E167" s="27">
        <v>43797533</v>
      </c>
      <c r="F167" s="27">
        <v>0</v>
      </c>
      <c r="G167" s="28">
        <f t="shared" si="29"/>
        <v>0</v>
      </c>
      <c r="H167" s="29">
        <v>0</v>
      </c>
      <c r="I167" s="27">
        <v>0</v>
      </c>
      <c r="J167" s="30">
        <v>0</v>
      </c>
      <c r="K167" s="30">
        <v>0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358143100</v>
      </c>
      <c r="E168" s="35">
        <f>SUM(E161:E167)</f>
        <v>355429633</v>
      </c>
      <c r="F168" s="35">
        <f>SUM(F161:F167)</f>
        <v>54690554</v>
      </c>
      <c r="G168" s="36">
        <f t="shared" si="29"/>
        <v>0.1527058709214278</v>
      </c>
      <c r="H168" s="37">
        <f aca="true" t="shared" si="33" ref="H168:W168">SUM(H161:H167)</f>
        <v>2295099</v>
      </c>
      <c r="I168" s="35">
        <f t="shared" si="33"/>
        <v>32570489</v>
      </c>
      <c r="J168" s="38">
        <f t="shared" si="33"/>
        <v>19824966</v>
      </c>
      <c r="K168" s="38">
        <f t="shared" si="33"/>
        <v>54690554</v>
      </c>
      <c r="L168" s="37">
        <f t="shared" si="33"/>
        <v>0</v>
      </c>
      <c r="M168" s="35">
        <f t="shared" si="33"/>
        <v>0</v>
      </c>
      <c r="N168" s="38">
        <f t="shared" si="33"/>
        <v>0</v>
      </c>
      <c r="O168" s="38">
        <f t="shared" si="33"/>
        <v>0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21300000</v>
      </c>
      <c r="E169" s="27">
        <v>21300000</v>
      </c>
      <c r="F169" s="27">
        <v>0</v>
      </c>
      <c r="G169" s="28">
        <f t="shared" si="29"/>
        <v>0</v>
      </c>
      <c r="H169" s="29">
        <v>0</v>
      </c>
      <c r="I169" s="27">
        <v>0</v>
      </c>
      <c r="J169" s="30">
        <v>0</v>
      </c>
      <c r="K169" s="30">
        <v>0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71844248</v>
      </c>
      <c r="E170" s="27">
        <v>71844248</v>
      </c>
      <c r="F170" s="27">
        <v>0</v>
      </c>
      <c r="G170" s="28">
        <f t="shared" si="29"/>
        <v>0</v>
      </c>
      <c r="H170" s="29">
        <v>0</v>
      </c>
      <c r="I170" s="27">
        <v>0</v>
      </c>
      <c r="J170" s="30">
        <v>0</v>
      </c>
      <c r="K170" s="30">
        <v>0</v>
      </c>
      <c r="L170" s="29">
        <v>0</v>
      </c>
      <c r="M170" s="27">
        <v>0</v>
      </c>
      <c r="N170" s="30">
        <v>0</v>
      </c>
      <c r="O170" s="30">
        <v>0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0</v>
      </c>
      <c r="E171" s="27">
        <v>0</v>
      </c>
      <c r="F171" s="27">
        <v>0</v>
      </c>
      <c r="G171" s="28">
        <f t="shared" si="29"/>
        <v>0</v>
      </c>
      <c r="H171" s="29">
        <v>0</v>
      </c>
      <c r="I171" s="27">
        <v>0</v>
      </c>
      <c r="J171" s="30">
        <v>0</v>
      </c>
      <c r="K171" s="30">
        <v>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7175000</v>
      </c>
      <c r="E172" s="27">
        <v>7175000</v>
      </c>
      <c r="F172" s="27">
        <v>586387</v>
      </c>
      <c r="G172" s="28">
        <f t="shared" si="29"/>
        <v>0.08172641114982579</v>
      </c>
      <c r="H172" s="29">
        <v>0</v>
      </c>
      <c r="I172" s="27">
        <v>586387</v>
      </c>
      <c r="J172" s="30">
        <v>0</v>
      </c>
      <c r="K172" s="30">
        <v>586387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21930000</v>
      </c>
      <c r="E173" s="27">
        <v>21930000</v>
      </c>
      <c r="F173" s="27">
        <v>0</v>
      </c>
      <c r="G173" s="28">
        <f t="shared" si="29"/>
        <v>0</v>
      </c>
      <c r="H173" s="29">
        <v>0</v>
      </c>
      <c r="I173" s="27">
        <v>0</v>
      </c>
      <c r="J173" s="30">
        <v>0</v>
      </c>
      <c r="K173" s="30">
        <v>0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122249248</v>
      </c>
      <c r="E174" s="35">
        <f>SUM(E169:E173)</f>
        <v>122249248</v>
      </c>
      <c r="F174" s="35">
        <f>SUM(F169:F173)</f>
        <v>586387</v>
      </c>
      <c r="G174" s="36">
        <f aca="true" t="shared" si="34" ref="G174:G182">IF($D174=0,0,$F174/$D174)</f>
        <v>0.004796651182672306</v>
      </c>
      <c r="H174" s="37">
        <f aca="true" t="shared" si="35" ref="H174:W174">SUM(H169:H173)</f>
        <v>0</v>
      </c>
      <c r="I174" s="35">
        <f t="shared" si="35"/>
        <v>586387</v>
      </c>
      <c r="J174" s="38">
        <f t="shared" si="35"/>
        <v>0</v>
      </c>
      <c r="K174" s="38">
        <f t="shared" si="35"/>
        <v>586387</v>
      </c>
      <c r="L174" s="37">
        <f t="shared" si="35"/>
        <v>0</v>
      </c>
      <c r="M174" s="35">
        <f t="shared" si="35"/>
        <v>0</v>
      </c>
      <c r="N174" s="38">
        <f t="shared" si="35"/>
        <v>0</v>
      </c>
      <c r="O174" s="38">
        <f t="shared" si="35"/>
        <v>0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7010000</v>
      </c>
      <c r="E175" s="27">
        <v>7010000</v>
      </c>
      <c r="F175" s="27">
        <v>0</v>
      </c>
      <c r="G175" s="28">
        <f t="shared" si="34"/>
        <v>0</v>
      </c>
      <c r="H175" s="29">
        <v>0</v>
      </c>
      <c r="I175" s="27">
        <v>0</v>
      </c>
      <c r="J175" s="30">
        <v>0</v>
      </c>
      <c r="K175" s="30">
        <v>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1238000</v>
      </c>
      <c r="E176" s="27">
        <v>1238000</v>
      </c>
      <c r="F176" s="27">
        <v>800462</v>
      </c>
      <c r="G176" s="28">
        <f t="shared" si="34"/>
        <v>0.6465767366720517</v>
      </c>
      <c r="H176" s="29">
        <v>0</v>
      </c>
      <c r="I176" s="27">
        <v>506907</v>
      </c>
      <c r="J176" s="30">
        <v>293555</v>
      </c>
      <c r="K176" s="30">
        <v>800462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6473000</v>
      </c>
      <c r="E177" s="27">
        <v>6473000</v>
      </c>
      <c r="F177" s="27">
        <v>0</v>
      </c>
      <c r="G177" s="28">
        <f t="shared" si="34"/>
        <v>0</v>
      </c>
      <c r="H177" s="29">
        <v>0</v>
      </c>
      <c r="I177" s="27">
        <v>0</v>
      </c>
      <c r="J177" s="30">
        <v>0</v>
      </c>
      <c r="K177" s="30">
        <v>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5533000</v>
      </c>
      <c r="E178" s="27">
        <v>5533000</v>
      </c>
      <c r="F178" s="27">
        <v>0</v>
      </c>
      <c r="G178" s="28">
        <f t="shared" si="34"/>
        <v>0</v>
      </c>
      <c r="H178" s="29">
        <v>0</v>
      </c>
      <c r="I178" s="27">
        <v>0</v>
      </c>
      <c r="J178" s="30">
        <v>0</v>
      </c>
      <c r="K178" s="30">
        <v>0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7878000</v>
      </c>
      <c r="E179" s="27">
        <v>7878000</v>
      </c>
      <c r="F179" s="27">
        <v>1640070</v>
      </c>
      <c r="G179" s="28">
        <f t="shared" si="34"/>
        <v>0.2081835491241432</v>
      </c>
      <c r="H179" s="29">
        <v>15990</v>
      </c>
      <c r="I179" s="27">
        <v>514128</v>
      </c>
      <c r="J179" s="30">
        <v>1109952</v>
      </c>
      <c r="K179" s="30">
        <v>1640070</v>
      </c>
      <c r="L179" s="29">
        <v>0</v>
      </c>
      <c r="M179" s="27">
        <v>0</v>
      </c>
      <c r="N179" s="30">
        <v>0</v>
      </c>
      <c r="O179" s="30">
        <v>0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64817000</v>
      </c>
      <c r="E180" s="27">
        <v>64817000</v>
      </c>
      <c r="F180" s="27">
        <v>0</v>
      </c>
      <c r="G180" s="28">
        <f t="shared" si="34"/>
        <v>0</v>
      </c>
      <c r="H180" s="29">
        <v>0</v>
      </c>
      <c r="I180" s="27">
        <v>0</v>
      </c>
      <c r="J180" s="30">
        <v>0</v>
      </c>
      <c r="K180" s="30">
        <v>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92949000</v>
      </c>
      <c r="E181" s="57">
        <f>SUM(E175:E180)</f>
        <v>92949000</v>
      </c>
      <c r="F181" s="57">
        <f>SUM(F175:F180)</f>
        <v>2440532</v>
      </c>
      <c r="G181" s="58">
        <f t="shared" si="34"/>
        <v>0.026256678393527633</v>
      </c>
      <c r="H181" s="59">
        <f aca="true" t="shared" si="36" ref="H181:W181">SUM(H175:H180)</f>
        <v>15990</v>
      </c>
      <c r="I181" s="57">
        <f t="shared" si="36"/>
        <v>1021035</v>
      </c>
      <c r="J181" s="60">
        <f t="shared" si="36"/>
        <v>1403507</v>
      </c>
      <c r="K181" s="60">
        <f t="shared" si="36"/>
        <v>2440532</v>
      </c>
      <c r="L181" s="59">
        <f t="shared" si="36"/>
        <v>0</v>
      </c>
      <c r="M181" s="57">
        <f t="shared" si="36"/>
        <v>0</v>
      </c>
      <c r="N181" s="60">
        <f t="shared" si="36"/>
        <v>0</v>
      </c>
      <c r="O181" s="60">
        <f t="shared" si="36"/>
        <v>0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3991687767</v>
      </c>
      <c r="E182" s="43">
        <f>SUM(E110,E112:E118,E120:E127,E129:E134,E136:E140,E142:E145,E147:E152,E154:E159,E161:E167,E169:E173,E175:E180)</f>
        <v>3983600300</v>
      </c>
      <c r="F182" s="43">
        <f>SUM(F110,F112:F118,F120:F127,F129:F134,F136:F140,F142:F145,F147:F152,F154:F159,F161:F167,F169:F173,F175:F180)</f>
        <v>615966797</v>
      </c>
      <c r="G182" s="44">
        <f t="shared" si="34"/>
        <v>0.1543123693421886</v>
      </c>
      <c r="H182" s="45">
        <f aca="true" t="shared" si="37" ref="H182:W182">SUM(H110,H112:H118,H120:H127,H129:H134,H136:H140,H142:H145,H147:H152,H154:H159,H161:H167,H169:H173,H175:H180)</f>
        <v>11099496</v>
      </c>
      <c r="I182" s="43">
        <f t="shared" si="37"/>
        <v>53440638</v>
      </c>
      <c r="J182" s="46">
        <f t="shared" si="37"/>
        <v>551426663</v>
      </c>
      <c r="K182" s="46">
        <f t="shared" si="37"/>
        <v>615966797</v>
      </c>
      <c r="L182" s="45">
        <f t="shared" si="37"/>
        <v>0</v>
      </c>
      <c r="M182" s="43">
        <f t="shared" si="37"/>
        <v>0</v>
      </c>
      <c r="N182" s="46">
        <f t="shared" si="37"/>
        <v>0</v>
      </c>
      <c r="O182" s="46">
        <f t="shared" si="37"/>
        <v>0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10682581</v>
      </c>
      <c r="E185" s="27">
        <v>10682581</v>
      </c>
      <c r="F185" s="27">
        <v>416503</v>
      </c>
      <c r="G185" s="28">
        <f aca="true" t="shared" si="38" ref="G185:G220">IF($D185=0,0,$F185/$D185)</f>
        <v>0.038988985901440856</v>
      </c>
      <c r="H185" s="29">
        <v>13992</v>
      </c>
      <c r="I185" s="27">
        <v>157289</v>
      </c>
      <c r="J185" s="30">
        <v>245222</v>
      </c>
      <c r="K185" s="30">
        <v>416503</v>
      </c>
      <c r="L185" s="29">
        <v>0</v>
      </c>
      <c r="M185" s="27">
        <v>0</v>
      </c>
      <c r="N185" s="30">
        <v>0</v>
      </c>
      <c r="O185" s="30">
        <v>0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5309105</v>
      </c>
      <c r="E186" s="27">
        <v>5309105</v>
      </c>
      <c r="F186" s="27">
        <v>0</v>
      </c>
      <c r="G186" s="28">
        <f t="shared" si="38"/>
        <v>0</v>
      </c>
      <c r="H186" s="29">
        <v>0</v>
      </c>
      <c r="I186" s="27">
        <v>0</v>
      </c>
      <c r="J186" s="30">
        <v>0</v>
      </c>
      <c r="K186" s="30">
        <v>0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100111875</v>
      </c>
      <c r="E187" s="27">
        <v>100111875</v>
      </c>
      <c r="F187" s="27">
        <v>0</v>
      </c>
      <c r="G187" s="28">
        <f t="shared" si="38"/>
        <v>0</v>
      </c>
      <c r="H187" s="29">
        <v>0</v>
      </c>
      <c r="I187" s="27">
        <v>0</v>
      </c>
      <c r="J187" s="30">
        <v>0</v>
      </c>
      <c r="K187" s="30">
        <v>0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18227400</v>
      </c>
      <c r="E188" s="27">
        <v>18227400</v>
      </c>
      <c r="F188" s="27">
        <v>0</v>
      </c>
      <c r="G188" s="28">
        <f t="shared" si="38"/>
        <v>0</v>
      </c>
      <c r="H188" s="29">
        <v>0</v>
      </c>
      <c r="I188" s="27">
        <v>0</v>
      </c>
      <c r="J188" s="30">
        <v>0</v>
      </c>
      <c r="K188" s="30">
        <v>0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2017485</v>
      </c>
      <c r="E189" s="27">
        <v>2017485</v>
      </c>
      <c r="F189" s="27">
        <v>0</v>
      </c>
      <c r="G189" s="28">
        <f t="shared" si="38"/>
        <v>0</v>
      </c>
      <c r="H189" s="29">
        <v>0</v>
      </c>
      <c r="I189" s="27">
        <v>0</v>
      </c>
      <c r="J189" s="30">
        <v>0</v>
      </c>
      <c r="K189" s="30">
        <v>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112229706</v>
      </c>
      <c r="E190" s="27">
        <v>112229706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248578152</v>
      </c>
      <c r="E191" s="35">
        <f>SUM(E185:E190)</f>
        <v>248578152</v>
      </c>
      <c r="F191" s="35">
        <f>SUM(F185:F190)</f>
        <v>416503</v>
      </c>
      <c r="G191" s="36">
        <f t="shared" si="38"/>
        <v>0.0016755414611015372</v>
      </c>
      <c r="H191" s="37">
        <f aca="true" t="shared" si="39" ref="H191:W191">SUM(H185:H190)</f>
        <v>13992</v>
      </c>
      <c r="I191" s="35">
        <f t="shared" si="39"/>
        <v>157289</v>
      </c>
      <c r="J191" s="38">
        <f t="shared" si="39"/>
        <v>245222</v>
      </c>
      <c r="K191" s="38">
        <f t="shared" si="39"/>
        <v>416503</v>
      </c>
      <c r="L191" s="37">
        <f t="shared" si="39"/>
        <v>0</v>
      </c>
      <c r="M191" s="35">
        <f t="shared" si="39"/>
        <v>0</v>
      </c>
      <c r="N191" s="38">
        <f t="shared" si="39"/>
        <v>0</v>
      </c>
      <c r="O191" s="38">
        <f t="shared" si="39"/>
        <v>0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16353000</v>
      </c>
      <c r="E192" s="27">
        <v>16353000</v>
      </c>
      <c r="F192" s="27">
        <v>0</v>
      </c>
      <c r="G192" s="28">
        <f t="shared" si="38"/>
        <v>0</v>
      </c>
      <c r="H192" s="29">
        <v>0</v>
      </c>
      <c r="I192" s="27">
        <v>0</v>
      </c>
      <c r="J192" s="30">
        <v>0</v>
      </c>
      <c r="K192" s="30">
        <v>0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6359715</v>
      </c>
      <c r="E193" s="27">
        <v>6359715</v>
      </c>
      <c r="F193" s="27">
        <v>0</v>
      </c>
      <c r="G193" s="28">
        <f t="shared" si="38"/>
        <v>0</v>
      </c>
      <c r="H193" s="29">
        <v>0</v>
      </c>
      <c r="I193" s="27">
        <v>0</v>
      </c>
      <c r="J193" s="30">
        <v>0</v>
      </c>
      <c r="K193" s="30">
        <v>0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29483000</v>
      </c>
      <c r="E194" s="27">
        <v>29483000</v>
      </c>
      <c r="F194" s="27">
        <v>0</v>
      </c>
      <c r="G194" s="28">
        <f t="shared" si="38"/>
        <v>0</v>
      </c>
      <c r="H194" s="29">
        <v>0</v>
      </c>
      <c r="I194" s="27">
        <v>0</v>
      </c>
      <c r="J194" s="30">
        <v>0</v>
      </c>
      <c r="K194" s="30">
        <v>0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19261925</v>
      </c>
      <c r="E195" s="27">
        <v>19261925</v>
      </c>
      <c r="F195" s="27">
        <v>0</v>
      </c>
      <c r="G195" s="28">
        <f t="shared" si="38"/>
        <v>0</v>
      </c>
      <c r="H195" s="29">
        <v>0</v>
      </c>
      <c r="I195" s="27">
        <v>0</v>
      </c>
      <c r="J195" s="30">
        <v>0</v>
      </c>
      <c r="K195" s="30">
        <v>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0</v>
      </c>
      <c r="E196" s="27">
        <v>0</v>
      </c>
      <c r="F196" s="27">
        <v>0</v>
      </c>
      <c r="G196" s="28">
        <f t="shared" si="38"/>
        <v>0</v>
      </c>
      <c r="H196" s="29">
        <v>0</v>
      </c>
      <c r="I196" s="27">
        <v>0</v>
      </c>
      <c r="J196" s="30">
        <v>0</v>
      </c>
      <c r="K196" s="30">
        <v>0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71457640</v>
      </c>
      <c r="E197" s="35">
        <f>SUM(E192:E196)</f>
        <v>71457640</v>
      </c>
      <c r="F197" s="35">
        <f>SUM(F192:F196)</f>
        <v>0</v>
      </c>
      <c r="G197" s="36">
        <f t="shared" si="38"/>
        <v>0</v>
      </c>
      <c r="H197" s="37">
        <f aca="true" t="shared" si="40" ref="H197:W197">SUM(H192:H196)</f>
        <v>0</v>
      </c>
      <c r="I197" s="35">
        <f t="shared" si="40"/>
        <v>0</v>
      </c>
      <c r="J197" s="38">
        <f t="shared" si="40"/>
        <v>0</v>
      </c>
      <c r="K197" s="38">
        <f t="shared" si="40"/>
        <v>0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2016354</v>
      </c>
      <c r="E198" s="27">
        <v>2016354</v>
      </c>
      <c r="F198" s="27">
        <v>0</v>
      </c>
      <c r="G198" s="28">
        <f t="shared" si="38"/>
        <v>0</v>
      </c>
      <c r="H198" s="29">
        <v>0</v>
      </c>
      <c r="I198" s="27">
        <v>0</v>
      </c>
      <c r="J198" s="30">
        <v>0</v>
      </c>
      <c r="K198" s="30">
        <v>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3858450</v>
      </c>
      <c r="E199" s="27">
        <v>3858450</v>
      </c>
      <c r="F199" s="27">
        <v>85375</v>
      </c>
      <c r="G199" s="28">
        <f t="shared" si="38"/>
        <v>0.022126760745895372</v>
      </c>
      <c r="H199" s="29">
        <v>11445</v>
      </c>
      <c r="I199" s="27">
        <v>20150</v>
      </c>
      <c r="J199" s="30">
        <v>53780</v>
      </c>
      <c r="K199" s="30">
        <v>85375</v>
      </c>
      <c r="L199" s="29">
        <v>0</v>
      </c>
      <c r="M199" s="27">
        <v>0</v>
      </c>
      <c r="N199" s="30">
        <v>0</v>
      </c>
      <c r="O199" s="30">
        <v>0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0</v>
      </c>
      <c r="E200" s="27">
        <v>0</v>
      </c>
      <c r="F200" s="27">
        <v>0</v>
      </c>
      <c r="G200" s="28">
        <f t="shared" si="38"/>
        <v>0</v>
      </c>
      <c r="H200" s="29">
        <v>0</v>
      </c>
      <c r="I200" s="27">
        <v>0</v>
      </c>
      <c r="J200" s="30">
        <v>0</v>
      </c>
      <c r="K200" s="30">
        <v>0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0</v>
      </c>
      <c r="E201" s="27">
        <v>0</v>
      </c>
      <c r="F201" s="27">
        <v>0</v>
      </c>
      <c r="G201" s="28">
        <f t="shared" si="38"/>
        <v>0</v>
      </c>
      <c r="H201" s="29">
        <v>0</v>
      </c>
      <c r="I201" s="27">
        <v>0</v>
      </c>
      <c r="J201" s="30">
        <v>0</v>
      </c>
      <c r="K201" s="30">
        <v>0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13537889</v>
      </c>
      <c r="E202" s="27">
        <v>13537889</v>
      </c>
      <c r="F202" s="27">
        <v>0</v>
      </c>
      <c r="G202" s="28">
        <f t="shared" si="38"/>
        <v>0</v>
      </c>
      <c r="H202" s="29">
        <v>0</v>
      </c>
      <c r="I202" s="27">
        <v>0</v>
      </c>
      <c r="J202" s="30">
        <v>0</v>
      </c>
      <c r="K202" s="30">
        <v>0</v>
      </c>
      <c r="L202" s="29">
        <v>0</v>
      </c>
      <c r="M202" s="27">
        <v>0</v>
      </c>
      <c r="N202" s="30">
        <v>0</v>
      </c>
      <c r="O202" s="30">
        <v>0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25794400</v>
      </c>
      <c r="E203" s="27">
        <v>25794400</v>
      </c>
      <c r="F203" s="27">
        <v>0</v>
      </c>
      <c r="G203" s="28">
        <f t="shared" si="38"/>
        <v>0</v>
      </c>
      <c r="H203" s="29">
        <v>0</v>
      </c>
      <c r="I203" s="27">
        <v>0</v>
      </c>
      <c r="J203" s="30">
        <v>0</v>
      </c>
      <c r="K203" s="30">
        <v>0</v>
      </c>
      <c r="L203" s="29">
        <v>0</v>
      </c>
      <c r="M203" s="27">
        <v>0</v>
      </c>
      <c r="N203" s="30">
        <v>0</v>
      </c>
      <c r="O203" s="30">
        <v>0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45207093</v>
      </c>
      <c r="E204" s="35">
        <f>SUM(E198:E203)</f>
        <v>45207093</v>
      </c>
      <c r="F204" s="35">
        <f>SUM(F198:F203)</f>
        <v>85375</v>
      </c>
      <c r="G204" s="36">
        <f t="shared" si="38"/>
        <v>0.0018885310763069856</v>
      </c>
      <c r="H204" s="37">
        <f aca="true" t="shared" si="41" ref="H204:W204">SUM(H198:H203)</f>
        <v>11445</v>
      </c>
      <c r="I204" s="35">
        <f t="shared" si="41"/>
        <v>20150</v>
      </c>
      <c r="J204" s="38">
        <f t="shared" si="41"/>
        <v>53780</v>
      </c>
      <c r="K204" s="38">
        <f t="shared" si="41"/>
        <v>85375</v>
      </c>
      <c r="L204" s="37">
        <f t="shared" si="41"/>
        <v>0</v>
      </c>
      <c r="M204" s="35">
        <f t="shared" si="41"/>
        <v>0</v>
      </c>
      <c r="N204" s="38">
        <f t="shared" si="41"/>
        <v>0</v>
      </c>
      <c r="O204" s="38">
        <f t="shared" si="41"/>
        <v>0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22300000</v>
      </c>
      <c r="E205" s="27">
        <v>22300000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0</v>
      </c>
      <c r="E206" s="27">
        <v>0</v>
      </c>
      <c r="F206" s="27">
        <v>0</v>
      </c>
      <c r="G206" s="28">
        <f t="shared" si="38"/>
        <v>0</v>
      </c>
      <c r="H206" s="29">
        <v>0</v>
      </c>
      <c r="I206" s="27">
        <v>0</v>
      </c>
      <c r="J206" s="30">
        <v>0</v>
      </c>
      <c r="K206" s="30">
        <v>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8885000</v>
      </c>
      <c r="E207" s="27">
        <v>8885000</v>
      </c>
      <c r="F207" s="27">
        <v>772867</v>
      </c>
      <c r="G207" s="28">
        <f t="shared" si="38"/>
        <v>0.08698559369724254</v>
      </c>
      <c r="H207" s="29">
        <v>17689</v>
      </c>
      <c r="I207" s="27">
        <v>185856</v>
      </c>
      <c r="J207" s="30">
        <v>569322</v>
      </c>
      <c r="K207" s="30">
        <v>772867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25478862</v>
      </c>
      <c r="E208" s="27">
        <v>25478862</v>
      </c>
      <c r="F208" s="27">
        <v>0</v>
      </c>
      <c r="G208" s="28">
        <f t="shared" si="38"/>
        <v>0</v>
      </c>
      <c r="H208" s="29">
        <v>0</v>
      </c>
      <c r="I208" s="27">
        <v>0</v>
      </c>
      <c r="J208" s="30">
        <v>0</v>
      </c>
      <c r="K208" s="30">
        <v>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0</v>
      </c>
      <c r="E209" s="27">
        <v>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0</v>
      </c>
      <c r="E210" s="27">
        <v>0</v>
      </c>
      <c r="F210" s="27">
        <v>7248862</v>
      </c>
      <c r="G210" s="28">
        <f t="shared" si="38"/>
        <v>0</v>
      </c>
      <c r="H210" s="29">
        <v>0</v>
      </c>
      <c r="I210" s="27">
        <v>0</v>
      </c>
      <c r="J210" s="30">
        <v>7248862</v>
      </c>
      <c r="K210" s="30">
        <v>7248862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1162763</v>
      </c>
      <c r="E211" s="27">
        <v>1162763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57826625</v>
      </c>
      <c r="E212" s="35">
        <f>SUM(E205:E211)</f>
        <v>57826625</v>
      </c>
      <c r="F212" s="35">
        <f>SUM(F205:F211)</f>
        <v>8021729</v>
      </c>
      <c r="G212" s="36">
        <f t="shared" si="38"/>
        <v>0.13872033859835325</v>
      </c>
      <c r="H212" s="37">
        <f aca="true" t="shared" si="42" ref="H212:W212">SUM(H205:H211)</f>
        <v>17689</v>
      </c>
      <c r="I212" s="35">
        <f t="shared" si="42"/>
        <v>185856</v>
      </c>
      <c r="J212" s="38">
        <f t="shared" si="42"/>
        <v>7818184</v>
      </c>
      <c r="K212" s="38">
        <f t="shared" si="42"/>
        <v>8021729</v>
      </c>
      <c r="L212" s="37">
        <f t="shared" si="42"/>
        <v>0</v>
      </c>
      <c r="M212" s="35">
        <f t="shared" si="42"/>
        <v>0</v>
      </c>
      <c r="N212" s="38">
        <f t="shared" si="42"/>
        <v>0</v>
      </c>
      <c r="O212" s="38">
        <f t="shared" si="42"/>
        <v>0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0</v>
      </c>
      <c r="E213" s="27">
        <v>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7773000</v>
      </c>
      <c r="E214" s="27">
        <v>7773000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18005600</v>
      </c>
      <c r="E215" s="27">
        <v>18005600</v>
      </c>
      <c r="F215" s="27">
        <v>231676</v>
      </c>
      <c r="G215" s="28">
        <f t="shared" si="38"/>
        <v>0.01286688585773315</v>
      </c>
      <c r="H215" s="29">
        <v>0</v>
      </c>
      <c r="I215" s="27">
        <v>89776</v>
      </c>
      <c r="J215" s="30">
        <v>141900</v>
      </c>
      <c r="K215" s="30">
        <v>231676</v>
      </c>
      <c r="L215" s="29">
        <v>0</v>
      </c>
      <c r="M215" s="27">
        <v>0</v>
      </c>
      <c r="N215" s="30">
        <v>0</v>
      </c>
      <c r="O215" s="30">
        <v>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1316850</v>
      </c>
      <c r="E216" s="27">
        <v>1316850</v>
      </c>
      <c r="F216" s="27">
        <v>0</v>
      </c>
      <c r="G216" s="28">
        <f t="shared" si="38"/>
        <v>0</v>
      </c>
      <c r="H216" s="29">
        <v>0</v>
      </c>
      <c r="I216" s="27">
        <v>0</v>
      </c>
      <c r="J216" s="30">
        <v>0</v>
      </c>
      <c r="K216" s="30">
        <v>0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1723528</v>
      </c>
      <c r="G217" s="28">
        <f t="shared" si="38"/>
        <v>0</v>
      </c>
      <c r="H217" s="29">
        <v>0</v>
      </c>
      <c r="I217" s="27">
        <v>510980</v>
      </c>
      <c r="J217" s="30">
        <v>1212548</v>
      </c>
      <c r="K217" s="30">
        <v>1723528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49904000</v>
      </c>
      <c r="E218" s="27">
        <v>49904000</v>
      </c>
      <c r="F218" s="27">
        <v>0</v>
      </c>
      <c r="G218" s="28">
        <f t="shared" si="38"/>
        <v>0</v>
      </c>
      <c r="H218" s="29">
        <v>0</v>
      </c>
      <c r="I218" s="27">
        <v>0</v>
      </c>
      <c r="J218" s="30">
        <v>0</v>
      </c>
      <c r="K218" s="30">
        <v>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76999450</v>
      </c>
      <c r="E219" s="57">
        <f>SUM(E213:E218)</f>
        <v>76999450</v>
      </c>
      <c r="F219" s="57">
        <f>SUM(F213:F218)</f>
        <v>1955204</v>
      </c>
      <c r="G219" s="58">
        <f t="shared" si="38"/>
        <v>0.025392441114839133</v>
      </c>
      <c r="H219" s="59">
        <f aca="true" t="shared" si="43" ref="H219:W219">SUM(H213:H218)</f>
        <v>0</v>
      </c>
      <c r="I219" s="57">
        <f t="shared" si="43"/>
        <v>600756</v>
      </c>
      <c r="J219" s="60">
        <f t="shared" si="43"/>
        <v>1354448</v>
      </c>
      <c r="K219" s="60">
        <f t="shared" si="43"/>
        <v>1955204</v>
      </c>
      <c r="L219" s="59">
        <f t="shared" si="43"/>
        <v>0</v>
      </c>
      <c r="M219" s="57">
        <f t="shared" si="43"/>
        <v>0</v>
      </c>
      <c r="N219" s="60">
        <f t="shared" si="43"/>
        <v>0</v>
      </c>
      <c r="O219" s="60">
        <f t="shared" si="43"/>
        <v>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500068960</v>
      </c>
      <c r="E220" s="43">
        <f>SUM(E185:E190,E192:E196,E198:E203,E205:E211,E213:E218)</f>
        <v>500068960</v>
      </c>
      <c r="F220" s="43">
        <f>SUM(F185:F190,F192:F196,F198:F203,F205:F211,F213:F218)</f>
        <v>10478811</v>
      </c>
      <c r="G220" s="44">
        <f t="shared" si="38"/>
        <v>0.02095473192337313</v>
      </c>
      <c r="H220" s="45">
        <f aca="true" t="shared" si="44" ref="H220:W220">SUM(H185:H190,H192:H196,H198:H203,H205:H211,H213:H218)</f>
        <v>43126</v>
      </c>
      <c r="I220" s="43">
        <f t="shared" si="44"/>
        <v>964051</v>
      </c>
      <c r="J220" s="46">
        <f t="shared" si="44"/>
        <v>9471634</v>
      </c>
      <c r="K220" s="46">
        <f t="shared" si="44"/>
        <v>10478811</v>
      </c>
      <c r="L220" s="45">
        <f t="shared" si="44"/>
        <v>0</v>
      </c>
      <c r="M220" s="43">
        <f t="shared" si="44"/>
        <v>0</v>
      </c>
      <c r="N220" s="46">
        <f t="shared" si="44"/>
        <v>0</v>
      </c>
      <c r="O220" s="46">
        <f t="shared" si="44"/>
        <v>0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0</v>
      </c>
      <c r="E223" s="27">
        <v>0</v>
      </c>
      <c r="F223" s="27">
        <v>0</v>
      </c>
      <c r="G223" s="28">
        <f aca="true" t="shared" si="45" ref="G223:G247">IF($D223=0,0,$F223/$D223)</f>
        <v>0</v>
      </c>
      <c r="H223" s="29">
        <v>0</v>
      </c>
      <c r="I223" s="27">
        <v>0</v>
      </c>
      <c r="J223" s="30">
        <v>0</v>
      </c>
      <c r="K223" s="30">
        <v>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27229840</v>
      </c>
      <c r="E224" s="27">
        <v>27229840</v>
      </c>
      <c r="F224" s="27">
        <v>3463910</v>
      </c>
      <c r="G224" s="28">
        <f t="shared" si="45"/>
        <v>0.1272100754172628</v>
      </c>
      <c r="H224" s="29">
        <v>443594</v>
      </c>
      <c r="I224" s="27">
        <v>2026212</v>
      </c>
      <c r="J224" s="30">
        <v>994104</v>
      </c>
      <c r="K224" s="30">
        <v>3463910</v>
      </c>
      <c r="L224" s="29">
        <v>0</v>
      </c>
      <c r="M224" s="27">
        <v>0</v>
      </c>
      <c r="N224" s="30">
        <v>0</v>
      </c>
      <c r="O224" s="30">
        <v>0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0</v>
      </c>
      <c r="E225" s="27">
        <v>0</v>
      </c>
      <c r="F225" s="27">
        <v>0</v>
      </c>
      <c r="G225" s="28">
        <f t="shared" si="45"/>
        <v>0</v>
      </c>
      <c r="H225" s="29">
        <v>0</v>
      </c>
      <c r="I225" s="27">
        <v>0</v>
      </c>
      <c r="J225" s="30">
        <v>0</v>
      </c>
      <c r="K225" s="30">
        <v>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1218496</v>
      </c>
      <c r="G226" s="28">
        <f t="shared" si="45"/>
        <v>0</v>
      </c>
      <c r="H226" s="29">
        <v>161366</v>
      </c>
      <c r="I226" s="27">
        <v>508011</v>
      </c>
      <c r="J226" s="30">
        <v>549119</v>
      </c>
      <c r="K226" s="30">
        <v>1218496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13164000</v>
      </c>
      <c r="E227" s="27">
        <v>13164000</v>
      </c>
      <c r="F227" s="27">
        <v>0</v>
      </c>
      <c r="G227" s="28">
        <f t="shared" si="45"/>
        <v>0</v>
      </c>
      <c r="H227" s="29">
        <v>0</v>
      </c>
      <c r="I227" s="27">
        <v>0</v>
      </c>
      <c r="J227" s="30">
        <v>0</v>
      </c>
      <c r="K227" s="30">
        <v>0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5344000</v>
      </c>
      <c r="E228" s="27">
        <v>5344000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0</v>
      </c>
      <c r="E229" s="27">
        <v>0</v>
      </c>
      <c r="F229" s="27">
        <v>0</v>
      </c>
      <c r="G229" s="28">
        <f t="shared" si="45"/>
        <v>0</v>
      </c>
      <c r="H229" s="29">
        <v>0</v>
      </c>
      <c r="I229" s="27">
        <v>0</v>
      </c>
      <c r="J229" s="30">
        <v>0</v>
      </c>
      <c r="K229" s="30">
        <v>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0</v>
      </c>
      <c r="E230" s="27">
        <v>0</v>
      </c>
      <c r="F230" s="27">
        <v>0</v>
      </c>
      <c r="G230" s="28">
        <f t="shared" si="45"/>
        <v>0</v>
      </c>
      <c r="H230" s="29">
        <v>0</v>
      </c>
      <c r="I230" s="27">
        <v>0</v>
      </c>
      <c r="J230" s="30">
        <v>0</v>
      </c>
      <c r="K230" s="30">
        <v>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45737840</v>
      </c>
      <c r="E231" s="35">
        <f>SUM(E223:E230)</f>
        <v>45737840</v>
      </c>
      <c r="F231" s="35">
        <f>SUM(F223:F230)</f>
        <v>4682406</v>
      </c>
      <c r="G231" s="36">
        <f t="shared" si="45"/>
        <v>0.1023748825917446</v>
      </c>
      <c r="H231" s="37">
        <f aca="true" t="shared" si="46" ref="H231:W231">SUM(H223:H230)</f>
        <v>604960</v>
      </c>
      <c r="I231" s="35">
        <f t="shared" si="46"/>
        <v>2534223</v>
      </c>
      <c r="J231" s="38">
        <f t="shared" si="46"/>
        <v>1543223</v>
      </c>
      <c r="K231" s="38">
        <f t="shared" si="46"/>
        <v>4682406</v>
      </c>
      <c r="L231" s="37">
        <f t="shared" si="46"/>
        <v>0</v>
      </c>
      <c r="M231" s="35">
        <f t="shared" si="46"/>
        <v>0</v>
      </c>
      <c r="N231" s="38">
        <f t="shared" si="46"/>
        <v>0</v>
      </c>
      <c r="O231" s="38">
        <f t="shared" si="46"/>
        <v>0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0</v>
      </c>
      <c r="E233" s="27">
        <v>0</v>
      </c>
      <c r="F233" s="27">
        <v>0</v>
      </c>
      <c r="G233" s="28">
        <f t="shared" si="45"/>
        <v>0</v>
      </c>
      <c r="H233" s="29">
        <v>0</v>
      </c>
      <c r="I233" s="27">
        <v>0</v>
      </c>
      <c r="J233" s="30">
        <v>0</v>
      </c>
      <c r="K233" s="30">
        <v>0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53769239</v>
      </c>
      <c r="E234" s="27">
        <v>53769239</v>
      </c>
      <c r="F234" s="27">
        <v>9338497</v>
      </c>
      <c r="G234" s="28">
        <f t="shared" si="45"/>
        <v>0.17367731390061147</v>
      </c>
      <c r="H234" s="29">
        <v>2325881</v>
      </c>
      <c r="I234" s="27">
        <v>3280737</v>
      </c>
      <c r="J234" s="30">
        <v>3731879</v>
      </c>
      <c r="K234" s="30">
        <v>9338497</v>
      </c>
      <c r="L234" s="29">
        <v>0</v>
      </c>
      <c r="M234" s="27">
        <v>0</v>
      </c>
      <c r="N234" s="30">
        <v>0</v>
      </c>
      <c r="O234" s="30">
        <v>0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0</v>
      </c>
      <c r="G235" s="28">
        <f t="shared" si="45"/>
        <v>0</v>
      </c>
      <c r="H235" s="29">
        <v>0</v>
      </c>
      <c r="I235" s="27">
        <v>0</v>
      </c>
      <c r="J235" s="30">
        <v>0</v>
      </c>
      <c r="K235" s="30">
        <v>0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0</v>
      </c>
      <c r="E236" s="27">
        <v>0</v>
      </c>
      <c r="F236" s="27">
        <v>7102709</v>
      </c>
      <c r="G236" s="28">
        <f t="shared" si="45"/>
        <v>0</v>
      </c>
      <c r="H236" s="29">
        <v>0</v>
      </c>
      <c r="I236" s="27">
        <v>4988980</v>
      </c>
      <c r="J236" s="30">
        <v>2113729</v>
      </c>
      <c r="K236" s="30">
        <v>7102709</v>
      </c>
      <c r="L236" s="29">
        <v>0</v>
      </c>
      <c r="M236" s="27">
        <v>0</v>
      </c>
      <c r="N236" s="30">
        <v>0</v>
      </c>
      <c r="O236" s="30">
        <v>0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0</v>
      </c>
      <c r="E237" s="27">
        <v>0</v>
      </c>
      <c r="F237" s="27">
        <v>0</v>
      </c>
      <c r="G237" s="28">
        <f t="shared" si="45"/>
        <v>0</v>
      </c>
      <c r="H237" s="29">
        <v>0</v>
      </c>
      <c r="I237" s="27">
        <v>0</v>
      </c>
      <c r="J237" s="30">
        <v>0</v>
      </c>
      <c r="K237" s="30">
        <v>0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7571886</v>
      </c>
      <c r="E238" s="27">
        <v>7571886</v>
      </c>
      <c r="F238" s="27">
        <v>358512</v>
      </c>
      <c r="G238" s="28">
        <f t="shared" si="45"/>
        <v>0.04734778098877875</v>
      </c>
      <c r="H238" s="29">
        <v>15314</v>
      </c>
      <c r="I238" s="27">
        <v>121831</v>
      </c>
      <c r="J238" s="30">
        <v>221367</v>
      </c>
      <c r="K238" s="30">
        <v>358512</v>
      </c>
      <c r="L238" s="29">
        <v>0</v>
      </c>
      <c r="M238" s="27">
        <v>0</v>
      </c>
      <c r="N238" s="30">
        <v>0</v>
      </c>
      <c r="O238" s="30">
        <v>0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61341125</v>
      </c>
      <c r="E239" s="35">
        <f>SUM(E232:E238)</f>
        <v>61341125</v>
      </c>
      <c r="F239" s="35">
        <f>SUM(F232:F238)</f>
        <v>16799718</v>
      </c>
      <c r="G239" s="36">
        <f t="shared" si="45"/>
        <v>0.27387365327910107</v>
      </c>
      <c r="H239" s="37">
        <f aca="true" t="shared" si="47" ref="H239:W239">SUM(H232:H238)</f>
        <v>2341195</v>
      </c>
      <c r="I239" s="35">
        <f t="shared" si="47"/>
        <v>8391548</v>
      </c>
      <c r="J239" s="38">
        <f t="shared" si="47"/>
        <v>6066975</v>
      </c>
      <c r="K239" s="38">
        <f t="shared" si="47"/>
        <v>16799718</v>
      </c>
      <c r="L239" s="37">
        <f t="shared" si="47"/>
        <v>0</v>
      </c>
      <c r="M239" s="35">
        <f t="shared" si="47"/>
        <v>0</v>
      </c>
      <c r="N239" s="38">
        <f t="shared" si="47"/>
        <v>0</v>
      </c>
      <c r="O239" s="38">
        <f t="shared" si="47"/>
        <v>0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0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111193731</v>
      </c>
      <c r="E241" s="27">
        <v>111193731</v>
      </c>
      <c r="F241" s="27">
        <v>26344988</v>
      </c>
      <c r="G241" s="28">
        <f t="shared" si="45"/>
        <v>0.23692871678170419</v>
      </c>
      <c r="H241" s="29">
        <v>3349659</v>
      </c>
      <c r="I241" s="27">
        <v>10828984</v>
      </c>
      <c r="J241" s="30">
        <v>12166345</v>
      </c>
      <c r="K241" s="30">
        <v>26344988</v>
      </c>
      <c r="L241" s="29">
        <v>0</v>
      </c>
      <c r="M241" s="27">
        <v>0</v>
      </c>
      <c r="N241" s="30">
        <v>0</v>
      </c>
      <c r="O241" s="30">
        <v>0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0</v>
      </c>
      <c r="E242" s="27">
        <v>0</v>
      </c>
      <c r="F242" s="27">
        <v>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31123941</v>
      </c>
      <c r="E243" s="27">
        <v>31123941</v>
      </c>
      <c r="F243" s="27">
        <v>3108576</v>
      </c>
      <c r="G243" s="28">
        <f t="shared" si="45"/>
        <v>0.09987732594660811</v>
      </c>
      <c r="H243" s="29">
        <v>272137</v>
      </c>
      <c r="I243" s="27">
        <v>1490738</v>
      </c>
      <c r="J243" s="30">
        <v>1345701</v>
      </c>
      <c r="K243" s="30">
        <v>3108576</v>
      </c>
      <c r="L243" s="29">
        <v>0</v>
      </c>
      <c r="M243" s="27">
        <v>0</v>
      </c>
      <c r="N243" s="30">
        <v>0</v>
      </c>
      <c r="O243" s="30">
        <v>0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0</v>
      </c>
      <c r="E244" s="27">
        <v>0</v>
      </c>
      <c r="F244" s="27">
        <v>0</v>
      </c>
      <c r="G244" s="28">
        <f t="shared" si="45"/>
        <v>0</v>
      </c>
      <c r="H244" s="29">
        <v>0</v>
      </c>
      <c r="I244" s="27">
        <v>0</v>
      </c>
      <c r="J244" s="30">
        <v>0</v>
      </c>
      <c r="K244" s="30">
        <v>0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0</v>
      </c>
      <c r="E245" s="27">
        <v>0</v>
      </c>
      <c r="F245" s="27">
        <v>0</v>
      </c>
      <c r="G245" s="28">
        <f t="shared" si="45"/>
        <v>0</v>
      </c>
      <c r="H245" s="29">
        <v>0</v>
      </c>
      <c r="I245" s="27">
        <v>0</v>
      </c>
      <c r="J245" s="30">
        <v>0</v>
      </c>
      <c r="K245" s="30">
        <v>0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142317672</v>
      </c>
      <c r="E246" s="57">
        <f>SUM(E240:E245)</f>
        <v>142317672</v>
      </c>
      <c r="F246" s="57">
        <f>SUM(F240:F245)</f>
        <v>29453564</v>
      </c>
      <c r="G246" s="58">
        <f t="shared" si="45"/>
        <v>0.20695647691595181</v>
      </c>
      <c r="H246" s="59">
        <f aca="true" t="shared" si="48" ref="H246:W246">SUM(H240:H245)</f>
        <v>3621796</v>
      </c>
      <c r="I246" s="57">
        <f t="shared" si="48"/>
        <v>12319722</v>
      </c>
      <c r="J246" s="60">
        <f t="shared" si="48"/>
        <v>13512046</v>
      </c>
      <c r="K246" s="60">
        <f t="shared" si="48"/>
        <v>29453564</v>
      </c>
      <c r="L246" s="59">
        <f t="shared" si="48"/>
        <v>0</v>
      </c>
      <c r="M246" s="57">
        <f t="shared" si="48"/>
        <v>0</v>
      </c>
      <c r="N246" s="60">
        <f t="shared" si="48"/>
        <v>0</v>
      </c>
      <c r="O246" s="60">
        <f t="shared" si="48"/>
        <v>0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249396637</v>
      </c>
      <c r="E247" s="43">
        <f>SUM(E223:E230,E232:E238,E240:E245)</f>
        <v>249396637</v>
      </c>
      <c r="F247" s="43">
        <f>SUM(F223:F230,F232:F238,F240:F245)</f>
        <v>50935688</v>
      </c>
      <c r="G247" s="44">
        <f t="shared" si="45"/>
        <v>0.2042356649741031</v>
      </c>
      <c r="H247" s="45">
        <f aca="true" t="shared" si="49" ref="H247:W247">SUM(H223:H230,H232:H238,H240:H245)</f>
        <v>6567951</v>
      </c>
      <c r="I247" s="43">
        <f t="shared" si="49"/>
        <v>23245493</v>
      </c>
      <c r="J247" s="46">
        <f t="shared" si="49"/>
        <v>21122244</v>
      </c>
      <c r="K247" s="46">
        <f t="shared" si="49"/>
        <v>50935688</v>
      </c>
      <c r="L247" s="45">
        <f t="shared" si="49"/>
        <v>0</v>
      </c>
      <c r="M247" s="43">
        <f t="shared" si="49"/>
        <v>0</v>
      </c>
      <c r="N247" s="46">
        <f t="shared" si="49"/>
        <v>0</v>
      </c>
      <c r="O247" s="46">
        <f t="shared" si="49"/>
        <v>0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9383576</v>
      </c>
      <c r="E250" s="27">
        <v>9383576</v>
      </c>
      <c r="F250" s="27">
        <v>0</v>
      </c>
      <c r="G250" s="28">
        <f aca="true" t="shared" si="50" ref="G250:G277">IF($D250=0,0,$F250/$D250)</f>
        <v>0</v>
      </c>
      <c r="H250" s="29">
        <v>0</v>
      </c>
      <c r="I250" s="27">
        <v>0</v>
      </c>
      <c r="J250" s="30">
        <v>0</v>
      </c>
      <c r="K250" s="30">
        <v>0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0</v>
      </c>
      <c r="E251" s="27">
        <v>0</v>
      </c>
      <c r="F251" s="27">
        <v>0</v>
      </c>
      <c r="G251" s="28">
        <f t="shared" si="50"/>
        <v>0</v>
      </c>
      <c r="H251" s="29">
        <v>0</v>
      </c>
      <c r="I251" s="27">
        <v>0</v>
      </c>
      <c r="J251" s="30">
        <v>0</v>
      </c>
      <c r="K251" s="30">
        <v>0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0</v>
      </c>
      <c r="E252" s="27">
        <v>0</v>
      </c>
      <c r="F252" s="27">
        <v>0</v>
      </c>
      <c r="G252" s="28">
        <f t="shared" si="50"/>
        <v>0</v>
      </c>
      <c r="H252" s="29">
        <v>0</v>
      </c>
      <c r="I252" s="27">
        <v>0</v>
      </c>
      <c r="J252" s="30">
        <v>0</v>
      </c>
      <c r="K252" s="30">
        <v>0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0</v>
      </c>
      <c r="E253" s="27">
        <v>0</v>
      </c>
      <c r="F253" s="27">
        <v>0</v>
      </c>
      <c r="G253" s="28">
        <f t="shared" si="50"/>
        <v>0</v>
      </c>
      <c r="H253" s="29">
        <v>0</v>
      </c>
      <c r="I253" s="27">
        <v>0</v>
      </c>
      <c r="J253" s="30">
        <v>0</v>
      </c>
      <c r="K253" s="30">
        <v>0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24117000</v>
      </c>
      <c r="E254" s="27">
        <v>24117000</v>
      </c>
      <c r="F254" s="27">
        <v>0</v>
      </c>
      <c r="G254" s="28">
        <f t="shared" si="50"/>
        <v>0</v>
      </c>
      <c r="H254" s="29">
        <v>0</v>
      </c>
      <c r="I254" s="27">
        <v>0</v>
      </c>
      <c r="J254" s="30">
        <v>0</v>
      </c>
      <c r="K254" s="30">
        <v>0</v>
      </c>
      <c r="L254" s="29">
        <v>0</v>
      </c>
      <c r="M254" s="27">
        <v>0</v>
      </c>
      <c r="N254" s="30">
        <v>0</v>
      </c>
      <c r="O254" s="30">
        <v>0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0</v>
      </c>
      <c r="E255" s="27">
        <v>0</v>
      </c>
      <c r="F255" s="27">
        <v>0</v>
      </c>
      <c r="G255" s="28">
        <f t="shared" si="50"/>
        <v>0</v>
      </c>
      <c r="H255" s="29">
        <v>0</v>
      </c>
      <c r="I255" s="27">
        <v>0</v>
      </c>
      <c r="J255" s="30">
        <v>0</v>
      </c>
      <c r="K255" s="30">
        <v>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33500576</v>
      </c>
      <c r="E256" s="35">
        <f>SUM(E250:E255)</f>
        <v>33500576</v>
      </c>
      <c r="F256" s="35">
        <f>SUM(F250:F255)</f>
        <v>0</v>
      </c>
      <c r="G256" s="36">
        <f t="shared" si="50"/>
        <v>0</v>
      </c>
      <c r="H256" s="37">
        <f aca="true" t="shared" si="51" ref="H256:W256">SUM(H250:H255)</f>
        <v>0</v>
      </c>
      <c r="I256" s="35">
        <f t="shared" si="51"/>
        <v>0</v>
      </c>
      <c r="J256" s="38">
        <f t="shared" si="51"/>
        <v>0</v>
      </c>
      <c r="K256" s="38">
        <f t="shared" si="51"/>
        <v>0</v>
      </c>
      <c r="L256" s="37">
        <f t="shared" si="51"/>
        <v>0</v>
      </c>
      <c r="M256" s="35">
        <f t="shared" si="51"/>
        <v>0</v>
      </c>
      <c r="N256" s="38">
        <f t="shared" si="51"/>
        <v>0</v>
      </c>
      <c r="O256" s="38">
        <f t="shared" si="51"/>
        <v>0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0</v>
      </c>
      <c r="E257" s="27">
        <v>0</v>
      </c>
      <c r="F257" s="27">
        <v>476232</v>
      </c>
      <c r="G257" s="28">
        <f t="shared" si="50"/>
        <v>0</v>
      </c>
      <c r="H257" s="29">
        <v>233513</v>
      </c>
      <c r="I257" s="27">
        <v>150830</v>
      </c>
      <c r="J257" s="30">
        <v>91889</v>
      </c>
      <c r="K257" s="30">
        <v>476232</v>
      </c>
      <c r="L257" s="29">
        <v>0</v>
      </c>
      <c r="M257" s="27">
        <v>0</v>
      </c>
      <c r="N257" s="30">
        <v>0</v>
      </c>
      <c r="O257" s="30">
        <v>0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0</v>
      </c>
      <c r="E258" s="27">
        <v>0</v>
      </c>
      <c r="F258" s="27">
        <v>0</v>
      </c>
      <c r="G258" s="28">
        <f t="shared" si="50"/>
        <v>0</v>
      </c>
      <c r="H258" s="29">
        <v>0</v>
      </c>
      <c r="I258" s="27">
        <v>0</v>
      </c>
      <c r="J258" s="30">
        <v>0</v>
      </c>
      <c r="K258" s="30">
        <v>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0</v>
      </c>
      <c r="G259" s="28">
        <f t="shared" si="50"/>
        <v>0</v>
      </c>
      <c r="H259" s="29">
        <v>0</v>
      </c>
      <c r="I259" s="27">
        <v>0</v>
      </c>
      <c r="J259" s="30">
        <v>0</v>
      </c>
      <c r="K259" s="30">
        <v>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0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0</v>
      </c>
      <c r="E261" s="27">
        <v>0</v>
      </c>
      <c r="F261" s="27">
        <v>0</v>
      </c>
      <c r="G261" s="28">
        <f t="shared" si="50"/>
        <v>0</v>
      </c>
      <c r="H261" s="29">
        <v>0</v>
      </c>
      <c r="I261" s="27">
        <v>0</v>
      </c>
      <c r="J261" s="30">
        <v>0</v>
      </c>
      <c r="K261" s="30">
        <v>0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29750000</v>
      </c>
      <c r="E262" s="27">
        <v>29750000</v>
      </c>
      <c r="F262" s="27">
        <v>4830618</v>
      </c>
      <c r="G262" s="28">
        <f t="shared" si="50"/>
        <v>0.1623737142857143</v>
      </c>
      <c r="H262" s="29">
        <v>0</v>
      </c>
      <c r="I262" s="27">
        <v>4830618</v>
      </c>
      <c r="J262" s="30">
        <v>0</v>
      </c>
      <c r="K262" s="30">
        <v>4830618</v>
      </c>
      <c r="L262" s="29">
        <v>0</v>
      </c>
      <c r="M262" s="27">
        <v>0</v>
      </c>
      <c r="N262" s="30">
        <v>0</v>
      </c>
      <c r="O262" s="30">
        <v>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29750000</v>
      </c>
      <c r="E263" s="35">
        <f>SUM(E257:E262)</f>
        <v>29750000</v>
      </c>
      <c r="F263" s="35">
        <f>SUM(F257:F262)</f>
        <v>5306850</v>
      </c>
      <c r="G263" s="36">
        <f t="shared" si="50"/>
        <v>0.178381512605042</v>
      </c>
      <c r="H263" s="37">
        <f aca="true" t="shared" si="52" ref="H263:W263">SUM(H257:H262)</f>
        <v>233513</v>
      </c>
      <c r="I263" s="35">
        <f t="shared" si="52"/>
        <v>4981448</v>
      </c>
      <c r="J263" s="38">
        <f t="shared" si="52"/>
        <v>91889</v>
      </c>
      <c r="K263" s="38">
        <f t="shared" si="52"/>
        <v>5306850</v>
      </c>
      <c r="L263" s="37">
        <f t="shared" si="52"/>
        <v>0</v>
      </c>
      <c r="M263" s="35">
        <f t="shared" si="52"/>
        <v>0</v>
      </c>
      <c r="N263" s="38">
        <f t="shared" si="52"/>
        <v>0</v>
      </c>
      <c r="O263" s="38">
        <f t="shared" si="52"/>
        <v>0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0</v>
      </c>
      <c r="E264" s="27">
        <v>0</v>
      </c>
      <c r="F264" s="27">
        <v>2463384</v>
      </c>
      <c r="G264" s="28">
        <f t="shared" si="50"/>
        <v>0</v>
      </c>
      <c r="H264" s="29">
        <v>1071645</v>
      </c>
      <c r="I264" s="27">
        <v>832125</v>
      </c>
      <c r="J264" s="30">
        <v>559614</v>
      </c>
      <c r="K264" s="30">
        <v>2463384</v>
      </c>
      <c r="L264" s="29">
        <v>0</v>
      </c>
      <c r="M264" s="27">
        <v>0</v>
      </c>
      <c r="N264" s="30">
        <v>0</v>
      </c>
      <c r="O264" s="30">
        <v>0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0</v>
      </c>
      <c r="E265" s="27">
        <v>0</v>
      </c>
      <c r="F265" s="27">
        <v>0</v>
      </c>
      <c r="G265" s="28">
        <f t="shared" si="50"/>
        <v>0</v>
      </c>
      <c r="H265" s="29">
        <v>0</v>
      </c>
      <c r="I265" s="27">
        <v>0</v>
      </c>
      <c r="J265" s="30">
        <v>0</v>
      </c>
      <c r="K265" s="30">
        <v>0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0</v>
      </c>
      <c r="E266" s="27">
        <v>0</v>
      </c>
      <c r="F266" s="27">
        <v>0</v>
      </c>
      <c r="G266" s="28">
        <f t="shared" si="50"/>
        <v>0</v>
      </c>
      <c r="H266" s="29">
        <v>0</v>
      </c>
      <c r="I266" s="27">
        <v>0</v>
      </c>
      <c r="J266" s="30">
        <v>0</v>
      </c>
      <c r="K266" s="30">
        <v>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0</v>
      </c>
      <c r="E267" s="27">
        <v>0</v>
      </c>
      <c r="F267" s="27">
        <v>1179141</v>
      </c>
      <c r="G267" s="28">
        <f t="shared" si="50"/>
        <v>0</v>
      </c>
      <c r="H267" s="29">
        <v>483623</v>
      </c>
      <c r="I267" s="27">
        <v>211895</v>
      </c>
      <c r="J267" s="30">
        <v>483623</v>
      </c>
      <c r="K267" s="30">
        <v>1179141</v>
      </c>
      <c r="L267" s="29">
        <v>0</v>
      </c>
      <c r="M267" s="27">
        <v>0</v>
      </c>
      <c r="N267" s="30">
        <v>0</v>
      </c>
      <c r="O267" s="30">
        <v>0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15758813</v>
      </c>
      <c r="G269" s="28">
        <f t="shared" si="50"/>
        <v>0</v>
      </c>
      <c r="H269" s="29">
        <v>36255</v>
      </c>
      <c r="I269" s="27">
        <v>15722072</v>
      </c>
      <c r="J269" s="30">
        <v>486</v>
      </c>
      <c r="K269" s="30">
        <v>15758813</v>
      </c>
      <c r="L269" s="29">
        <v>0</v>
      </c>
      <c r="M269" s="27">
        <v>0</v>
      </c>
      <c r="N269" s="30">
        <v>0</v>
      </c>
      <c r="O269" s="30">
        <v>0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0</v>
      </c>
      <c r="E270" s="35">
        <f>SUM(E264:E269)</f>
        <v>0</v>
      </c>
      <c r="F270" s="35">
        <f>SUM(F264:F269)</f>
        <v>19401338</v>
      </c>
      <c r="G270" s="36">
        <f t="shared" si="50"/>
        <v>0</v>
      </c>
      <c r="H270" s="37">
        <f aca="true" t="shared" si="53" ref="H270:W270">SUM(H264:H269)</f>
        <v>1591523</v>
      </c>
      <c r="I270" s="35">
        <f t="shared" si="53"/>
        <v>16766092</v>
      </c>
      <c r="J270" s="38">
        <f t="shared" si="53"/>
        <v>1043723</v>
      </c>
      <c r="K270" s="38">
        <f t="shared" si="53"/>
        <v>19401338</v>
      </c>
      <c r="L270" s="37">
        <f t="shared" si="53"/>
        <v>0</v>
      </c>
      <c r="M270" s="35">
        <f t="shared" si="53"/>
        <v>0</v>
      </c>
      <c r="N270" s="38">
        <f t="shared" si="53"/>
        <v>0</v>
      </c>
      <c r="O270" s="38">
        <f t="shared" si="53"/>
        <v>0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0</v>
      </c>
      <c r="E271" s="27">
        <v>0</v>
      </c>
      <c r="F271" s="27">
        <v>0</v>
      </c>
      <c r="G271" s="28">
        <f t="shared" si="50"/>
        <v>0</v>
      </c>
      <c r="H271" s="29">
        <v>0</v>
      </c>
      <c r="I271" s="27">
        <v>0</v>
      </c>
      <c r="J271" s="30">
        <v>0</v>
      </c>
      <c r="K271" s="30">
        <v>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0</v>
      </c>
      <c r="G272" s="28">
        <f t="shared" si="50"/>
        <v>0</v>
      </c>
      <c r="H272" s="29">
        <v>0</v>
      </c>
      <c r="I272" s="27">
        <v>0</v>
      </c>
      <c r="J272" s="30">
        <v>0</v>
      </c>
      <c r="K272" s="30">
        <v>0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0</v>
      </c>
      <c r="E273" s="27">
        <v>0</v>
      </c>
      <c r="F273" s="27">
        <v>0</v>
      </c>
      <c r="G273" s="28">
        <f t="shared" si="50"/>
        <v>0</v>
      </c>
      <c r="H273" s="29">
        <v>0</v>
      </c>
      <c r="I273" s="27">
        <v>0</v>
      </c>
      <c r="J273" s="30">
        <v>0</v>
      </c>
      <c r="K273" s="30">
        <v>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0</v>
      </c>
      <c r="E274" s="27">
        <v>0</v>
      </c>
      <c r="F274" s="27">
        <v>417204</v>
      </c>
      <c r="G274" s="28">
        <f t="shared" si="50"/>
        <v>0</v>
      </c>
      <c r="H274" s="29">
        <v>175969</v>
      </c>
      <c r="I274" s="27">
        <v>162384</v>
      </c>
      <c r="J274" s="30">
        <v>78851</v>
      </c>
      <c r="K274" s="30">
        <v>417204</v>
      </c>
      <c r="L274" s="29">
        <v>0</v>
      </c>
      <c r="M274" s="27">
        <v>0</v>
      </c>
      <c r="N274" s="30">
        <v>0</v>
      </c>
      <c r="O274" s="30">
        <v>0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0</v>
      </c>
      <c r="E275" s="27">
        <v>0</v>
      </c>
      <c r="F275" s="27">
        <v>0</v>
      </c>
      <c r="G275" s="28">
        <f t="shared" si="50"/>
        <v>0</v>
      </c>
      <c r="H275" s="29">
        <v>0</v>
      </c>
      <c r="I275" s="27">
        <v>0</v>
      </c>
      <c r="J275" s="30">
        <v>0</v>
      </c>
      <c r="K275" s="30">
        <v>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0</v>
      </c>
      <c r="E276" s="57">
        <f>SUM(E271:E275)</f>
        <v>0</v>
      </c>
      <c r="F276" s="57">
        <f>SUM(F271:F275)</f>
        <v>417204</v>
      </c>
      <c r="G276" s="58">
        <f t="shared" si="50"/>
        <v>0</v>
      </c>
      <c r="H276" s="59">
        <f aca="true" t="shared" si="54" ref="H276:W276">SUM(H271:H275)</f>
        <v>175969</v>
      </c>
      <c r="I276" s="57">
        <f t="shared" si="54"/>
        <v>162384</v>
      </c>
      <c r="J276" s="60">
        <f t="shared" si="54"/>
        <v>78851</v>
      </c>
      <c r="K276" s="60">
        <f t="shared" si="54"/>
        <v>417204</v>
      </c>
      <c r="L276" s="59">
        <f t="shared" si="54"/>
        <v>0</v>
      </c>
      <c r="M276" s="57">
        <f t="shared" si="54"/>
        <v>0</v>
      </c>
      <c r="N276" s="60">
        <f t="shared" si="54"/>
        <v>0</v>
      </c>
      <c r="O276" s="60">
        <f t="shared" si="54"/>
        <v>0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63250576</v>
      </c>
      <c r="E277" s="43">
        <f>SUM(E250:E255,E257:E262,E264:E269,E271:E275)</f>
        <v>63250576</v>
      </c>
      <c r="F277" s="43">
        <f>SUM(F250:F255,F257:F262,F264:F269,F271:F275)</f>
        <v>25125392</v>
      </c>
      <c r="G277" s="44">
        <f t="shared" si="50"/>
        <v>0.39723578169469953</v>
      </c>
      <c r="H277" s="45">
        <f aca="true" t="shared" si="55" ref="H277:W277">SUM(H250:H255,H257:H262,H264:H269,H271:H275)</f>
        <v>2001005</v>
      </c>
      <c r="I277" s="43">
        <f t="shared" si="55"/>
        <v>21909924</v>
      </c>
      <c r="J277" s="46">
        <f t="shared" si="55"/>
        <v>1214463</v>
      </c>
      <c r="K277" s="46">
        <f t="shared" si="55"/>
        <v>25125392</v>
      </c>
      <c r="L277" s="45">
        <f t="shared" si="55"/>
        <v>0</v>
      </c>
      <c r="M277" s="43">
        <f t="shared" si="55"/>
        <v>0</v>
      </c>
      <c r="N277" s="46">
        <f t="shared" si="55"/>
        <v>0</v>
      </c>
      <c r="O277" s="46">
        <f t="shared" si="55"/>
        <v>0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9233359</v>
      </c>
      <c r="E280" s="27">
        <v>9233359</v>
      </c>
      <c r="F280" s="27">
        <v>0</v>
      </c>
      <c r="G280" s="28">
        <f aca="true" t="shared" si="56" ref="G280:G317">IF($D280=0,0,$F280/$D280)</f>
        <v>0</v>
      </c>
      <c r="H280" s="29">
        <v>0</v>
      </c>
      <c r="I280" s="27">
        <v>0</v>
      </c>
      <c r="J280" s="30">
        <v>0</v>
      </c>
      <c r="K280" s="30">
        <v>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26683545</v>
      </c>
      <c r="E281" s="27">
        <v>26683545</v>
      </c>
      <c r="F281" s="27">
        <v>3218223</v>
      </c>
      <c r="G281" s="28">
        <f t="shared" si="56"/>
        <v>0.12060702579061365</v>
      </c>
      <c r="H281" s="29">
        <v>0</v>
      </c>
      <c r="I281" s="27">
        <v>1794327</v>
      </c>
      <c r="J281" s="30">
        <v>1423896</v>
      </c>
      <c r="K281" s="30">
        <v>3218223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16616887</v>
      </c>
      <c r="E282" s="27">
        <v>16616887</v>
      </c>
      <c r="F282" s="27">
        <v>0</v>
      </c>
      <c r="G282" s="28">
        <f t="shared" si="56"/>
        <v>0</v>
      </c>
      <c r="H282" s="29">
        <v>0</v>
      </c>
      <c r="I282" s="27">
        <v>0</v>
      </c>
      <c r="J282" s="30">
        <v>0</v>
      </c>
      <c r="K282" s="30">
        <v>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982000</v>
      </c>
      <c r="E283" s="27">
        <v>982000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53515791</v>
      </c>
      <c r="E284" s="35">
        <f>SUM(E280:E283)</f>
        <v>53515791</v>
      </c>
      <c r="F284" s="35">
        <f>SUM(F280:F283)</f>
        <v>3218223</v>
      </c>
      <c r="G284" s="36">
        <f t="shared" si="56"/>
        <v>0.060135951274643405</v>
      </c>
      <c r="H284" s="37">
        <f aca="true" t="shared" si="57" ref="H284:W284">SUM(H280:H283)</f>
        <v>0</v>
      </c>
      <c r="I284" s="35">
        <f t="shared" si="57"/>
        <v>1794327</v>
      </c>
      <c r="J284" s="38">
        <f t="shared" si="57"/>
        <v>1423896</v>
      </c>
      <c r="K284" s="38">
        <f t="shared" si="57"/>
        <v>3218223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2024841</v>
      </c>
      <c r="E285" s="27">
        <v>2024841</v>
      </c>
      <c r="F285" s="27">
        <v>0</v>
      </c>
      <c r="G285" s="28">
        <f t="shared" si="56"/>
        <v>0</v>
      </c>
      <c r="H285" s="29">
        <v>0</v>
      </c>
      <c r="I285" s="27">
        <v>0</v>
      </c>
      <c r="J285" s="30">
        <v>0</v>
      </c>
      <c r="K285" s="30">
        <v>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6252500</v>
      </c>
      <c r="E286" s="27">
        <v>6252500</v>
      </c>
      <c r="F286" s="27">
        <v>0</v>
      </c>
      <c r="G286" s="28">
        <f t="shared" si="56"/>
        <v>0</v>
      </c>
      <c r="H286" s="29">
        <v>0</v>
      </c>
      <c r="I286" s="27">
        <v>0</v>
      </c>
      <c r="J286" s="30">
        <v>0</v>
      </c>
      <c r="K286" s="30">
        <v>0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898000</v>
      </c>
      <c r="E287" s="27">
        <v>898000</v>
      </c>
      <c r="F287" s="27">
        <v>0</v>
      </c>
      <c r="G287" s="28">
        <f t="shared" si="56"/>
        <v>0</v>
      </c>
      <c r="H287" s="29">
        <v>0</v>
      </c>
      <c r="I287" s="27">
        <v>0</v>
      </c>
      <c r="J287" s="30">
        <v>0</v>
      </c>
      <c r="K287" s="30">
        <v>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4164900</v>
      </c>
      <c r="E288" s="27">
        <v>4164900</v>
      </c>
      <c r="F288" s="27">
        <v>716552</v>
      </c>
      <c r="G288" s="28">
        <f t="shared" si="56"/>
        <v>0.17204542726115873</v>
      </c>
      <c r="H288" s="29">
        <v>75955</v>
      </c>
      <c r="I288" s="27">
        <v>187192</v>
      </c>
      <c r="J288" s="30">
        <v>453405</v>
      </c>
      <c r="K288" s="30">
        <v>716552</v>
      </c>
      <c r="L288" s="29">
        <v>0</v>
      </c>
      <c r="M288" s="27">
        <v>0</v>
      </c>
      <c r="N288" s="30">
        <v>0</v>
      </c>
      <c r="O288" s="30">
        <v>0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0</v>
      </c>
      <c r="E289" s="27">
        <v>0</v>
      </c>
      <c r="F289" s="27">
        <v>0</v>
      </c>
      <c r="G289" s="28">
        <f t="shared" si="56"/>
        <v>0</v>
      </c>
      <c r="H289" s="29">
        <v>0</v>
      </c>
      <c r="I289" s="27">
        <v>0</v>
      </c>
      <c r="J289" s="30">
        <v>0</v>
      </c>
      <c r="K289" s="30">
        <v>0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1706500</v>
      </c>
      <c r="E290" s="27">
        <v>1706500</v>
      </c>
      <c r="F290" s="27">
        <v>0</v>
      </c>
      <c r="G290" s="28">
        <f t="shared" si="56"/>
        <v>0</v>
      </c>
      <c r="H290" s="29">
        <v>0</v>
      </c>
      <c r="I290" s="27">
        <v>0</v>
      </c>
      <c r="J290" s="30">
        <v>0</v>
      </c>
      <c r="K290" s="30">
        <v>0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1040690</v>
      </c>
      <c r="E291" s="27">
        <v>1040690</v>
      </c>
      <c r="F291" s="27">
        <v>216946</v>
      </c>
      <c r="G291" s="28">
        <f t="shared" si="56"/>
        <v>0.20846361548587955</v>
      </c>
      <c r="H291" s="29">
        <v>118376</v>
      </c>
      <c r="I291" s="27">
        <v>78275</v>
      </c>
      <c r="J291" s="30">
        <v>20295</v>
      </c>
      <c r="K291" s="30">
        <v>216946</v>
      </c>
      <c r="L291" s="29">
        <v>0</v>
      </c>
      <c r="M291" s="27">
        <v>0</v>
      </c>
      <c r="N291" s="30">
        <v>0</v>
      </c>
      <c r="O291" s="30">
        <v>0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16087431</v>
      </c>
      <c r="E292" s="35">
        <f>SUM(E285:E291)</f>
        <v>16087431</v>
      </c>
      <c r="F292" s="35">
        <f>SUM(F285:F291)</f>
        <v>933498</v>
      </c>
      <c r="G292" s="36">
        <f t="shared" si="56"/>
        <v>0.05802654258470479</v>
      </c>
      <c r="H292" s="37">
        <f aca="true" t="shared" si="58" ref="H292:W292">SUM(H285:H291)</f>
        <v>194331</v>
      </c>
      <c r="I292" s="35">
        <f t="shared" si="58"/>
        <v>265467</v>
      </c>
      <c r="J292" s="38">
        <f t="shared" si="58"/>
        <v>473700</v>
      </c>
      <c r="K292" s="38">
        <f t="shared" si="58"/>
        <v>933498</v>
      </c>
      <c r="L292" s="37">
        <f t="shared" si="58"/>
        <v>0</v>
      </c>
      <c r="M292" s="35">
        <f t="shared" si="58"/>
        <v>0</v>
      </c>
      <c r="N292" s="38">
        <f t="shared" si="58"/>
        <v>0</v>
      </c>
      <c r="O292" s="38">
        <f t="shared" si="58"/>
        <v>0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1718000</v>
      </c>
      <c r="E293" s="27">
        <v>1718000</v>
      </c>
      <c r="F293" s="27">
        <v>0</v>
      </c>
      <c r="G293" s="28">
        <f t="shared" si="56"/>
        <v>0</v>
      </c>
      <c r="H293" s="29">
        <v>0</v>
      </c>
      <c r="I293" s="27">
        <v>0</v>
      </c>
      <c r="J293" s="30">
        <v>0</v>
      </c>
      <c r="K293" s="30">
        <v>0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2221913</v>
      </c>
      <c r="E294" s="27">
        <v>2221913</v>
      </c>
      <c r="F294" s="27">
        <v>355099</v>
      </c>
      <c r="G294" s="28">
        <f t="shared" si="56"/>
        <v>0.15981678850612063</v>
      </c>
      <c r="H294" s="29">
        <v>0</v>
      </c>
      <c r="I294" s="27">
        <v>151024</v>
      </c>
      <c r="J294" s="30">
        <v>204075</v>
      </c>
      <c r="K294" s="30">
        <v>355099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12039808</v>
      </c>
      <c r="E295" s="27">
        <v>12039808</v>
      </c>
      <c r="F295" s="27">
        <v>0</v>
      </c>
      <c r="G295" s="28">
        <f t="shared" si="56"/>
        <v>0</v>
      </c>
      <c r="H295" s="29">
        <v>0</v>
      </c>
      <c r="I295" s="27">
        <v>0</v>
      </c>
      <c r="J295" s="30">
        <v>0</v>
      </c>
      <c r="K295" s="30">
        <v>0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952000</v>
      </c>
      <c r="E296" s="27">
        <v>952000</v>
      </c>
      <c r="F296" s="27">
        <v>143813</v>
      </c>
      <c r="G296" s="28">
        <f t="shared" si="56"/>
        <v>0.1510640756302521</v>
      </c>
      <c r="H296" s="29">
        <v>27316</v>
      </c>
      <c r="I296" s="27">
        <v>68725</v>
      </c>
      <c r="J296" s="30">
        <v>47772</v>
      </c>
      <c r="K296" s="30">
        <v>143813</v>
      </c>
      <c r="L296" s="29">
        <v>0</v>
      </c>
      <c r="M296" s="27">
        <v>0</v>
      </c>
      <c r="N296" s="30">
        <v>0</v>
      </c>
      <c r="O296" s="30">
        <v>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1509000</v>
      </c>
      <c r="E297" s="27">
        <v>1509000</v>
      </c>
      <c r="F297" s="27">
        <v>0</v>
      </c>
      <c r="G297" s="28">
        <f t="shared" si="56"/>
        <v>0</v>
      </c>
      <c r="H297" s="29">
        <v>0</v>
      </c>
      <c r="I297" s="27">
        <v>0</v>
      </c>
      <c r="J297" s="30">
        <v>0</v>
      </c>
      <c r="K297" s="30">
        <v>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1486000</v>
      </c>
      <c r="E298" s="27">
        <v>1486000</v>
      </c>
      <c r="F298" s="27">
        <v>0</v>
      </c>
      <c r="G298" s="28">
        <f t="shared" si="56"/>
        <v>0</v>
      </c>
      <c r="H298" s="29">
        <v>0</v>
      </c>
      <c r="I298" s="27">
        <v>0</v>
      </c>
      <c r="J298" s="30">
        <v>0</v>
      </c>
      <c r="K298" s="30">
        <v>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0</v>
      </c>
      <c r="E299" s="27">
        <v>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10581000</v>
      </c>
      <c r="E300" s="27">
        <v>10581000</v>
      </c>
      <c r="F300" s="27">
        <v>0</v>
      </c>
      <c r="G300" s="28">
        <f t="shared" si="56"/>
        <v>0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30507721</v>
      </c>
      <c r="E302" s="35">
        <f>SUM(E293:E301)</f>
        <v>30507721</v>
      </c>
      <c r="F302" s="35">
        <f>SUM(F293:F301)</f>
        <v>498912</v>
      </c>
      <c r="G302" s="36">
        <f t="shared" si="56"/>
        <v>0.016353630610428094</v>
      </c>
      <c r="H302" s="37">
        <f aca="true" t="shared" si="59" ref="H302:W302">SUM(H293:H301)</f>
        <v>27316</v>
      </c>
      <c r="I302" s="35">
        <f t="shared" si="59"/>
        <v>219749</v>
      </c>
      <c r="J302" s="38">
        <f t="shared" si="59"/>
        <v>251847</v>
      </c>
      <c r="K302" s="38">
        <f t="shared" si="59"/>
        <v>498912</v>
      </c>
      <c r="L302" s="37">
        <f t="shared" si="59"/>
        <v>0</v>
      </c>
      <c r="M302" s="35">
        <f t="shared" si="59"/>
        <v>0</v>
      </c>
      <c r="N302" s="38">
        <f t="shared" si="59"/>
        <v>0</v>
      </c>
      <c r="O302" s="38">
        <f t="shared" si="59"/>
        <v>0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547000</v>
      </c>
      <c r="E303" s="27">
        <v>547000</v>
      </c>
      <c r="F303" s="27">
        <v>18048</v>
      </c>
      <c r="G303" s="28">
        <f t="shared" si="56"/>
        <v>0.032994515539305304</v>
      </c>
      <c r="H303" s="29">
        <v>10939</v>
      </c>
      <c r="I303" s="27">
        <v>0</v>
      </c>
      <c r="J303" s="30">
        <v>7109</v>
      </c>
      <c r="K303" s="30">
        <v>18048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17575952</v>
      </c>
      <c r="E304" s="27">
        <v>17575952</v>
      </c>
      <c r="F304" s="27">
        <v>0</v>
      </c>
      <c r="G304" s="28">
        <f t="shared" si="56"/>
        <v>0</v>
      </c>
      <c r="H304" s="29">
        <v>0</v>
      </c>
      <c r="I304" s="27">
        <v>0</v>
      </c>
      <c r="J304" s="30">
        <v>0</v>
      </c>
      <c r="K304" s="30">
        <v>0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17315456</v>
      </c>
      <c r="E305" s="27">
        <v>17315456</v>
      </c>
      <c r="F305" s="27">
        <v>1670693</v>
      </c>
      <c r="G305" s="28">
        <f t="shared" si="56"/>
        <v>0.09648564842877946</v>
      </c>
      <c r="H305" s="29">
        <v>68211</v>
      </c>
      <c r="I305" s="27">
        <v>662346</v>
      </c>
      <c r="J305" s="30">
        <v>940136</v>
      </c>
      <c r="K305" s="30">
        <v>1670693</v>
      </c>
      <c r="L305" s="29">
        <v>0</v>
      </c>
      <c r="M305" s="27">
        <v>0</v>
      </c>
      <c r="N305" s="30">
        <v>0</v>
      </c>
      <c r="O305" s="30">
        <v>0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2343000</v>
      </c>
      <c r="E306" s="27">
        <v>2343000</v>
      </c>
      <c r="F306" s="27">
        <v>0</v>
      </c>
      <c r="G306" s="28">
        <f t="shared" si="56"/>
        <v>0</v>
      </c>
      <c r="H306" s="29">
        <v>0</v>
      </c>
      <c r="I306" s="27">
        <v>0</v>
      </c>
      <c r="J306" s="30">
        <v>0</v>
      </c>
      <c r="K306" s="30">
        <v>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6891000</v>
      </c>
      <c r="E307" s="27">
        <v>6891000</v>
      </c>
      <c r="F307" s="27">
        <v>0</v>
      </c>
      <c r="G307" s="28">
        <f t="shared" si="56"/>
        <v>0</v>
      </c>
      <c r="H307" s="29">
        <v>0</v>
      </c>
      <c r="I307" s="27">
        <v>0</v>
      </c>
      <c r="J307" s="30">
        <v>0</v>
      </c>
      <c r="K307" s="30">
        <v>0</v>
      </c>
      <c r="L307" s="29">
        <v>0</v>
      </c>
      <c r="M307" s="27">
        <v>0</v>
      </c>
      <c r="N307" s="30">
        <v>0</v>
      </c>
      <c r="O307" s="30">
        <v>0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3130000</v>
      </c>
      <c r="E308" s="27">
        <v>3130000</v>
      </c>
      <c r="F308" s="27">
        <v>152435</v>
      </c>
      <c r="G308" s="28">
        <f t="shared" si="56"/>
        <v>0.048701277955271564</v>
      </c>
      <c r="H308" s="29">
        <v>0</v>
      </c>
      <c r="I308" s="27">
        <v>0</v>
      </c>
      <c r="J308" s="30">
        <v>152435</v>
      </c>
      <c r="K308" s="30">
        <v>152435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1353000</v>
      </c>
      <c r="E309" s="27">
        <v>1353000</v>
      </c>
      <c r="F309" s="27">
        <v>0</v>
      </c>
      <c r="G309" s="28">
        <f t="shared" si="56"/>
        <v>0</v>
      </c>
      <c r="H309" s="29">
        <v>0</v>
      </c>
      <c r="I309" s="27">
        <v>0</v>
      </c>
      <c r="J309" s="30">
        <v>0</v>
      </c>
      <c r="K309" s="30">
        <v>0</v>
      </c>
      <c r="L309" s="29">
        <v>0</v>
      </c>
      <c r="M309" s="27">
        <v>0</v>
      </c>
      <c r="N309" s="30">
        <v>0</v>
      </c>
      <c r="O309" s="30">
        <v>0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49155408</v>
      </c>
      <c r="E310" s="35">
        <f>SUM(E303:E309)</f>
        <v>49155408</v>
      </c>
      <c r="F310" s="35">
        <f>SUM(F303:F309)</f>
        <v>1841176</v>
      </c>
      <c r="G310" s="36">
        <f t="shared" si="56"/>
        <v>0.0374562245521388</v>
      </c>
      <c r="H310" s="37">
        <f aca="true" t="shared" si="60" ref="H310:W310">SUM(H303:H309)</f>
        <v>79150</v>
      </c>
      <c r="I310" s="35">
        <f t="shared" si="60"/>
        <v>662346</v>
      </c>
      <c r="J310" s="38">
        <f t="shared" si="60"/>
        <v>1099680</v>
      </c>
      <c r="K310" s="38">
        <f t="shared" si="60"/>
        <v>1841176</v>
      </c>
      <c r="L310" s="37">
        <f t="shared" si="60"/>
        <v>0</v>
      </c>
      <c r="M310" s="35">
        <f t="shared" si="60"/>
        <v>0</v>
      </c>
      <c r="N310" s="38">
        <f t="shared" si="60"/>
        <v>0</v>
      </c>
      <c r="O310" s="38">
        <f t="shared" si="60"/>
        <v>0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83300000</v>
      </c>
      <c r="E311" s="27">
        <v>83300000</v>
      </c>
      <c r="F311" s="27">
        <v>0</v>
      </c>
      <c r="G311" s="28">
        <f t="shared" si="56"/>
        <v>0</v>
      </c>
      <c r="H311" s="29">
        <v>0</v>
      </c>
      <c r="I311" s="27">
        <v>0</v>
      </c>
      <c r="J311" s="30">
        <v>0</v>
      </c>
      <c r="K311" s="30">
        <v>0</v>
      </c>
      <c r="L311" s="29">
        <v>0</v>
      </c>
      <c r="M311" s="27">
        <v>0</v>
      </c>
      <c r="N311" s="30">
        <v>0</v>
      </c>
      <c r="O311" s="30">
        <v>0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0</v>
      </c>
      <c r="F312" s="27">
        <v>0</v>
      </c>
      <c r="G312" s="28">
        <f t="shared" si="56"/>
        <v>0</v>
      </c>
      <c r="H312" s="29">
        <v>0</v>
      </c>
      <c r="I312" s="27">
        <v>0</v>
      </c>
      <c r="J312" s="30">
        <v>0</v>
      </c>
      <c r="K312" s="30">
        <v>0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5165134</v>
      </c>
      <c r="E313" s="27">
        <v>5165134</v>
      </c>
      <c r="F313" s="27">
        <v>11235</v>
      </c>
      <c r="G313" s="28">
        <f t="shared" si="56"/>
        <v>0.0021751613801306996</v>
      </c>
      <c r="H313" s="29">
        <v>0</v>
      </c>
      <c r="I313" s="27">
        <v>11235</v>
      </c>
      <c r="J313" s="30">
        <v>0</v>
      </c>
      <c r="K313" s="30">
        <v>11235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5451521</v>
      </c>
      <c r="E314" s="27">
        <v>5451521</v>
      </c>
      <c r="F314" s="27">
        <v>998465</v>
      </c>
      <c r="G314" s="28">
        <f t="shared" si="56"/>
        <v>0.18315347221445172</v>
      </c>
      <c r="H314" s="29">
        <v>173480</v>
      </c>
      <c r="I314" s="27">
        <v>497524</v>
      </c>
      <c r="J314" s="30">
        <v>327461</v>
      </c>
      <c r="K314" s="30">
        <v>998465</v>
      </c>
      <c r="L314" s="29">
        <v>0</v>
      </c>
      <c r="M314" s="27">
        <v>0</v>
      </c>
      <c r="N314" s="30">
        <v>0</v>
      </c>
      <c r="O314" s="30">
        <v>0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3983410</v>
      </c>
      <c r="E315" s="27">
        <v>3983410</v>
      </c>
      <c r="F315" s="27">
        <v>829370</v>
      </c>
      <c r="G315" s="28">
        <f t="shared" si="56"/>
        <v>0.20820603452820574</v>
      </c>
      <c r="H315" s="29">
        <v>0</v>
      </c>
      <c r="I315" s="27">
        <v>465065</v>
      </c>
      <c r="J315" s="30">
        <v>364305</v>
      </c>
      <c r="K315" s="30">
        <v>829370</v>
      </c>
      <c r="L315" s="29">
        <v>0</v>
      </c>
      <c r="M315" s="27">
        <v>0</v>
      </c>
      <c r="N315" s="30">
        <v>0</v>
      </c>
      <c r="O315" s="30">
        <v>0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97900065</v>
      </c>
      <c r="E316" s="57">
        <f>SUM(E311:E315)</f>
        <v>97900065</v>
      </c>
      <c r="F316" s="57">
        <f>SUM(F311:F315)</f>
        <v>1839070</v>
      </c>
      <c r="G316" s="58">
        <f t="shared" si="56"/>
        <v>0.018785176496052377</v>
      </c>
      <c r="H316" s="59">
        <f aca="true" t="shared" si="61" ref="H316:W316">SUM(H311:H315)</f>
        <v>173480</v>
      </c>
      <c r="I316" s="57">
        <f t="shared" si="61"/>
        <v>973824</v>
      </c>
      <c r="J316" s="60">
        <f t="shared" si="61"/>
        <v>691766</v>
      </c>
      <c r="K316" s="60">
        <f t="shared" si="61"/>
        <v>1839070</v>
      </c>
      <c r="L316" s="59">
        <f t="shared" si="61"/>
        <v>0</v>
      </c>
      <c r="M316" s="57">
        <f t="shared" si="61"/>
        <v>0</v>
      </c>
      <c r="N316" s="60">
        <f t="shared" si="61"/>
        <v>0</v>
      </c>
      <c r="O316" s="60">
        <f t="shared" si="61"/>
        <v>0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247166416</v>
      </c>
      <c r="E317" s="43">
        <f>SUM(E280:E283,E285:E291,E293:E301,E303:E309,E311:E315)</f>
        <v>247166416</v>
      </c>
      <c r="F317" s="43">
        <f>SUM(F280:F283,F285:F291,F293:F301,F303:F309,F311:F315)</f>
        <v>8330879</v>
      </c>
      <c r="G317" s="44">
        <f t="shared" si="56"/>
        <v>0.03370554598323747</v>
      </c>
      <c r="H317" s="45">
        <f aca="true" t="shared" si="62" ref="H317:W317">SUM(H280:H283,H285:H291,H293:H301,H303:H309,H311:H315)</f>
        <v>474277</v>
      </c>
      <c r="I317" s="43">
        <f t="shared" si="62"/>
        <v>3915713</v>
      </c>
      <c r="J317" s="46">
        <f t="shared" si="62"/>
        <v>3940889</v>
      </c>
      <c r="K317" s="46">
        <f t="shared" si="62"/>
        <v>8330879</v>
      </c>
      <c r="L317" s="45">
        <f t="shared" si="62"/>
        <v>0</v>
      </c>
      <c r="M317" s="43">
        <f t="shared" si="62"/>
        <v>0</v>
      </c>
      <c r="N317" s="46">
        <f t="shared" si="62"/>
        <v>0</v>
      </c>
      <c r="O317" s="46">
        <f t="shared" si="62"/>
        <v>0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0</v>
      </c>
      <c r="E320" s="27">
        <v>2936792603</v>
      </c>
      <c r="F320" s="27">
        <v>547128971</v>
      </c>
      <c r="G320" s="28">
        <f aca="true" t="shared" si="63" ref="G320:G357">IF($D320=0,0,$F320/$D320)</f>
        <v>0</v>
      </c>
      <c r="H320" s="29">
        <v>102424424</v>
      </c>
      <c r="I320" s="27">
        <v>217732104</v>
      </c>
      <c r="J320" s="30">
        <v>226972443</v>
      </c>
      <c r="K320" s="30">
        <v>547128971</v>
      </c>
      <c r="L320" s="29">
        <v>0</v>
      </c>
      <c r="M320" s="27">
        <v>0</v>
      </c>
      <c r="N320" s="30">
        <v>0</v>
      </c>
      <c r="O320" s="30">
        <v>0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0</v>
      </c>
      <c r="E321" s="35">
        <f>E320</f>
        <v>2936792603</v>
      </c>
      <c r="F321" s="35">
        <f>F320</f>
        <v>547128971</v>
      </c>
      <c r="G321" s="36">
        <f t="shared" si="63"/>
        <v>0</v>
      </c>
      <c r="H321" s="37">
        <f aca="true" t="shared" si="64" ref="H321:W321">H320</f>
        <v>102424424</v>
      </c>
      <c r="I321" s="35">
        <f t="shared" si="64"/>
        <v>217732104</v>
      </c>
      <c r="J321" s="38">
        <f t="shared" si="64"/>
        <v>226972443</v>
      </c>
      <c r="K321" s="38">
        <f t="shared" si="64"/>
        <v>547128971</v>
      </c>
      <c r="L321" s="37">
        <f t="shared" si="64"/>
        <v>0</v>
      </c>
      <c r="M321" s="35">
        <f t="shared" si="64"/>
        <v>0</v>
      </c>
      <c r="N321" s="38">
        <f t="shared" si="64"/>
        <v>0</v>
      </c>
      <c r="O321" s="38">
        <f t="shared" si="64"/>
        <v>0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10570050</v>
      </c>
      <c r="E322" s="27">
        <v>10570050</v>
      </c>
      <c r="F322" s="27">
        <v>0</v>
      </c>
      <c r="G322" s="28">
        <f t="shared" si="63"/>
        <v>0</v>
      </c>
      <c r="H322" s="29">
        <v>0</v>
      </c>
      <c r="I322" s="27">
        <v>0</v>
      </c>
      <c r="J322" s="30">
        <v>0</v>
      </c>
      <c r="K322" s="30">
        <v>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0</v>
      </c>
      <c r="G323" s="28">
        <f t="shared" si="63"/>
        <v>0</v>
      </c>
      <c r="H323" s="29">
        <v>0</v>
      </c>
      <c r="I323" s="27">
        <v>0</v>
      </c>
      <c r="J323" s="30">
        <v>0</v>
      </c>
      <c r="K323" s="30">
        <v>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0</v>
      </c>
      <c r="E324" s="27">
        <v>0</v>
      </c>
      <c r="F324" s="27">
        <v>0</v>
      </c>
      <c r="G324" s="28">
        <f t="shared" si="63"/>
        <v>0</v>
      </c>
      <c r="H324" s="29">
        <v>0</v>
      </c>
      <c r="I324" s="27">
        <v>0</v>
      </c>
      <c r="J324" s="30">
        <v>0</v>
      </c>
      <c r="K324" s="30">
        <v>0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44617000</v>
      </c>
      <c r="E325" s="27">
        <v>44617000</v>
      </c>
      <c r="F325" s="27">
        <v>0</v>
      </c>
      <c r="G325" s="28">
        <f t="shared" si="63"/>
        <v>0</v>
      </c>
      <c r="H325" s="29">
        <v>0</v>
      </c>
      <c r="I325" s="27">
        <v>0</v>
      </c>
      <c r="J325" s="30">
        <v>0</v>
      </c>
      <c r="K325" s="30">
        <v>0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0</v>
      </c>
      <c r="E326" s="27">
        <v>0</v>
      </c>
      <c r="F326" s="27">
        <v>0</v>
      </c>
      <c r="G326" s="28">
        <f t="shared" si="63"/>
        <v>0</v>
      </c>
      <c r="H326" s="29">
        <v>0</v>
      </c>
      <c r="I326" s="27">
        <v>0</v>
      </c>
      <c r="J326" s="30">
        <v>0</v>
      </c>
      <c r="K326" s="30">
        <v>0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78200320</v>
      </c>
      <c r="E327" s="27">
        <v>78200320</v>
      </c>
      <c r="F327" s="27">
        <v>813951</v>
      </c>
      <c r="G327" s="28">
        <f t="shared" si="63"/>
        <v>0.010408537970177104</v>
      </c>
      <c r="H327" s="29">
        <v>0</v>
      </c>
      <c r="I327" s="27">
        <v>656946</v>
      </c>
      <c r="J327" s="30">
        <v>157005</v>
      </c>
      <c r="K327" s="30">
        <v>813951</v>
      </c>
      <c r="L327" s="29">
        <v>0</v>
      </c>
      <c r="M327" s="27">
        <v>0</v>
      </c>
      <c r="N327" s="30">
        <v>0</v>
      </c>
      <c r="O327" s="30">
        <v>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133387370</v>
      </c>
      <c r="E328" s="35">
        <f>SUM(E322:E327)</f>
        <v>133387370</v>
      </c>
      <c r="F328" s="35">
        <f>SUM(F322:F327)</f>
        <v>813951</v>
      </c>
      <c r="G328" s="36">
        <f t="shared" si="63"/>
        <v>0.006102159447329983</v>
      </c>
      <c r="H328" s="37">
        <f aca="true" t="shared" si="65" ref="H328:W328">SUM(H322:H327)</f>
        <v>0</v>
      </c>
      <c r="I328" s="35">
        <f t="shared" si="65"/>
        <v>656946</v>
      </c>
      <c r="J328" s="38">
        <f t="shared" si="65"/>
        <v>157005</v>
      </c>
      <c r="K328" s="38">
        <f t="shared" si="65"/>
        <v>813951</v>
      </c>
      <c r="L328" s="37">
        <f t="shared" si="65"/>
        <v>0</v>
      </c>
      <c r="M328" s="35">
        <f t="shared" si="65"/>
        <v>0</v>
      </c>
      <c r="N328" s="38">
        <f t="shared" si="65"/>
        <v>0</v>
      </c>
      <c r="O328" s="38">
        <f t="shared" si="65"/>
        <v>0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0</v>
      </c>
      <c r="G329" s="28">
        <f t="shared" si="63"/>
        <v>0</v>
      </c>
      <c r="H329" s="29">
        <v>0</v>
      </c>
      <c r="I329" s="27">
        <v>0</v>
      </c>
      <c r="J329" s="30">
        <v>0</v>
      </c>
      <c r="K329" s="30">
        <v>0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0</v>
      </c>
      <c r="E330" s="27">
        <v>0</v>
      </c>
      <c r="F330" s="27">
        <v>0</v>
      </c>
      <c r="G330" s="28">
        <f t="shared" si="63"/>
        <v>0</v>
      </c>
      <c r="H330" s="29">
        <v>0</v>
      </c>
      <c r="I330" s="27">
        <v>0</v>
      </c>
      <c r="J330" s="30">
        <v>0</v>
      </c>
      <c r="K330" s="30">
        <v>0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64497575</v>
      </c>
      <c r="E331" s="27">
        <v>64497575</v>
      </c>
      <c r="F331" s="27">
        <v>0</v>
      </c>
      <c r="G331" s="28">
        <f t="shared" si="63"/>
        <v>0</v>
      </c>
      <c r="H331" s="29">
        <v>0</v>
      </c>
      <c r="I331" s="27">
        <v>0</v>
      </c>
      <c r="J331" s="30">
        <v>0</v>
      </c>
      <c r="K331" s="30">
        <v>0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0</v>
      </c>
      <c r="G332" s="28">
        <f t="shared" si="63"/>
        <v>0</v>
      </c>
      <c r="H332" s="29">
        <v>0</v>
      </c>
      <c r="I332" s="27">
        <v>0</v>
      </c>
      <c r="J332" s="30">
        <v>0</v>
      </c>
      <c r="K332" s="30">
        <v>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12110620</v>
      </c>
      <c r="E333" s="27">
        <v>12110620</v>
      </c>
      <c r="F333" s="27">
        <v>0</v>
      </c>
      <c r="G333" s="28">
        <f t="shared" si="63"/>
        <v>0</v>
      </c>
      <c r="H333" s="29">
        <v>0</v>
      </c>
      <c r="I333" s="27">
        <v>0</v>
      </c>
      <c r="J333" s="30">
        <v>0</v>
      </c>
      <c r="K333" s="30">
        <v>0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0</v>
      </c>
      <c r="G334" s="28">
        <f t="shared" si="63"/>
        <v>0</v>
      </c>
      <c r="H334" s="29">
        <v>0</v>
      </c>
      <c r="I334" s="27">
        <v>0</v>
      </c>
      <c r="J334" s="30">
        <v>0</v>
      </c>
      <c r="K334" s="30">
        <v>0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76608195</v>
      </c>
      <c r="E335" s="35">
        <f>SUM(E329:E334)</f>
        <v>76608195</v>
      </c>
      <c r="F335" s="35">
        <f>SUM(F329:F334)</f>
        <v>0</v>
      </c>
      <c r="G335" s="36">
        <f t="shared" si="63"/>
        <v>0</v>
      </c>
      <c r="H335" s="37">
        <f aca="true" t="shared" si="66" ref="H335:W335">SUM(H329:H334)</f>
        <v>0</v>
      </c>
      <c r="I335" s="35">
        <f t="shared" si="66"/>
        <v>0</v>
      </c>
      <c r="J335" s="38">
        <f t="shared" si="66"/>
        <v>0</v>
      </c>
      <c r="K335" s="38">
        <f t="shared" si="66"/>
        <v>0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21405218</v>
      </c>
      <c r="E336" s="27">
        <v>21405218</v>
      </c>
      <c r="F336" s="27">
        <v>3037493</v>
      </c>
      <c r="G336" s="28">
        <f t="shared" si="63"/>
        <v>0.14190432445023451</v>
      </c>
      <c r="H336" s="29">
        <v>162858</v>
      </c>
      <c r="I336" s="27">
        <v>1287274</v>
      </c>
      <c r="J336" s="30">
        <v>1587361</v>
      </c>
      <c r="K336" s="30">
        <v>3037493</v>
      </c>
      <c r="L336" s="29">
        <v>0</v>
      </c>
      <c r="M336" s="27">
        <v>0</v>
      </c>
      <c r="N336" s="30">
        <v>0</v>
      </c>
      <c r="O336" s="30">
        <v>0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163360000</v>
      </c>
      <c r="E337" s="27">
        <v>0</v>
      </c>
      <c r="F337" s="27">
        <v>30973776</v>
      </c>
      <c r="G337" s="28">
        <f t="shared" si="63"/>
        <v>0.18960440744368268</v>
      </c>
      <c r="H337" s="29">
        <v>7427376</v>
      </c>
      <c r="I337" s="27">
        <v>11373491</v>
      </c>
      <c r="J337" s="30">
        <v>12172909</v>
      </c>
      <c r="K337" s="30">
        <v>30973776</v>
      </c>
      <c r="L337" s="29">
        <v>0</v>
      </c>
      <c r="M337" s="27">
        <v>0</v>
      </c>
      <c r="N337" s="30">
        <v>0</v>
      </c>
      <c r="O337" s="30">
        <v>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0</v>
      </c>
      <c r="E338" s="27">
        <v>0</v>
      </c>
      <c r="F338" s="27">
        <v>0</v>
      </c>
      <c r="G338" s="28">
        <f t="shared" si="63"/>
        <v>0</v>
      </c>
      <c r="H338" s="29">
        <v>0</v>
      </c>
      <c r="I338" s="27">
        <v>0</v>
      </c>
      <c r="J338" s="30">
        <v>0</v>
      </c>
      <c r="K338" s="30">
        <v>0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12485823</v>
      </c>
      <c r="E339" s="27">
        <v>12485823</v>
      </c>
      <c r="F339" s="27">
        <v>0</v>
      </c>
      <c r="G339" s="28">
        <f t="shared" si="63"/>
        <v>0</v>
      </c>
      <c r="H339" s="29">
        <v>0</v>
      </c>
      <c r="I339" s="27">
        <v>0</v>
      </c>
      <c r="J339" s="30">
        <v>0</v>
      </c>
      <c r="K339" s="30">
        <v>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0</v>
      </c>
      <c r="E340" s="27">
        <v>0</v>
      </c>
      <c r="F340" s="27">
        <v>0</v>
      </c>
      <c r="G340" s="28">
        <f t="shared" si="63"/>
        <v>0</v>
      </c>
      <c r="H340" s="29">
        <v>0</v>
      </c>
      <c r="I340" s="27">
        <v>0</v>
      </c>
      <c r="J340" s="30">
        <v>0</v>
      </c>
      <c r="K340" s="30">
        <v>0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197251041</v>
      </c>
      <c r="E341" s="35">
        <f>SUM(E336:E340)</f>
        <v>33891041</v>
      </c>
      <c r="F341" s="35">
        <f>SUM(F336:F340)</f>
        <v>34011269</v>
      </c>
      <c r="G341" s="36">
        <f t="shared" si="63"/>
        <v>0.17242630927357183</v>
      </c>
      <c r="H341" s="37">
        <f aca="true" t="shared" si="67" ref="H341:W341">SUM(H336:H340)</f>
        <v>7590234</v>
      </c>
      <c r="I341" s="35">
        <f t="shared" si="67"/>
        <v>12660765</v>
      </c>
      <c r="J341" s="38">
        <f t="shared" si="67"/>
        <v>13760270</v>
      </c>
      <c r="K341" s="38">
        <f t="shared" si="67"/>
        <v>34011269</v>
      </c>
      <c r="L341" s="37">
        <f t="shared" si="67"/>
        <v>0</v>
      </c>
      <c r="M341" s="35">
        <f t="shared" si="67"/>
        <v>0</v>
      </c>
      <c r="N341" s="38">
        <f t="shared" si="67"/>
        <v>0</v>
      </c>
      <c r="O341" s="38">
        <f t="shared" si="67"/>
        <v>0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3539660</v>
      </c>
      <c r="E342" s="27">
        <v>3539660</v>
      </c>
      <c r="F342" s="27">
        <v>0</v>
      </c>
      <c r="G342" s="28">
        <f t="shared" si="63"/>
        <v>0</v>
      </c>
      <c r="H342" s="29">
        <v>0</v>
      </c>
      <c r="I342" s="27">
        <v>0</v>
      </c>
      <c r="J342" s="30">
        <v>0</v>
      </c>
      <c r="K342" s="30">
        <v>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18015032</v>
      </c>
      <c r="E343" s="27">
        <v>18015032</v>
      </c>
      <c r="F343" s="27">
        <v>1519916</v>
      </c>
      <c r="G343" s="28">
        <f t="shared" si="63"/>
        <v>0.08436932002119119</v>
      </c>
      <c r="H343" s="29">
        <v>131568</v>
      </c>
      <c r="I343" s="27">
        <v>545075</v>
      </c>
      <c r="J343" s="30">
        <v>843273</v>
      </c>
      <c r="K343" s="30">
        <v>1519916</v>
      </c>
      <c r="L343" s="29">
        <v>0</v>
      </c>
      <c r="M343" s="27">
        <v>0</v>
      </c>
      <c r="N343" s="30">
        <v>0</v>
      </c>
      <c r="O343" s="30">
        <v>0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0</v>
      </c>
      <c r="E344" s="27">
        <v>0</v>
      </c>
      <c r="F344" s="27">
        <v>0</v>
      </c>
      <c r="G344" s="28">
        <f t="shared" si="63"/>
        <v>0</v>
      </c>
      <c r="H344" s="29">
        <v>0</v>
      </c>
      <c r="I344" s="27">
        <v>0</v>
      </c>
      <c r="J344" s="30">
        <v>0</v>
      </c>
      <c r="K344" s="30">
        <v>0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70758460</v>
      </c>
      <c r="E345" s="27">
        <v>70758460</v>
      </c>
      <c r="F345" s="27">
        <v>6449709</v>
      </c>
      <c r="G345" s="28">
        <f t="shared" si="63"/>
        <v>0.09115106518711685</v>
      </c>
      <c r="H345" s="29">
        <v>0</v>
      </c>
      <c r="I345" s="27">
        <v>0</v>
      </c>
      <c r="J345" s="30">
        <v>6449709</v>
      </c>
      <c r="K345" s="30">
        <v>6449709</v>
      </c>
      <c r="L345" s="29">
        <v>0</v>
      </c>
      <c r="M345" s="27">
        <v>0</v>
      </c>
      <c r="N345" s="30">
        <v>0</v>
      </c>
      <c r="O345" s="30">
        <v>0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0</v>
      </c>
      <c r="G346" s="28">
        <f t="shared" si="63"/>
        <v>0</v>
      </c>
      <c r="H346" s="29">
        <v>0</v>
      </c>
      <c r="I346" s="27">
        <v>0</v>
      </c>
      <c r="J346" s="30">
        <v>0</v>
      </c>
      <c r="K346" s="30">
        <v>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0</v>
      </c>
      <c r="E347" s="27">
        <v>11710080</v>
      </c>
      <c r="F347" s="27">
        <v>1090321</v>
      </c>
      <c r="G347" s="28">
        <f t="shared" si="63"/>
        <v>0</v>
      </c>
      <c r="H347" s="29">
        <v>156300</v>
      </c>
      <c r="I347" s="27">
        <v>504270</v>
      </c>
      <c r="J347" s="30">
        <v>429751</v>
      </c>
      <c r="K347" s="30">
        <v>1090321</v>
      </c>
      <c r="L347" s="29">
        <v>0</v>
      </c>
      <c r="M347" s="27">
        <v>0</v>
      </c>
      <c r="N347" s="30">
        <v>0</v>
      </c>
      <c r="O347" s="30">
        <v>0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34712600</v>
      </c>
      <c r="E348" s="27">
        <v>34712600</v>
      </c>
      <c r="F348" s="27">
        <v>2605180</v>
      </c>
      <c r="G348" s="28">
        <f t="shared" si="63"/>
        <v>0.07504998185097055</v>
      </c>
      <c r="H348" s="29">
        <v>542782</v>
      </c>
      <c r="I348" s="27">
        <v>752169</v>
      </c>
      <c r="J348" s="30">
        <v>1310229</v>
      </c>
      <c r="K348" s="30">
        <v>2605180</v>
      </c>
      <c r="L348" s="29">
        <v>0</v>
      </c>
      <c r="M348" s="27">
        <v>0</v>
      </c>
      <c r="N348" s="30">
        <v>0</v>
      </c>
      <c r="O348" s="30">
        <v>0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0</v>
      </c>
      <c r="G349" s="28">
        <f t="shared" si="63"/>
        <v>0</v>
      </c>
      <c r="H349" s="29">
        <v>0</v>
      </c>
      <c r="I349" s="27">
        <v>0</v>
      </c>
      <c r="J349" s="30">
        <v>0</v>
      </c>
      <c r="K349" s="30">
        <v>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127025752</v>
      </c>
      <c r="E350" s="35">
        <f>SUM(E342:E349)</f>
        <v>138735832</v>
      </c>
      <c r="F350" s="35">
        <f>SUM(F342:F349)</f>
        <v>11665126</v>
      </c>
      <c r="G350" s="36">
        <f t="shared" si="63"/>
        <v>0.09183276474521482</v>
      </c>
      <c r="H350" s="37">
        <f aca="true" t="shared" si="68" ref="H350:W350">SUM(H342:H349)</f>
        <v>830650</v>
      </c>
      <c r="I350" s="35">
        <f t="shared" si="68"/>
        <v>1801514</v>
      </c>
      <c r="J350" s="38">
        <f t="shared" si="68"/>
        <v>9032962</v>
      </c>
      <c r="K350" s="38">
        <f t="shared" si="68"/>
        <v>11665126</v>
      </c>
      <c r="L350" s="37">
        <f t="shared" si="68"/>
        <v>0</v>
      </c>
      <c r="M350" s="35">
        <f t="shared" si="68"/>
        <v>0</v>
      </c>
      <c r="N350" s="38">
        <f t="shared" si="68"/>
        <v>0</v>
      </c>
      <c r="O350" s="38">
        <f t="shared" si="68"/>
        <v>0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1884000</v>
      </c>
      <c r="E351" s="27">
        <v>1884000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1293500</v>
      </c>
      <c r="E352" s="27">
        <v>1293500</v>
      </c>
      <c r="F352" s="27">
        <v>0</v>
      </c>
      <c r="G352" s="28">
        <f t="shared" si="63"/>
        <v>0</v>
      </c>
      <c r="H352" s="29">
        <v>0</v>
      </c>
      <c r="I352" s="27">
        <v>0</v>
      </c>
      <c r="J352" s="30">
        <v>0</v>
      </c>
      <c r="K352" s="30">
        <v>0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15667579</v>
      </c>
      <c r="E353" s="27">
        <v>0</v>
      </c>
      <c r="F353" s="27">
        <v>0</v>
      </c>
      <c r="G353" s="28">
        <f t="shared" si="63"/>
        <v>0</v>
      </c>
      <c r="H353" s="29">
        <v>0</v>
      </c>
      <c r="I353" s="27">
        <v>0</v>
      </c>
      <c r="J353" s="30">
        <v>0</v>
      </c>
      <c r="K353" s="30">
        <v>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68500</v>
      </c>
      <c r="E354" s="27">
        <v>68500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18913579</v>
      </c>
      <c r="E355" s="57">
        <f>SUM(E351:E354)</f>
        <v>3246000</v>
      </c>
      <c r="F355" s="57">
        <f>SUM(F351:F354)</f>
        <v>0</v>
      </c>
      <c r="G355" s="58">
        <f t="shared" si="63"/>
        <v>0</v>
      </c>
      <c r="H355" s="59">
        <f aca="true" t="shared" si="69" ref="H355:W355">SUM(H351:H354)</f>
        <v>0</v>
      </c>
      <c r="I355" s="57">
        <f t="shared" si="69"/>
        <v>0</v>
      </c>
      <c r="J355" s="60">
        <f t="shared" si="69"/>
        <v>0</v>
      </c>
      <c r="K355" s="60">
        <f t="shared" si="69"/>
        <v>0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553185937</v>
      </c>
      <c r="E356" s="65">
        <f>SUM(E320,E322:E327,E329:E334,E336:E340,E342:E349,E351:E354)</f>
        <v>3322661041</v>
      </c>
      <c r="F356" s="65">
        <f>SUM(F320,F322:F327,F329:F334,F336:F340,F342:F349,F351:F354)</f>
        <v>593619317</v>
      </c>
      <c r="G356" s="66">
        <f t="shared" si="63"/>
        <v>1.0730918436200232</v>
      </c>
      <c r="H356" s="67">
        <f aca="true" t="shared" si="70" ref="H356:W356">SUM(H320,H322:H327,H329:H334,H336:H340,H342:H349,H351:H354)</f>
        <v>110845308</v>
      </c>
      <c r="I356" s="65">
        <f t="shared" si="70"/>
        <v>232851329</v>
      </c>
      <c r="J356" s="68">
        <f t="shared" si="70"/>
        <v>249922680</v>
      </c>
      <c r="K356" s="68">
        <f t="shared" si="70"/>
        <v>593619317</v>
      </c>
      <c r="L356" s="67">
        <f t="shared" si="70"/>
        <v>0</v>
      </c>
      <c r="M356" s="65">
        <f t="shared" si="70"/>
        <v>0</v>
      </c>
      <c r="N356" s="68">
        <f t="shared" si="70"/>
        <v>0</v>
      </c>
      <c r="O356" s="68">
        <f t="shared" si="70"/>
        <v>0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14133950862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16900739890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1624573264</v>
      </c>
      <c r="G357" s="74">
        <f t="shared" si="63"/>
        <v>0.11494119937601917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184733248</v>
      </c>
      <c r="I357" s="76">
        <f t="shared" si="71"/>
        <v>447821345</v>
      </c>
      <c r="J357" s="77">
        <f t="shared" si="71"/>
        <v>992018671</v>
      </c>
      <c r="K357" s="77">
        <f t="shared" si="71"/>
        <v>1624573264</v>
      </c>
      <c r="L357" s="75">
        <f t="shared" si="71"/>
        <v>0</v>
      </c>
      <c r="M357" s="76">
        <f t="shared" si="71"/>
        <v>0</v>
      </c>
      <c r="N357" s="77">
        <f t="shared" si="71"/>
        <v>0</v>
      </c>
      <c r="O357" s="77">
        <f t="shared" si="71"/>
        <v>0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  <row r="358" ht="11.25">
      <c r="B358" s="78" t="s">
        <v>642</v>
      </c>
    </row>
  </sheetData>
  <sheetProtection password="F954" sheet="1" objects="1" scenarios="1"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portrait" paperSize="9" scale="60" r:id="rId1"/>
  <rowBreaks count="4" manualBreakCount="4">
    <brk id="89" max="22" man="1"/>
    <brk id="182" max="22" man="1"/>
    <brk id="24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2013-11-27T12:34:23Z</cp:lastPrinted>
  <dcterms:created xsi:type="dcterms:W3CDTF">2013-11-15T13:48:40Z</dcterms:created>
  <dcterms:modified xsi:type="dcterms:W3CDTF">2013-11-27T12:34:27Z</dcterms:modified>
  <cp:category/>
  <cp:version/>
  <cp:contentType/>
  <cp:contentStatus/>
</cp:coreProperties>
</file>