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<sst xmlns="http://schemas.openxmlformats.org/spreadsheetml/2006/main" count="855" uniqueCount="302">
  <si>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Sundays River Valley(EC106)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</si>
  <si>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</si>
  <si>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</si>
  <si>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</si>
  <si>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</si>
  <si>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</si>
  <si>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</si>
  <si>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</si>
  <si>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</si>
  <si>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</si>
  <si>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</si>
  <si>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</si>
  <si>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</si>
  <si>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</si>
  <si>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</si>
  <si>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</si>
  <si>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</si>
  <si>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</si>
  <si>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</si>
  <si>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</si>
  <si>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</si>
  <si>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</si>
  <si>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</si>
  <si>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</si>
  <si>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</si>
  <si>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</si>
  <si>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</si>
  <si>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</si>
  <si>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</si>
  <si>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</si>
  <si>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</si>
  <si>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</si>
  <si>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</si>
  <si>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</si>
  <si>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</si>
  <si>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</si>
  <si>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</si>
  <si>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</si>
  <si>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</si>
  <si>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</si>
  <si>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</si>
  <si>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</si>
  <si>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</si>
  <si>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</si>
  <si>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</si>
  <si>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</si>
  <si>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</si>
  <si>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</si>
  <si>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</si>
  <si>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</si>
  <si>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</si>
  <si>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</si>
  <si>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</si>
  <si>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</si>
  <si>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</si>
  <si>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</si>
  <si>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</si>
  <si>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</si>
  <si>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</si>
  <si>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</si>
  <si>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</si>
  <si>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</si>
  <si>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</si>
  <si>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</si>
  <si>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</si>
  <si>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</si>
  <si>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</si>
  <si>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</si>
  <si>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</si>
  <si>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</si>
  <si>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Sundays River Valley(EC106)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</si>
  <si>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</si>
  <si>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</si>
  <si>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</si>
  <si>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</si>
  <si>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</si>
  <si>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</si>
  <si>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</si>
  <si>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</si>
  <si>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</si>
  <si>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</si>
  <si>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</si>
  <si>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</si>
  <si>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</si>
  <si>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</si>
  <si>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</si>
  <si>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</si>
  <si>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</si>
  <si>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</si>
  <si>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</si>
  <si>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</si>
  <si>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</si>
  <si>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</si>
  <si>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</si>
  <si>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</si>
  <si>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</si>
  <si>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</si>
  <si>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</si>
  <si>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</si>
  <si>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</si>
  <si>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Sundays River Valley(EC106)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</si>
  <si>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</si>
  <si>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</si>
  <si>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</si>
  <si>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</si>
  <si>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</si>
  <si>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</si>
  <si>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</si>
  <si>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</si>
  <si>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</si>
  <si>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</si>
  <si>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</si>
  <si>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</si>
  <si>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</si>
  <si>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</si>
  <si>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</si>
  <si>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</si>
  <si>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</si>
  <si>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</si>
  <si>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</si>
  <si>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</si>
  <si>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</si>
  <si>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</si>
  <si>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</si>
  <si>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</si>
  <si>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</si>
  <si>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</si>
  <si>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</si>
  <si>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</si>
  <si>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Sundays River Valley(EC106)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</si>
  <si>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</si>
  <si>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</si>
  <si>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</si>
  <si>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</si>
  <si>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</si>
  <si>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</si>
  <si>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</si>
  <si>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</si>
  <si>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</si>
  <si>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</si>
  <si>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Sundays River Valley(EC106)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</si>
  <si>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</si>
  <si>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</si>
  <si>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</si>
  <si>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</si>
  <si>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</si>
  <si>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</si>
  <si>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</si>
  <si>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</si>
  <si>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</si>
  <si>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</si>
  <si>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</si>
  <si>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</si>
  <si>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</si>
  <si>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</si>
  <si>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</si>
  <si>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</si>
  <si>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</si>
  <si>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</si>
  <si>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</si>
  <si>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</si>
  <si>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</si>
  <si>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</si>
  <si>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</si>
  <si>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</si>
  <si>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</si>
  <si>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</si>
  <si>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</si>
  <si>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</si>
  <si>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</si>
  <si>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</si>
  <si>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</si>
  <si>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</si>
  <si>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</si>
  <si>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Sundays River Valley(EC106)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</si>
  <si>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</si>
  <si>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</si>
  <si>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</si>
  <si>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</si>
  <si>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</si>
  <si>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</si>
  <si>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</si>
  <si>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</si>
  <si>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</si>
  <si>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</si>
  <si>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</si>
  <si>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</si>
  <si>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</si>
  <si>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</si>
  <si>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</si>
  <si>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</si>
  <si>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</si>
  <si>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</si>
  <si>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</si>
  <si>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</si>
  <si>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</si>
  <si>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</si>
  <si>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</si>
  <si>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</si>
  <si>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</si>
  <si>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</si>
  <si>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Sundays River Valley(EC106)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</si>
  <si>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</si>
  <si>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</si>
  <si>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</si>
  <si>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</si>
  <si>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</si>
  <si>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</si>
  <si>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</si>
  <si>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</si>
  <si>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</si>
  <si>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</si>
  <si>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</si>
  <si>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</si>
  <si>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</si>
  <si>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</si>
  <si>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</si>
  <si>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</si>
  <si>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</si>
  <si>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</si>
  <si>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</si>
  <si>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</si>
  <si>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</si>
  <si>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</si>
  <si>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</si>
  <si>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</si>
  <si>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Sundays River Valley(EC106)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</si>
  <si>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</si>
  <si>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</si>
  <si>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</si>
  <si>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</si>
  <si>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</si>
  <si>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</si>
  <si>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</si>
  <si>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</si>
  <si>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</si>
  <si>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</si>
  <si>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</si>
  <si>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</si>
  <si>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</si>
  <si>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</si>
  <si>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</si>
  <si>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</si>
  <si>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</si>
  <si>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</si>
  <si>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</si>
  <si>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</si>
  <si>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</si>
  <si>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</si>
  <si>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</si>
  <si>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</si>
  <si>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</si>
  <si>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</si>
  <si>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</si>
  <si>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</si>
  <si>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</si>
  <si>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</si>
  <si>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</si>
  <si>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</si>
  <si>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</si>
  <si>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</si>
  <si>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</si>
  <si>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Sundays River Valley(EC106)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</si>
  <si>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</si>
  <si>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</si>
  <si>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Sundays River Valley(EC106)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</si>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</sst>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7647862</v>
      </c>
      <c r="G5" s="60">
        <v>928568</v>
      </c>
      <c r="H5" s="60">
        <v>853882</v>
      </c>
      <c r="I5" s="60">
        <v>9430312</v>
      </c>
      <c r="J5" s="60">
        <v>1050467</v>
      </c>
      <c r="K5" s="60">
        <v>853219</v>
      </c>
      <c r="L5" s="60">
        <v>854783</v>
      </c>
      <c r="M5" s="60">
        <v>2758469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12188781</v>
      </c>
      <c r="W5" s="60">
        <v>0</v>
      </c>
      <c r="X5" s="60">
        <v>12188781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4325643</v>
      </c>
      <c r="G6" s="60">
        <v>3967907</v>
      </c>
      <c r="H6" s="60">
        <v>3821014</v>
      </c>
      <c r="I6" s="60">
        <v>12114564</v>
      </c>
      <c r="J6" s="60">
        <v>3621430</v>
      </c>
      <c r="K6" s="60">
        <v>3184775</v>
      </c>
      <c r="L6" s="60">
        <v>4000817</v>
      </c>
      <c r="M6" s="60">
        <v>10807022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22921586</v>
      </c>
      <c r="W6" s="60">
        <v>0</v>
      </c>
      <c r="X6" s="60">
        <v>22921586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550402</v>
      </c>
      <c r="G7" s="60">
        <v>603531</v>
      </c>
      <c r="H7" s="60">
        <v>623876</v>
      </c>
      <c r="I7" s="60">
        <v>1777809</v>
      </c>
      <c r="J7" s="60">
        <v>647302</v>
      </c>
      <c r="K7" s="60">
        <v>25799</v>
      </c>
      <c r="L7" s="60">
        <v>664848</v>
      </c>
      <c r="M7" s="60">
        <v>1337949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3115758</v>
      </c>
      <c r="W7" s="60">
        <v>0</v>
      </c>
      <c r="X7" s="60">
        <v>3115758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0</v>
      </c>
      <c r="E8" s="60">
        <v>0</v>
      </c>
      <c r="F8" s="60">
        <v>17166763</v>
      </c>
      <c r="G8" s="60">
        <v>0</v>
      </c>
      <c r="H8" s="60">
        <v>0</v>
      </c>
      <c r="I8" s="60">
        <v>17166763</v>
      </c>
      <c r="J8" s="60">
        <v>0</v>
      </c>
      <c r="K8" s="60">
        <v>14013526</v>
      </c>
      <c r="L8" s="60">
        <v>0</v>
      </c>
      <c r="M8" s="60">
        <v>14013526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31180289</v>
      </c>
      <c r="W8" s="60">
        <v>0</v>
      </c>
      <c r="X8" s="60">
        <v>31180289</v>
      </c>
      <c r="Y8" s="61">
        <v>0</v>
      </c>
      <c r="Z8" s="62">
        <v>0</v>
      </c>
    </row>
    <row r="9" spans="1:26" ht="13.5">
      <c r="A9" s="58" t="s">
        <v>35</v>
      </c>
      <c r="B9" s="19">
        <v>0</v>
      </c>
      <c r="C9" s="19">
        <v>0</v>
      </c>
      <c r="D9" s="59">
        <v>0</v>
      </c>
      <c r="E9" s="60">
        <v>0</v>
      </c>
      <c r="F9" s="60">
        <v>402546</v>
      </c>
      <c r="G9" s="60">
        <v>504894</v>
      </c>
      <c r="H9" s="60">
        <v>346251</v>
      </c>
      <c r="I9" s="60">
        <v>1253691</v>
      </c>
      <c r="J9" s="60">
        <v>330488</v>
      </c>
      <c r="K9" s="60">
        <v>761539</v>
      </c>
      <c r="L9" s="60">
        <v>163043</v>
      </c>
      <c r="M9" s="60">
        <v>1255070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2508761</v>
      </c>
      <c r="W9" s="60">
        <v>0</v>
      </c>
      <c r="X9" s="60">
        <v>2508761</v>
      </c>
      <c r="Y9" s="61">
        <v>0</v>
      </c>
      <c r="Z9" s="62">
        <v>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0</v>
      </c>
      <c r="E10" s="66">
        <f t="shared" si="0"/>
        <v>0</v>
      </c>
      <c r="F10" s="66">
        <f t="shared" si="0"/>
        <v>30093216</v>
      </c>
      <c r="G10" s="66">
        <f t="shared" si="0"/>
        <v>6004900</v>
      </c>
      <c r="H10" s="66">
        <f t="shared" si="0"/>
        <v>5645023</v>
      </c>
      <c r="I10" s="66">
        <f t="shared" si="0"/>
        <v>41743139</v>
      </c>
      <c r="J10" s="66">
        <f t="shared" si="0"/>
        <v>5649687</v>
      </c>
      <c r="K10" s="66">
        <f t="shared" si="0"/>
        <v>18838858</v>
      </c>
      <c r="L10" s="66">
        <f t="shared" si="0"/>
        <v>5683491</v>
      </c>
      <c r="M10" s="66">
        <f t="shared" si="0"/>
        <v>30172036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71915175</v>
      </c>
      <c r="W10" s="66">
        <f t="shared" si="0"/>
        <v>0</v>
      </c>
      <c r="X10" s="66">
        <f t="shared" si="0"/>
        <v>71915175</v>
      </c>
      <c r="Y10" s="67">
        <f>+IF(W10&lt;&gt;0,(X10/W10)*100,0)</f>
        <v>0</v>
      </c>
      <c r="Z10" s="68">
        <f t="shared" si="0"/>
        <v>0</v>
      </c>
    </row>
    <row r="11" spans="1:26" ht="13.5">
      <c r="A11" s="58" t="s">
        <v>37</v>
      </c>
      <c r="B11" s="19">
        <v>0</v>
      </c>
      <c r="C11" s="19">
        <v>0</v>
      </c>
      <c r="D11" s="59">
        <v>0</v>
      </c>
      <c r="E11" s="60">
        <v>0</v>
      </c>
      <c r="F11" s="60">
        <v>2932589</v>
      </c>
      <c r="G11" s="60">
        <v>2869863</v>
      </c>
      <c r="H11" s="60">
        <v>2867656</v>
      </c>
      <c r="I11" s="60">
        <v>8670108</v>
      </c>
      <c r="J11" s="60">
        <v>2670400</v>
      </c>
      <c r="K11" s="60">
        <v>3991835</v>
      </c>
      <c r="L11" s="60">
        <v>3558916</v>
      </c>
      <c r="M11" s="60">
        <v>10221151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18891259</v>
      </c>
      <c r="W11" s="60">
        <v>0</v>
      </c>
      <c r="X11" s="60">
        <v>18891259</v>
      </c>
      <c r="Y11" s="61">
        <v>0</v>
      </c>
      <c r="Z11" s="62">
        <v>0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412180</v>
      </c>
      <c r="G12" s="60">
        <v>418623</v>
      </c>
      <c r="H12" s="60">
        <v>405190</v>
      </c>
      <c r="I12" s="60">
        <v>1235993</v>
      </c>
      <c r="J12" s="60">
        <v>405190</v>
      </c>
      <c r="K12" s="60">
        <v>402806</v>
      </c>
      <c r="L12" s="60">
        <v>402806</v>
      </c>
      <c r="M12" s="60">
        <v>1210802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2446795</v>
      </c>
      <c r="W12" s="60">
        <v>0</v>
      </c>
      <c r="X12" s="60">
        <v>2446795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19592</v>
      </c>
      <c r="G14" s="60">
        <v>19879</v>
      </c>
      <c r="H14" s="60">
        <v>20452</v>
      </c>
      <c r="I14" s="60">
        <v>59923</v>
      </c>
      <c r="J14" s="60">
        <v>11285</v>
      </c>
      <c r="K14" s="60">
        <v>22097</v>
      </c>
      <c r="L14" s="60">
        <v>13379</v>
      </c>
      <c r="M14" s="60">
        <v>46761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106684</v>
      </c>
      <c r="W14" s="60">
        <v>0</v>
      </c>
      <c r="X14" s="60">
        <v>106684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1738261</v>
      </c>
      <c r="G15" s="60">
        <v>2008100</v>
      </c>
      <c r="H15" s="60">
        <v>1467517</v>
      </c>
      <c r="I15" s="60">
        <v>5213878</v>
      </c>
      <c r="J15" s="60">
        <v>1066154</v>
      </c>
      <c r="K15" s="60">
        <v>197834</v>
      </c>
      <c r="L15" s="60">
        <v>2173044</v>
      </c>
      <c r="M15" s="60">
        <v>3437032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8650910</v>
      </c>
      <c r="W15" s="60">
        <v>0</v>
      </c>
      <c r="X15" s="60">
        <v>8650910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670653</v>
      </c>
      <c r="G16" s="60">
        <v>817459</v>
      </c>
      <c r="H16" s="60">
        <v>774796</v>
      </c>
      <c r="I16" s="60">
        <v>2262908</v>
      </c>
      <c r="J16" s="60">
        <v>728317</v>
      </c>
      <c r="K16" s="60">
        <v>727508</v>
      </c>
      <c r="L16" s="60">
        <v>696851</v>
      </c>
      <c r="M16" s="60">
        <v>2152676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4415584</v>
      </c>
      <c r="W16" s="60">
        <v>0</v>
      </c>
      <c r="X16" s="60">
        <v>4415584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0</v>
      </c>
      <c r="E17" s="60">
        <v>0</v>
      </c>
      <c r="F17" s="60">
        <v>1624698</v>
      </c>
      <c r="G17" s="60">
        <v>1038363</v>
      </c>
      <c r="H17" s="60">
        <v>1223268</v>
      </c>
      <c r="I17" s="60">
        <v>3886329</v>
      </c>
      <c r="J17" s="60">
        <v>1519832</v>
      </c>
      <c r="K17" s="60">
        <v>927826</v>
      </c>
      <c r="L17" s="60">
        <v>1580581</v>
      </c>
      <c r="M17" s="60">
        <v>4028239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7914568</v>
      </c>
      <c r="W17" s="60">
        <v>0</v>
      </c>
      <c r="X17" s="60">
        <v>7914568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0</v>
      </c>
      <c r="E18" s="73">
        <f t="shared" si="1"/>
        <v>0</v>
      </c>
      <c r="F18" s="73">
        <f t="shared" si="1"/>
        <v>7397973</v>
      </c>
      <c r="G18" s="73">
        <f t="shared" si="1"/>
        <v>7172287</v>
      </c>
      <c r="H18" s="73">
        <f t="shared" si="1"/>
        <v>6758879</v>
      </c>
      <c r="I18" s="73">
        <f t="shared" si="1"/>
        <v>21329139</v>
      </c>
      <c r="J18" s="73">
        <f t="shared" si="1"/>
        <v>6401178</v>
      </c>
      <c r="K18" s="73">
        <f t="shared" si="1"/>
        <v>6269906</v>
      </c>
      <c r="L18" s="73">
        <f t="shared" si="1"/>
        <v>8425577</v>
      </c>
      <c r="M18" s="73">
        <f t="shared" si="1"/>
        <v>21096661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42425800</v>
      </c>
      <c r="W18" s="73">
        <f t="shared" si="1"/>
        <v>0</v>
      </c>
      <c r="X18" s="73">
        <f t="shared" si="1"/>
        <v>42425800</v>
      </c>
      <c r="Y18" s="67">
        <f>+IF(W18&lt;&gt;0,(X18/W18)*100,0)</f>
        <v>0</v>
      </c>
      <c r="Z18" s="74">
        <f t="shared" si="1"/>
        <v>0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22695243</v>
      </c>
      <c r="G19" s="77">
        <f t="shared" si="2"/>
        <v>-1167387</v>
      </c>
      <c r="H19" s="77">
        <f t="shared" si="2"/>
        <v>-1113856</v>
      </c>
      <c r="I19" s="77">
        <f t="shared" si="2"/>
        <v>20414000</v>
      </c>
      <c r="J19" s="77">
        <f t="shared" si="2"/>
        <v>-751491</v>
      </c>
      <c r="K19" s="77">
        <f t="shared" si="2"/>
        <v>12568952</v>
      </c>
      <c r="L19" s="77">
        <f t="shared" si="2"/>
        <v>-2742086</v>
      </c>
      <c r="M19" s="77">
        <f t="shared" si="2"/>
        <v>9075375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29489375</v>
      </c>
      <c r="W19" s="77">
        <f>IF(E10=E18,0,W10-W18)</f>
        <v>0</v>
      </c>
      <c r="X19" s="77">
        <f t="shared" si="2"/>
        <v>29489375</v>
      </c>
      <c r="Y19" s="78">
        <f>+IF(W19&lt;&gt;0,(X19/W19)*100,0)</f>
        <v>0</v>
      </c>
      <c r="Z19" s="79">
        <f t="shared" si="2"/>
        <v>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951615</v>
      </c>
      <c r="G20" s="60">
        <v>1985828</v>
      </c>
      <c r="H20" s="60">
        <v>1994062</v>
      </c>
      <c r="I20" s="60">
        <v>4931505</v>
      </c>
      <c r="J20" s="60">
        <v>559863</v>
      </c>
      <c r="K20" s="60">
        <v>209442</v>
      </c>
      <c r="L20" s="60">
        <v>429672</v>
      </c>
      <c r="M20" s="60">
        <v>1198977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6130482</v>
      </c>
      <c r="W20" s="60">
        <v>0</v>
      </c>
      <c r="X20" s="60">
        <v>6130482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23646858</v>
      </c>
      <c r="G22" s="88">
        <f t="shared" si="3"/>
        <v>818441</v>
      </c>
      <c r="H22" s="88">
        <f t="shared" si="3"/>
        <v>880206</v>
      </c>
      <c r="I22" s="88">
        <f t="shared" si="3"/>
        <v>25345505</v>
      </c>
      <c r="J22" s="88">
        <f t="shared" si="3"/>
        <v>-191628</v>
      </c>
      <c r="K22" s="88">
        <f t="shared" si="3"/>
        <v>12778394</v>
      </c>
      <c r="L22" s="88">
        <f t="shared" si="3"/>
        <v>-2312414</v>
      </c>
      <c r="M22" s="88">
        <f t="shared" si="3"/>
        <v>10274352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35619857</v>
      </c>
      <c r="W22" s="88">
        <f t="shared" si="3"/>
        <v>0</v>
      </c>
      <c r="X22" s="88">
        <f t="shared" si="3"/>
        <v>35619857</v>
      </c>
      <c r="Y22" s="89">
        <f>+IF(W22&lt;&gt;0,(X22/W22)*100,0)</f>
        <v>0</v>
      </c>
      <c r="Z22" s="90">
        <f t="shared" si="3"/>
        <v>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23646858</v>
      </c>
      <c r="G24" s="77">
        <f t="shared" si="4"/>
        <v>818441</v>
      </c>
      <c r="H24" s="77">
        <f t="shared" si="4"/>
        <v>880206</v>
      </c>
      <c r="I24" s="77">
        <f t="shared" si="4"/>
        <v>25345505</v>
      </c>
      <c r="J24" s="77">
        <f t="shared" si="4"/>
        <v>-191628</v>
      </c>
      <c r="K24" s="77">
        <f t="shared" si="4"/>
        <v>12778394</v>
      </c>
      <c r="L24" s="77">
        <f t="shared" si="4"/>
        <v>-2312414</v>
      </c>
      <c r="M24" s="77">
        <f t="shared" si="4"/>
        <v>10274352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35619857</v>
      </c>
      <c r="W24" s="77">
        <f t="shared" si="4"/>
        <v>0</v>
      </c>
      <c r="X24" s="77">
        <f t="shared" si="4"/>
        <v>35619857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45944000</v>
      </c>
      <c r="C27" s="22">
        <v>0</v>
      </c>
      <c r="D27" s="99">
        <v>0</v>
      </c>
      <c r="E27" s="100">
        <v>0</v>
      </c>
      <c r="F27" s="100">
        <v>1439373</v>
      </c>
      <c r="G27" s="100">
        <v>1439373</v>
      </c>
      <c r="H27" s="100">
        <v>2794980</v>
      </c>
      <c r="I27" s="100">
        <v>5673726</v>
      </c>
      <c r="J27" s="100">
        <v>1444701</v>
      </c>
      <c r="K27" s="100">
        <v>344153</v>
      </c>
      <c r="L27" s="100">
        <v>973355</v>
      </c>
      <c r="M27" s="100">
        <v>2762209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8435935</v>
      </c>
      <c r="W27" s="100">
        <v>0</v>
      </c>
      <c r="X27" s="100">
        <v>8435935</v>
      </c>
      <c r="Y27" s="101">
        <v>0</v>
      </c>
      <c r="Z27" s="102">
        <v>0</v>
      </c>
    </row>
    <row r="28" spans="1:26" ht="13.5">
      <c r="A28" s="103" t="s">
        <v>46</v>
      </c>
      <c r="B28" s="19">
        <v>42362000</v>
      </c>
      <c r="C28" s="19">
        <v>0</v>
      </c>
      <c r="D28" s="59">
        <v>0</v>
      </c>
      <c r="E28" s="60">
        <v>0</v>
      </c>
      <c r="F28" s="60">
        <v>1439373</v>
      </c>
      <c r="G28" s="60">
        <v>1439373</v>
      </c>
      <c r="H28" s="60">
        <v>2768433</v>
      </c>
      <c r="I28" s="60">
        <v>5647179</v>
      </c>
      <c r="J28" s="60">
        <v>1399637</v>
      </c>
      <c r="K28" s="60">
        <v>300727</v>
      </c>
      <c r="L28" s="60">
        <v>928182</v>
      </c>
      <c r="M28" s="60">
        <v>2628546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8275725</v>
      </c>
      <c r="W28" s="60">
        <v>0</v>
      </c>
      <c r="X28" s="60">
        <v>8275725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26547</v>
      </c>
      <c r="I29" s="60">
        <v>26547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26547</v>
      </c>
      <c r="W29" s="60">
        <v>0</v>
      </c>
      <c r="X29" s="60">
        <v>26547</v>
      </c>
      <c r="Y29" s="61">
        <v>0</v>
      </c>
      <c r="Z29" s="62">
        <v>0</v>
      </c>
    </row>
    <row r="30" spans="1:26" ht="13.5">
      <c r="A30" s="58" t="s">
        <v>52</v>
      </c>
      <c r="B30" s="19">
        <v>2375000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1207000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45064</v>
      </c>
      <c r="K31" s="60">
        <v>43426</v>
      </c>
      <c r="L31" s="60">
        <v>45173</v>
      </c>
      <c r="M31" s="60">
        <v>133663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133663</v>
      </c>
      <c r="W31" s="60">
        <v>0</v>
      </c>
      <c r="X31" s="60">
        <v>133663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45944000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1439373</v>
      </c>
      <c r="G32" s="100">
        <f t="shared" si="5"/>
        <v>1439373</v>
      </c>
      <c r="H32" s="100">
        <f t="shared" si="5"/>
        <v>2794980</v>
      </c>
      <c r="I32" s="100">
        <f t="shared" si="5"/>
        <v>5673726</v>
      </c>
      <c r="J32" s="100">
        <f t="shared" si="5"/>
        <v>1444701</v>
      </c>
      <c r="K32" s="100">
        <f t="shared" si="5"/>
        <v>344153</v>
      </c>
      <c r="L32" s="100">
        <f t="shared" si="5"/>
        <v>973355</v>
      </c>
      <c r="M32" s="100">
        <f t="shared" si="5"/>
        <v>2762209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8435935</v>
      </c>
      <c r="W32" s="100">
        <f t="shared" si="5"/>
        <v>0</v>
      </c>
      <c r="X32" s="100">
        <f t="shared" si="5"/>
        <v>8435935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45099959</v>
      </c>
      <c r="C35" s="19">
        <v>0</v>
      </c>
      <c r="D35" s="59">
        <v>39492384</v>
      </c>
      <c r="E35" s="60">
        <v>39492384</v>
      </c>
      <c r="F35" s="60">
        <v>88901974</v>
      </c>
      <c r="G35" s="60">
        <v>66586327</v>
      </c>
      <c r="H35" s="60">
        <v>69148465</v>
      </c>
      <c r="I35" s="60">
        <v>69148465</v>
      </c>
      <c r="J35" s="60">
        <v>60356747</v>
      </c>
      <c r="K35" s="60">
        <v>99611002</v>
      </c>
      <c r="L35" s="60">
        <v>75764369</v>
      </c>
      <c r="M35" s="60">
        <v>75764369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75764369</v>
      </c>
      <c r="W35" s="60">
        <v>19746192</v>
      </c>
      <c r="X35" s="60">
        <v>56018177</v>
      </c>
      <c r="Y35" s="61">
        <v>283.69</v>
      </c>
      <c r="Z35" s="62">
        <v>39492384</v>
      </c>
    </row>
    <row r="36" spans="1:26" ht="13.5">
      <c r="A36" s="58" t="s">
        <v>57</v>
      </c>
      <c r="B36" s="19">
        <v>383936260</v>
      </c>
      <c r="C36" s="19">
        <v>0</v>
      </c>
      <c r="D36" s="59">
        <v>404681351</v>
      </c>
      <c r="E36" s="60">
        <v>404681351</v>
      </c>
      <c r="F36" s="60">
        <v>383642869</v>
      </c>
      <c r="G36" s="60">
        <v>385467417</v>
      </c>
      <c r="H36" s="60">
        <v>387261008</v>
      </c>
      <c r="I36" s="60">
        <v>387261008</v>
      </c>
      <c r="J36" s="60">
        <v>388914688</v>
      </c>
      <c r="K36" s="60">
        <v>389730718</v>
      </c>
      <c r="L36" s="60">
        <v>390165481</v>
      </c>
      <c r="M36" s="60">
        <v>390165481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390165481</v>
      </c>
      <c r="W36" s="60">
        <v>202340676</v>
      </c>
      <c r="X36" s="60">
        <v>187824805</v>
      </c>
      <c r="Y36" s="61">
        <v>92.83</v>
      </c>
      <c r="Z36" s="62">
        <v>404681351</v>
      </c>
    </row>
    <row r="37" spans="1:26" ht="13.5">
      <c r="A37" s="58" t="s">
        <v>58</v>
      </c>
      <c r="B37" s="19">
        <v>45894276</v>
      </c>
      <c r="C37" s="19">
        <v>0</v>
      </c>
      <c r="D37" s="59">
        <v>24596552</v>
      </c>
      <c r="E37" s="60">
        <v>24596552</v>
      </c>
      <c r="F37" s="60">
        <v>37593433</v>
      </c>
      <c r="G37" s="60">
        <v>31163121</v>
      </c>
      <c r="H37" s="60">
        <v>34955881</v>
      </c>
      <c r="I37" s="60">
        <v>34955881</v>
      </c>
      <c r="J37" s="60">
        <v>38968902</v>
      </c>
      <c r="K37" s="60">
        <v>92428443</v>
      </c>
      <c r="L37" s="60">
        <v>84433463</v>
      </c>
      <c r="M37" s="60">
        <v>84433463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84433463</v>
      </c>
      <c r="W37" s="60">
        <v>12298276</v>
      </c>
      <c r="X37" s="60">
        <v>72135187</v>
      </c>
      <c r="Y37" s="61">
        <v>586.55</v>
      </c>
      <c r="Z37" s="62">
        <v>24596552</v>
      </c>
    </row>
    <row r="38" spans="1:26" ht="13.5">
      <c r="A38" s="58" t="s">
        <v>59</v>
      </c>
      <c r="B38" s="19">
        <v>11775631</v>
      </c>
      <c r="C38" s="19">
        <v>0</v>
      </c>
      <c r="D38" s="59">
        <v>16734000</v>
      </c>
      <c r="E38" s="60">
        <v>16734000</v>
      </c>
      <c r="F38" s="60">
        <v>8097383</v>
      </c>
      <c r="G38" s="60">
        <v>7974217</v>
      </c>
      <c r="H38" s="60">
        <v>7701594</v>
      </c>
      <c r="I38" s="60">
        <v>7701594</v>
      </c>
      <c r="J38" s="60">
        <v>12325580</v>
      </c>
      <c r="K38" s="60">
        <v>12051491</v>
      </c>
      <c r="L38" s="60">
        <v>11725598</v>
      </c>
      <c r="M38" s="60">
        <v>11725598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11725598</v>
      </c>
      <c r="W38" s="60">
        <v>8367000</v>
      </c>
      <c r="X38" s="60">
        <v>3358598</v>
      </c>
      <c r="Y38" s="61">
        <v>40.14</v>
      </c>
      <c r="Z38" s="62">
        <v>16734000</v>
      </c>
    </row>
    <row r="39" spans="1:26" ht="13.5">
      <c r="A39" s="58" t="s">
        <v>60</v>
      </c>
      <c r="B39" s="19">
        <v>371366312</v>
      </c>
      <c r="C39" s="19">
        <v>0</v>
      </c>
      <c r="D39" s="59">
        <v>402843183</v>
      </c>
      <c r="E39" s="60">
        <v>402843183</v>
      </c>
      <c r="F39" s="60">
        <v>426854027</v>
      </c>
      <c r="G39" s="60">
        <v>412916406</v>
      </c>
      <c r="H39" s="60">
        <v>413751998</v>
      </c>
      <c r="I39" s="60">
        <v>413751998</v>
      </c>
      <c r="J39" s="60">
        <v>397976953</v>
      </c>
      <c r="K39" s="60">
        <v>384861786</v>
      </c>
      <c r="L39" s="60">
        <v>369770789</v>
      </c>
      <c r="M39" s="60">
        <v>369770789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369770789</v>
      </c>
      <c r="W39" s="60">
        <v>201421592</v>
      </c>
      <c r="X39" s="60">
        <v>168349197</v>
      </c>
      <c r="Y39" s="61">
        <v>83.58</v>
      </c>
      <c r="Z39" s="62">
        <v>402843183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236883</v>
      </c>
      <c r="C42" s="19">
        <v>0</v>
      </c>
      <c r="D42" s="59">
        <v>12630096</v>
      </c>
      <c r="E42" s="60">
        <v>12630096</v>
      </c>
      <c r="F42" s="60">
        <v>7138855</v>
      </c>
      <c r="G42" s="60">
        <v>-2444722</v>
      </c>
      <c r="H42" s="60">
        <v>2807132</v>
      </c>
      <c r="I42" s="60">
        <v>7501265</v>
      </c>
      <c r="J42" s="60">
        <v>-111448</v>
      </c>
      <c r="K42" s="60">
        <v>13287023</v>
      </c>
      <c r="L42" s="60">
        <v>-8975125</v>
      </c>
      <c r="M42" s="60">
        <v>4200450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11701715</v>
      </c>
      <c r="W42" s="60">
        <v>6315048</v>
      </c>
      <c r="X42" s="60">
        <v>5386667</v>
      </c>
      <c r="Y42" s="61">
        <v>85.3</v>
      </c>
      <c r="Z42" s="62">
        <v>12630096</v>
      </c>
    </row>
    <row r="43" spans="1:26" ht="13.5">
      <c r="A43" s="58" t="s">
        <v>63</v>
      </c>
      <c r="B43" s="19">
        <v>-1200252</v>
      </c>
      <c r="C43" s="19">
        <v>0</v>
      </c>
      <c r="D43" s="59">
        <v>0</v>
      </c>
      <c r="E43" s="60">
        <v>0</v>
      </c>
      <c r="F43" s="60">
        <v>-1439372</v>
      </c>
      <c r="G43" s="60">
        <v>-1439373</v>
      </c>
      <c r="H43" s="60">
        <v>-2768434</v>
      </c>
      <c r="I43" s="60">
        <v>-5647179</v>
      </c>
      <c r="J43" s="60">
        <v>-693003</v>
      </c>
      <c r="K43" s="60">
        <v>-344153</v>
      </c>
      <c r="L43" s="60">
        <v>-973182</v>
      </c>
      <c r="M43" s="60">
        <v>-2010338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-7657517</v>
      </c>
      <c r="W43" s="60">
        <v>0</v>
      </c>
      <c r="X43" s="60">
        <v>-7657517</v>
      </c>
      <c r="Y43" s="61">
        <v>0</v>
      </c>
      <c r="Z43" s="62">
        <v>0</v>
      </c>
    </row>
    <row r="44" spans="1:26" ht="13.5">
      <c r="A44" s="58" t="s">
        <v>64</v>
      </c>
      <c r="B44" s="19">
        <v>436745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1120289</v>
      </c>
      <c r="C45" s="22">
        <v>0</v>
      </c>
      <c r="D45" s="99">
        <v>12630096</v>
      </c>
      <c r="E45" s="100">
        <v>12630096</v>
      </c>
      <c r="F45" s="100">
        <v>6112170</v>
      </c>
      <c r="G45" s="100">
        <v>2228075</v>
      </c>
      <c r="H45" s="100">
        <v>2266773</v>
      </c>
      <c r="I45" s="100">
        <v>2266773</v>
      </c>
      <c r="J45" s="100">
        <v>1462322</v>
      </c>
      <c r="K45" s="100">
        <v>14405192</v>
      </c>
      <c r="L45" s="100">
        <v>4456885</v>
      </c>
      <c r="M45" s="100">
        <v>4456885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4456885</v>
      </c>
      <c r="W45" s="100">
        <v>6315048</v>
      </c>
      <c r="X45" s="100">
        <v>-1858163</v>
      </c>
      <c r="Y45" s="101">
        <v>-29.42</v>
      </c>
      <c r="Z45" s="102">
        <v>12630096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4335159</v>
      </c>
      <c r="C49" s="52">
        <v>0</v>
      </c>
      <c r="D49" s="129">
        <v>3907869</v>
      </c>
      <c r="E49" s="54">
        <v>4268861</v>
      </c>
      <c r="F49" s="54">
        <v>0</v>
      </c>
      <c r="G49" s="54">
        <v>0</v>
      </c>
      <c r="H49" s="54">
        <v>0</v>
      </c>
      <c r="I49" s="54">
        <v>3809126</v>
      </c>
      <c r="J49" s="54">
        <v>0</v>
      </c>
      <c r="K49" s="54">
        <v>0</v>
      </c>
      <c r="L49" s="54">
        <v>0</v>
      </c>
      <c r="M49" s="54">
        <v>4046129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5948133</v>
      </c>
      <c r="W49" s="54">
        <v>83838102</v>
      </c>
      <c r="X49" s="54">
        <v>0</v>
      </c>
      <c r="Y49" s="54">
        <v>110153379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-52517</v>
      </c>
      <c r="C51" s="52">
        <v>0</v>
      </c>
      <c r="D51" s="129">
        <v>303964</v>
      </c>
      <c r="E51" s="54">
        <v>922443</v>
      </c>
      <c r="F51" s="54">
        <v>0</v>
      </c>
      <c r="G51" s="54">
        <v>0</v>
      </c>
      <c r="H51" s="54">
        <v>0</v>
      </c>
      <c r="I51" s="54">
        <v>505710</v>
      </c>
      <c r="J51" s="54">
        <v>0</v>
      </c>
      <c r="K51" s="54">
        <v>0</v>
      </c>
      <c r="L51" s="54">
        <v>0</v>
      </c>
      <c r="M51" s="54">
        <v>389942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7812</v>
      </c>
      <c r="W51" s="54">
        <v>10587985</v>
      </c>
      <c r="X51" s="54">
        <v>0</v>
      </c>
      <c r="Y51" s="54">
        <v>12665339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24.482421813829784</v>
      </c>
      <c r="G58" s="7">
        <f t="shared" si="6"/>
        <v>73.6501667015557</v>
      </c>
      <c r="H58" s="7">
        <f t="shared" si="6"/>
        <v>92.05599440073105</v>
      </c>
      <c r="I58" s="7">
        <f t="shared" si="6"/>
        <v>50.319101395617224</v>
      </c>
      <c r="J58" s="7">
        <f t="shared" si="6"/>
        <v>75.17614101569366</v>
      </c>
      <c r="K58" s="7">
        <f t="shared" si="6"/>
        <v>54.86647577980551</v>
      </c>
      <c r="L58" s="7">
        <f t="shared" si="6"/>
        <v>29.624104127193345</v>
      </c>
      <c r="M58" s="7">
        <f t="shared" si="6"/>
        <v>52.81542961245279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51.28332485852772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13.121484148118782</v>
      </c>
      <c r="G59" s="10">
        <f t="shared" si="7"/>
        <v>66.51812252845242</v>
      </c>
      <c r="H59" s="10">
        <f t="shared" si="7"/>
        <v>309.30081674048637</v>
      </c>
      <c r="I59" s="10">
        <f t="shared" si="7"/>
        <v>45.19726388692124</v>
      </c>
      <c r="J59" s="10">
        <f t="shared" si="7"/>
        <v>166.45165924436145</v>
      </c>
      <c r="K59" s="10">
        <f t="shared" si="7"/>
        <v>130.41950542592232</v>
      </c>
      <c r="L59" s="10">
        <f t="shared" si="7"/>
        <v>71.33447904321916</v>
      </c>
      <c r="M59" s="10">
        <f t="shared" si="7"/>
        <v>125.7388400059299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63.392487759454895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44.568888371046796</v>
      </c>
      <c r="G60" s="13">
        <f t="shared" si="7"/>
        <v>75.31920480999177</v>
      </c>
      <c r="H60" s="13">
        <f t="shared" si="7"/>
        <v>43.50829387173143</v>
      </c>
      <c r="I60" s="13">
        <f t="shared" si="7"/>
        <v>54.30608150652388</v>
      </c>
      <c r="J60" s="13">
        <f t="shared" si="7"/>
        <v>48.859097097003115</v>
      </c>
      <c r="K60" s="13">
        <f t="shared" si="7"/>
        <v>34.62539739856034</v>
      </c>
      <c r="L60" s="13">
        <f t="shared" si="7"/>
        <v>20.712594452583062</v>
      </c>
      <c r="M60" s="13">
        <f t="shared" si="7"/>
        <v>34.24451250307439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44.84749440985454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108.3437047624655</v>
      </c>
      <c r="G61" s="13">
        <f t="shared" si="7"/>
        <v>229.17702544449784</v>
      </c>
      <c r="H61" s="13">
        <f t="shared" si="7"/>
        <v>114.14966046819414</v>
      </c>
      <c r="I61" s="13">
        <f t="shared" si="7"/>
        <v>147.92512093031476</v>
      </c>
      <c r="J61" s="13">
        <f t="shared" si="7"/>
        <v>108.05130535777407</v>
      </c>
      <c r="K61" s="13">
        <f t="shared" si="7"/>
        <v>101.81979203095635</v>
      </c>
      <c r="L61" s="13">
        <f t="shared" si="7"/>
        <v>50.92803325260055</v>
      </c>
      <c r="M61" s="13">
        <f t="shared" si="7"/>
        <v>86.64640991174579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122.34778936601671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13.898934957971566</v>
      </c>
      <c r="G62" s="13">
        <f t="shared" si="7"/>
        <v>10.5523846377092</v>
      </c>
      <c r="H62" s="13">
        <f t="shared" si="7"/>
        <v>17.536167320764363</v>
      </c>
      <c r="I62" s="13">
        <f t="shared" si="7"/>
        <v>13.871870513657411</v>
      </c>
      <c r="J62" s="13">
        <f t="shared" si="7"/>
        <v>22.955658676646472</v>
      </c>
      <c r="K62" s="13">
        <f t="shared" si="7"/>
        <v>11.00247392350896</v>
      </c>
      <c r="L62" s="13">
        <f t="shared" si="7"/>
        <v>11.284391383009032</v>
      </c>
      <c r="M62" s="13">
        <f t="shared" si="7"/>
        <v>14.651750263498558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14.266751368653205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11.886186943860654</v>
      </c>
      <c r="G63" s="13">
        <f t="shared" si="7"/>
        <v>9.5837206550949</v>
      </c>
      <c r="H63" s="13">
        <f t="shared" si="7"/>
        <v>10.546896424895708</v>
      </c>
      <c r="I63" s="13">
        <f t="shared" si="7"/>
        <v>10.762933286883818</v>
      </c>
      <c r="J63" s="13">
        <f t="shared" si="7"/>
        <v>46.51897867210937</v>
      </c>
      <c r="K63" s="13">
        <f t="shared" si="7"/>
        <v>15.71378179923562</v>
      </c>
      <c r="L63" s="13">
        <f t="shared" si="7"/>
        <v>13.531395826394032</v>
      </c>
      <c r="M63" s="13">
        <f t="shared" si="7"/>
        <v>24.854820104366933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17.563380729713394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8.488419099373736</v>
      </c>
      <c r="G64" s="13">
        <f t="shared" si="7"/>
        <v>8.946434580439904</v>
      </c>
      <c r="H64" s="13">
        <f t="shared" si="7"/>
        <v>11.511489158598117</v>
      </c>
      <c r="I64" s="13">
        <f t="shared" si="7"/>
        <v>9.54720792820172</v>
      </c>
      <c r="J64" s="13">
        <f t="shared" si="7"/>
        <v>30.6313940694472</v>
      </c>
      <c r="K64" s="13">
        <f t="shared" si="7"/>
        <v>13.65166427448568</v>
      </c>
      <c r="L64" s="13">
        <f t="shared" si="7"/>
        <v>8.342257131780165</v>
      </c>
      <c r="M64" s="13">
        <f t="shared" si="7"/>
        <v>17.540848524054688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13.355924091146626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16.0492845184798</v>
      </c>
      <c r="K65" s="13">
        <f t="shared" si="7"/>
        <v>0</v>
      </c>
      <c r="L65" s="13">
        <f t="shared" si="7"/>
        <v>26.394541044929504</v>
      </c>
      <c r="M65" s="13">
        <f t="shared" si="7"/>
        <v>19.401378959842138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8.40064221316537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11973505</v>
      </c>
      <c r="G67" s="26">
        <v>4896475</v>
      </c>
      <c r="H67" s="26">
        <v>4674896</v>
      </c>
      <c r="I67" s="26">
        <v>21544876</v>
      </c>
      <c r="J67" s="26">
        <v>4665580</v>
      </c>
      <c r="K67" s="26">
        <v>4037994</v>
      </c>
      <c r="L67" s="26">
        <v>4855600</v>
      </c>
      <c r="M67" s="26">
        <v>13559174</v>
      </c>
      <c r="N67" s="26"/>
      <c r="O67" s="26"/>
      <c r="P67" s="26"/>
      <c r="Q67" s="26"/>
      <c r="R67" s="26"/>
      <c r="S67" s="26"/>
      <c r="T67" s="26"/>
      <c r="U67" s="26"/>
      <c r="V67" s="26">
        <v>35104050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7647862</v>
      </c>
      <c r="G68" s="21">
        <v>928568</v>
      </c>
      <c r="H68" s="21">
        <v>853882</v>
      </c>
      <c r="I68" s="21">
        <v>9430312</v>
      </c>
      <c r="J68" s="21">
        <v>1044150</v>
      </c>
      <c r="K68" s="21">
        <v>853219</v>
      </c>
      <c r="L68" s="21">
        <v>854783</v>
      </c>
      <c r="M68" s="21">
        <v>2752152</v>
      </c>
      <c r="N68" s="21"/>
      <c r="O68" s="21"/>
      <c r="P68" s="21"/>
      <c r="Q68" s="21"/>
      <c r="R68" s="21"/>
      <c r="S68" s="21"/>
      <c r="T68" s="21"/>
      <c r="U68" s="21"/>
      <c r="V68" s="21">
        <v>12182464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>
        <v>4325643</v>
      </c>
      <c r="G69" s="21">
        <v>3967907</v>
      </c>
      <c r="H69" s="21">
        <v>3821014</v>
      </c>
      <c r="I69" s="21">
        <v>12114564</v>
      </c>
      <c r="J69" s="21">
        <v>3621430</v>
      </c>
      <c r="K69" s="21">
        <v>3184775</v>
      </c>
      <c r="L69" s="21">
        <v>4000817</v>
      </c>
      <c r="M69" s="21">
        <v>10807022</v>
      </c>
      <c r="N69" s="21"/>
      <c r="O69" s="21"/>
      <c r="P69" s="21"/>
      <c r="Q69" s="21"/>
      <c r="R69" s="21"/>
      <c r="S69" s="21"/>
      <c r="T69" s="21"/>
      <c r="U69" s="21"/>
      <c r="V69" s="21">
        <v>22921586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>
        <v>1477617</v>
      </c>
      <c r="G70" s="21">
        <v>1187801</v>
      </c>
      <c r="H70" s="21">
        <v>1125815</v>
      </c>
      <c r="I70" s="21">
        <v>3791233</v>
      </c>
      <c r="J70" s="21">
        <v>990150</v>
      </c>
      <c r="K70" s="21">
        <v>794926</v>
      </c>
      <c r="L70" s="21">
        <v>931055</v>
      </c>
      <c r="M70" s="21">
        <v>2716131</v>
      </c>
      <c r="N70" s="21"/>
      <c r="O70" s="21"/>
      <c r="P70" s="21"/>
      <c r="Q70" s="21"/>
      <c r="R70" s="21"/>
      <c r="S70" s="21"/>
      <c r="T70" s="21"/>
      <c r="U70" s="21"/>
      <c r="V70" s="21">
        <v>6507364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1575243</v>
      </c>
      <c r="G71" s="21">
        <v>1757290</v>
      </c>
      <c r="H71" s="21">
        <v>1580294</v>
      </c>
      <c r="I71" s="21">
        <v>4912827</v>
      </c>
      <c r="J71" s="21">
        <v>1489942</v>
      </c>
      <c r="K71" s="21">
        <v>1495600</v>
      </c>
      <c r="L71" s="21">
        <v>2053385</v>
      </c>
      <c r="M71" s="21">
        <v>5038927</v>
      </c>
      <c r="N71" s="21"/>
      <c r="O71" s="21"/>
      <c r="P71" s="21"/>
      <c r="Q71" s="21"/>
      <c r="R71" s="21"/>
      <c r="S71" s="21"/>
      <c r="T71" s="21"/>
      <c r="U71" s="21"/>
      <c r="V71" s="21">
        <v>9951754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370186</v>
      </c>
      <c r="G72" s="21">
        <v>295835</v>
      </c>
      <c r="H72" s="21">
        <v>309949</v>
      </c>
      <c r="I72" s="21">
        <v>975970</v>
      </c>
      <c r="J72" s="21">
        <v>292012</v>
      </c>
      <c r="K72" s="21">
        <v>309009</v>
      </c>
      <c r="L72" s="21">
        <v>309229</v>
      </c>
      <c r="M72" s="21">
        <v>910250</v>
      </c>
      <c r="N72" s="21"/>
      <c r="O72" s="21"/>
      <c r="P72" s="21"/>
      <c r="Q72" s="21"/>
      <c r="R72" s="21"/>
      <c r="S72" s="21"/>
      <c r="T72" s="21"/>
      <c r="U72" s="21"/>
      <c r="V72" s="21">
        <v>1886220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754475</v>
      </c>
      <c r="G73" s="21">
        <v>588402</v>
      </c>
      <c r="H73" s="21">
        <v>586640</v>
      </c>
      <c r="I73" s="21">
        <v>1929517</v>
      </c>
      <c r="J73" s="21">
        <v>585308</v>
      </c>
      <c r="K73" s="21">
        <v>585240</v>
      </c>
      <c r="L73" s="21">
        <v>585513</v>
      </c>
      <c r="M73" s="21">
        <v>1756061</v>
      </c>
      <c r="N73" s="21"/>
      <c r="O73" s="21"/>
      <c r="P73" s="21"/>
      <c r="Q73" s="21"/>
      <c r="R73" s="21"/>
      <c r="S73" s="21"/>
      <c r="T73" s="21"/>
      <c r="U73" s="21"/>
      <c r="V73" s="21">
        <v>3685578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>
        <v>148122</v>
      </c>
      <c r="G74" s="21">
        <v>138579</v>
      </c>
      <c r="H74" s="21">
        <v>218316</v>
      </c>
      <c r="I74" s="21">
        <v>505017</v>
      </c>
      <c r="J74" s="21">
        <v>264018</v>
      </c>
      <c r="K74" s="21"/>
      <c r="L74" s="21">
        <v>121635</v>
      </c>
      <c r="M74" s="21">
        <v>385653</v>
      </c>
      <c r="N74" s="21"/>
      <c r="O74" s="21"/>
      <c r="P74" s="21"/>
      <c r="Q74" s="21"/>
      <c r="R74" s="21"/>
      <c r="S74" s="21"/>
      <c r="T74" s="21"/>
      <c r="U74" s="21"/>
      <c r="V74" s="21">
        <v>890670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24781543</v>
      </c>
      <c r="C76" s="32"/>
      <c r="D76" s="33">
        <v>59076120</v>
      </c>
      <c r="E76" s="34">
        <v>59076120</v>
      </c>
      <c r="F76" s="34">
        <v>2931404</v>
      </c>
      <c r="G76" s="34">
        <v>3606262</v>
      </c>
      <c r="H76" s="34">
        <v>4303522</v>
      </c>
      <c r="I76" s="34">
        <v>10841188</v>
      </c>
      <c r="J76" s="34">
        <v>3507403</v>
      </c>
      <c r="K76" s="34">
        <v>2215505</v>
      </c>
      <c r="L76" s="34">
        <v>1438428</v>
      </c>
      <c r="M76" s="34">
        <v>7161336</v>
      </c>
      <c r="N76" s="34"/>
      <c r="O76" s="34"/>
      <c r="P76" s="34"/>
      <c r="Q76" s="34"/>
      <c r="R76" s="34"/>
      <c r="S76" s="34"/>
      <c r="T76" s="34"/>
      <c r="U76" s="34"/>
      <c r="V76" s="34">
        <v>18002524</v>
      </c>
      <c r="W76" s="34">
        <v>29538060</v>
      </c>
      <c r="X76" s="34"/>
      <c r="Y76" s="33"/>
      <c r="Z76" s="35">
        <v>59076120</v>
      </c>
    </row>
    <row r="77" spans="1:26" ht="13.5" hidden="1">
      <c r="A77" s="37" t="s">
        <v>31</v>
      </c>
      <c r="B77" s="19">
        <v>10841431</v>
      </c>
      <c r="C77" s="19"/>
      <c r="D77" s="20">
        <v>17304504</v>
      </c>
      <c r="E77" s="21">
        <v>17304504</v>
      </c>
      <c r="F77" s="21">
        <v>1003513</v>
      </c>
      <c r="G77" s="21">
        <v>617666</v>
      </c>
      <c r="H77" s="21">
        <v>2641064</v>
      </c>
      <c r="I77" s="21">
        <v>4262243</v>
      </c>
      <c r="J77" s="21">
        <v>1738005</v>
      </c>
      <c r="K77" s="21">
        <v>1112764</v>
      </c>
      <c r="L77" s="21">
        <v>609755</v>
      </c>
      <c r="M77" s="21">
        <v>3460524</v>
      </c>
      <c r="N77" s="21"/>
      <c r="O77" s="21"/>
      <c r="P77" s="21"/>
      <c r="Q77" s="21"/>
      <c r="R77" s="21"/>
      <c r="S77" s="21"/>
      <c r="T77" s="21"/>
      <c r="U77" s="21"/>
      <c r="V77" s="21">
        <v>7722767</v>
      </c>
      <c r="W77" s="21">
        <v>8652252</v>
      </c>
      <c r="X77" s="21"/>
      <c r="Y77" s="20"/>
      <c r="Z77" s="23">
        <v>17304504</v>
      </c>
    </row>
    <row r="78" spans="1:26" ht="13.5" hidden="1">
      <c r="A78" s="38" t="s">
        <v>32</v>
      </c>
      <c r="B78" s="19">
        <v>13940112</v>
      </c>
      <c r="C78" s="19"/>
      <c r="D78" s="20">
        <v>39619212</v>
      </c>
      <c r="E78" s="21">
        <v>39619212</v>
      </c>
      <c r="F78" s="21">
        <v>1927891</v>
      </c>
      <c r="G78" s="21">
        <v>2988596</v>
      </c>
      <c r="H78" s="21">
        <v>1662458</v>
      </c>
      <c r="I78" s="21">
        <v>6578945</v>
      </c>
      <c r="J78" s="21">
        <v>1769398</v>
      </c>
      <c r="K78" s="21">
        <v>1102741</v>
      </c>
      <c r="L78" s="21">
        <v>828673</v>
      </c>
      <c r="M78" s="21">
        <v>3700812</v>
      </c>
      <c r="N78" s="21"/>
      <c r="O78" s="21"/>
      <c r="P78" s="21"/>
      <c r="Q78" s="21"/>
      <c r="R78" s="21"/>
      <c r="S78" s="21"/>
      <c r="T78" s="21"/>
      <c r="U78" s="21"/>
      <c r="V78" s="21">
        <v>10279757</v>
      </c>
      <c r="W78" s="21">
        <v>19809606</v>
      </c>
      <c r="X78" s="21"/>
      <c r="Y78" s="20"/>
      <c r="Z78" s="23">
        <v>39619212</v>
      </c>
    </row>
    <row r="79" spans="1:26" ht="13.5" hidden="1">
      <c r="A79" s="39" t="s">
        <v>103</v>
      </c>
      <c r="B79" s="19">
        <v>9163525</v>
      </c>
      <c r="C79" s="19"/>
      <c r="D79" s="20">
        <v>16296852</v>
      </c>
      <c r="E79" s="21">
        <v>16296852</v>
      </c>
      <c r="F79" s="21">
        <v>1600905</v>
      </c>
      <c r="G79" s="21">
        <v>2722167</v>
      </c>
      <c r="H79" s="21">
        <v>1285114</v>
      </c>
      <c r="I79" s="21">
        <v>5608186</v>
      </c>
      <c r="J79" s="21">
        <v>1069870</v>
      </c>
      <c r="K79" s="21">
        <v>809392</v>
      </c>
      <c r="L79" s="21">
        <v>474168</v>
      </c>
      <c r="M79" s="21">
        <v>2353430</v>
      </c>
      <c r="N79" s="21"/>
      <c r="O79" s="21"/>
      <c r="P79" s="21"/>
      <c r="Q79" s="21"/>
      <c r="R79" s="21"/>
      <c r="S79" s="21"/>
      <c r="T79" s="21"/>
      <c r="U79" s="21"/>
      <c r="V79" s="21">
        <v>7961616</v>
      </c>
      <c r="W79" s="21">
        <v>8148426</v>
      </c>
      <c r="X79" s="21"/>
      <c r="Y79" s="20"/>
      <c r="Z79" s="23">
        <v>16296852</v>
      </c>
    </row>
    <row r="80" spans="1:26" ht="13.5" hidden="1">
      <c r="A80" s="39" t="s">
        <v>104</v>
      </c>
      <c r="B80" s="19">
        <v>1142035</v>
      </c>
      <c r="C80" s="19"/>
      <c r="D80" s="20">
        <v>12249732</v>
      </c>
      <c r="E80" s="21">
        <v>12249732</v>
      </c>
      <c r="F80" s="21">
        <v>218942</v>
      </c>
      <c r="G80" s="21">
        <v>185436</v>
      </c>
      <c r="H80" s="21">
        <v>277123</v>
      </c>
      <c r="I80" s="21">
        <v>681501</v>
      </c>
      <c r="J80" s="21">
        <v>342026</v>
      </c>
      <c r="K80" s="21">
        <v>164553</v>
      </c>
      <c r="L80" s="21">
        <v>231712</v>
      </c>
      <c r="M80" s="21">
        <v>738291</v>
      </c>
      <c r="N80" s="21"/>
      <c r="O80" s="21"/>
      <c r="P80" s="21"/>
      <c r="Q80" s="21"/>
      <c r="R80" s="21"/>
      <c r="S80" s="21"/>
      <c r="T80" s="21"/>
      <c r="U80" s="21"/>
      <c r="V80" s="21">
        <v>1419792</v>
      </c>
      <c r="W80" s="21">
        <v>6124866</v>
      </c>
      <c r="X80" s="21"/>
      <c r="Y80" s="20"/>
      <c r="Z80" s="23">
        <v>12249732</v>
      </c>
    </row>
    <row r="81" spans="1:26" ht="13.5" hidden="1">
      <c r="A81" s="39" t="s">
        <v>105</v>
      </c>
      <c r="B81" s="19">
        <v>2561311</v>
      </c>
      <c r="C81" s="19"/>
      <c r="D81" s="20">
        <v>3895992</v>
      </c>
      <c r="E81" s="21">
        <v>3895992</v>
      </c>
      <c r="F81" s="21">
        <v>44001</v>
      </c>
      <c r="G81" s="21">
        <v>28352</v>
      </c>
      <c r="H81" s="21">
        <v>32690</v>
      </c>
      <c r="I81" s="21">
        <v>105043</v>
      </c>
      <c r="J81" s="21">
        <v>135841</v>
      </c>
      <c r="K81" s="21">
        <v>48557</v>
      </c>
      <c r="L81" s="21">
        <v>41843</v>
      </c>
      <c r="M81" s="21">
        <v>226241</v>
      </c>
      <c r="N81" s="21"/>
      <c r="O81" s="21"/>
      <c r="P81" s="21"/>
      <c r="Q81" s="21"/>
      <c r="R81" s="21"/>
      <c r="S81" s="21"/>
      <c r="T81" s="21"/>
      <c r="U81" s="21"/>
      <c r="V81" s="21">
        <v>331284</v>
      </c>
      <c r="W81" s="21">
        <v>1947996</v>
      </c>
      <c r="X81" s="21"/>
      <c r="Y81" s="20"/>
      <c r="Z81" s="23">
        <v>3895992</v>
      </c>
    </row>
    <row r="82" spans="1:26" ht="13.5" hidden="1">
      <c r="A82" s="39" t="s">
        <v>106</v>
      </c>
      <c r="B82" s="19"/>
      <c r="C82" s="19"/>
      <c r="D82" s="20">
        <v>7176636</v>
      </c>
      <c r="E82" s="21">
        <v>7176636</v>
      </c>
      <c r="F82" s="21">
        <v>64043</v>
      </c>
      <c r="G82" s="21">
        <v>52641</v>
      </c>
      <c r="H82" s="21">
        <v>67531</v>
      </c>
      <c r="I82" s="21">
        <v>184215</v>
      </c>
      <c r="J82" s="21">
        <v>179288</v>
      </c>
      <c r="K82" s="21">
        <v>79895</v>
      </c>
      <c r="L82" s="21">
        <v>48845</v>
      </c>
      <c r="M82" s="21">
        <v>308028</v>
      </c>
      <c r="N82" s="21"/>
      <c r="O82" s="21"/>
      <c r="P82" s="21"/>
      <c r="Q82" s="21"/>
      <c r="R82" s="21"/>
      <c r="S82" s="21"/>
      <c r="T82" s="21"/>
      <c r="U82" s="21"/>
      <c r="V82" s="21">
        <v>492243</v>
      </c>
      <c r="W82" s="21">
        <v>3588318</v>
      </c>
      <c r="X82" s="21"/>
      <c r="Y82" s="20"/>
      <c r="Z82" s="23">
        <v>7176636</v>
      </c>
    </row>
    <row r="83" spans="1:26" ht="13.5" hidden="1">
      <c r="A83" s="39" t="s">
        <v>107</v>
      </c>
      <c r="B83" s="19">
        <v>1073241</v>
      </c>
      <c r="C83" s="19"/>
      <c r="D83" s="20"/>
      <c r="E83" s="21"/>
      <c r="F83" s="21"/>
      <c r="G83" s="21"/>
      <c r="H83" s="21"/>
      <c r="I83" s="21"/>
      <c r="J83" s="21">
        <v>42373</v>
      </c>
      <c r="K83" s="21">
        <v>344</v>
      </c>
      <c r="L83" s="21">
        <v>32105</v>
      </c>
      <c r="M83" s="21">
        <v>74822</v>
      </c>
      <c r="N83" s="21"/>
      <c r="O83" s="21"/>
      <c r="P83" s="21"/>
      <c r="Q83" s="21"/>
      <c r="R83" s="21"/>
      <c r="S83" s="21"/>
      <c r="T83" s="21"/>
      <c r="U83" s="21"/>
      <c r="V83" s="21">
        <v>74822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2152404</v>
      </c>
      <c r="E84" s="30">
        <v>2152404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1076202</v>
      </c>
      <c r="X84" s="30"/>
      <c r="Y84" s="29"/>
      <c r="Z84" s="31">
        <v>2152404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4399000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1994000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1994000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805000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568000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237000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665000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665000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400000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400000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535000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535000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750000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16000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53000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42000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38000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601000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1041000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150000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50000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171000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670000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6190000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13609555</v>
      </c>
      <c r="H5" s="100">
        <f t="shared" si="0"/>
        <v>1578407</v>
      </c>
      <c r="I5" s="100">
        <f t="shared" si="0"/>
        <v>1490845</v>
      </c>
      <c r="J5" s="100">
        <f t="shared" si="0"/>
        <v>16678807</v>
      </c>
      <c r="K5" s="100">
        <f t="shared" si="0"/>
        <v>1711323</v>
      </c>
      <c r="L5" s="100">
        <f t="shared" si="0"/>
        <v>919693</v>
      </c>
      <c r="M5" s="100">
        <f t="shared" si="0"/>
        <v>1611195</v>
      </c>
      <c r="N5" s="100">
        <f t="shared" si="0"/>
        <v>4242211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20921018</v>
      </c>
      <c r="X5" s="100">
        <f t="shared" si="0"/>
        <v>0</v>
      </c>
      <c r="Y5" s="100">
        <f t="shared" si="0"/>
        <v>20921018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2511000</v>
      </c>
      <c r="H6" s="60"/>
      <c r="I6" s="60"/>
      <c r="J6" s="60">
        <v>2511000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2511000</v>
      </c>
      <c r="X6" s="60"/>
      <c r="Y6" s="60">
        <v>2511000</v>
      </c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/>
      <c r="F7" s="159"/>
      <c r="G7" s="159">
        <v>10997972</v>
      </c>
      <c r="H7" s="159">
        <v>1536244</v>
      </c>
      <c r="I7" s="159">
        <v>1484968</v>
      </c>
      <c r="J7" s="159">
        <v>14019184</v>
      </c>
      <c r="K7" s="159">
        <v>1705446</v>
      </c>
      <c r="L7" s="159">
        <v>913816</v>
      </c>
      <c r="M7" s="159">
        <v>1518918</v>
      </c>
      <c r="N7" s="159">
        <v>4138180</v>
      </c>
      <c r="O7" s="159"/>
      <c r="P7" s="159"/>
      <c r="Q7" s="159"/>
      <c r="R7" s="159"/>
      <c r="S7" s="159"/>
      <c r="T7" s="159"/>
      <c r="U7" s="159"/>
      <c r="V7" s="159"/>
      <c r="W7" s="159">
        <v>18157364</v>
      </c>
      <c r="X7" s="159"/>
      <c r="Y7" s="159">
        <v>18157364</v>
      </c>
      <c r="Z7" s="141">
        <v>0</v>
      </c>
      <c r="AA7" s="157"/>
    </row>
    <row r="8" spans="1:27" ht="13.5">
      <c r="A8" s="138" t="s">
        <v>77</v>
      </c>
      <c r="B8" s="136"/>
      <c r="C8" s="155"/>
      <c r="D8" s="155"/>
      <c r="E8" s="156"/>
      <c r="F8" s="60"/>
      <c r="G8" s="60">
        <v>100583</v>
      </c>
      <c r="H8" s="60">
        <v>42163</v>
      </c>
      <c r="I8" s="60">
        <v>5877</v>
      </c>
      <c r="J8" s="60">
        <v>148623</v>
      </c>
      <c r="K8" s="60">
        <v>5877</v>
      </c>
      <c r="L8" s="60">
        <v>5877</v>
      </c>
      <c r="M8" s="60">
        <v>92277</v>
      </c>
      <c r="N8" s="60">
        <v>104031</v>
      </c>
      <c r="O8" s="60"/>
      <c r="P8" s="60"/>
      <c r="Q8" s="60"/>
      <c r="R8" s="60"/>
      <c r="S8" s="60"/>
      <c r="T8" s="60"/>
      <c r="U8" s="60"/>
      <c r="V8" s="60"/>
      <c r="W8" s="60">
        <v>252654</v>
      </c>
      <c r="X8" s="60"/>
      <c r="Y8" s="60">
        <v>252654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3791542</v>
      </c>
      <c r="H9" s="100">
        <f t="shared" si="1"/>
        <v>496234</v>
      </c>
      <c r="I9" s="100">
        <f t="shared" si="1"/>
        <v>800542</v>
      </c>
      <c r="J9" s="100">
        <f t="shared" si="1"/>
        <v>5088318</v>
      </c>
      <c r="K9" s="100">
        <f t="shared" si="1"/>
        <v>-12996</v>
      </c>
      <c r="L9" s="100">
        <f t="shared" si="1"/>
        <v>659175</v>
      </c>
      <c r="M9" s="100">
        <f t="shared" si="1"/>
        <v>279210</v>
      </c>
      <c r="N9" s="100">
        <f t="shared" si="1"/>
        <v>925389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6013707</v>
      </c>
      <c r="X9" s="100">
        <f t="shared" si="1"/>
        <v>0</v>
      </c>
      <c r="Y9" s="100">
        <f t="shared" si="1"/>
        <v>6013707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3190317</v>
      </c>
      <c r="H10" s="60">
        <v>7041</v>
      </c>
      <c r="I10" s="60">
        <v>10009</v>
      </c>
      <c r="J10" s="60">
        <v>3207367</v>
      </c>
      <c r="K10" s="60">
        <v>9445</v>
      </c>
      <c r="L10" s="60">
        <v>6582</v>
      </c>
      <c r="M10" s="60">
        <v>5997</v>
      </c>
      <c r="N10" s="60">
        <v>22024</v>
      </c>
      <c r="O10" s="60"/>
      <c r="P10" s="60"/>
      <c r="Q10" s="60"/>
      <c r="R10" s="60"/>
      <c r="S10" s="60"/>
      <c r="T10" s="60"/>
      <c r="U10" s="60"/>
      <c r="V10" s="60"/>
      <c r="W10" s="60">
        <v>3229391</v>
      </c>
      <c r="X10" s="60"/>
      <c r="Y10" s="60">
        <v>3229391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524599</v>
      </c>
      <c r="H11" s="60">
        <v>445028</v>
      </c>
      <c r="I11" s="60">
        <v>759929</v>
      </c>
      <c r="J11" s="60">
        <v>1729556</v>
      </c>
      <c r="K11" s="60">
        <v>-40104</v>
      </c>
      <c r="L11" s="60">
        <v>209936</v>
      </c>
      <c r="M11" s="60">
        <v>248507</v>
      </c>
      <c r="N11" s="60">
        <v>418339</v>
      </c>
      <c r="O11" s="60"/>
      <c r="P11" s="60"/>
      <c r="Q11" s="60"/>
      <c r="R11" s="60"/>
      <c r="S11" s="60"/>
      <c r="T11" s="60"/>
      <c r="U11" s="60"/>
      <c r="V11" s="60"/>
      <c r="W11" s="60">
        <v>2147895</v>
      </c>
      <c r="X11" s="60"/>
      <c r="Y11" s="60">
        <v>2147895</v>
      </c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76626</v>
      </c>
      <c r="H12" s="60">
        <v>44165</v>
      </c>
      <c r="I12" s="60">
        <v>30604</v>
      </c>
      <c r="J12" s="60">
        <v>151395</v>
      </c>
      <c r="K12" s="60">
        <v>17663</v>
      </c>
      <c r="L12" s="60">
        <v>442657</v>
      </c>
      <c r="M12" s="60">
        <v>24706</v>
      </c>
      <c r="N12" s="60">
        <v>485026</v>
      </c>
      <c r="O12" s="60"/>
      <c r="P12" s="60"/>
      <c r="Q12" s="60"/>
      <c r="R12" s="60"/>
      <c r="S12" s="60"/>
      <c r="T12" s="60"/>
      <c r="U12" s="60"/>
      <c r="V12" s="60"/>
      <c r="W12" s="60">
        <v>636421</v>
      </c>
      <c r="X12" s="60"/>
      <c r="Y12" s="60">
        <v>636421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528013</v>
      </c>
      <c r="H15" s="100">
        <f t="shared" si="2"/>
        <v>1742027</v>
      </c>
      <c r="I15" s="100">
        <f t="shared" si="2"/>
        <v>326712</v>
      </c>
      <c r="J15" s="100">
        <f t="shared" si="2"/>
        <v>2596752</v>
      </c>
      <c r="K15" s="100">
        <f t="shared" si="2"/>
        <v>705471</v>
      </c>
      <c r="L15" s="100">
        <f t="shared" si="2"/>
        <v>427403</v>
      </c>
      <c r="M15" s="100">
        <f t="shared" si="2"/>
        <v>226505</v>
      </c>
      <c r="N15" s="100">
        <f t="shared" si="2"/>
        <v>1359379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3956131</v>
      </c>
      <c r="X15" s="100">
        <f t="shared" si="2"/>
        <v>0</v>
      </c>
      <c r="Y15" s="100">
        <f t="shared" si="2"/>
        <v>3956131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1690</v>
      </c>
      <c r="H16" s="60">
        <v>3675</v>
      </c>
      <c r="I16" s="60">
        <v>1421</v>
      </c>
      <c r="J16" s="60">
        <v>6786</v>
      </c>
      <c r="K16" s="60">
        <v>2036</v>
      </c>
      <c r="L16" s="60">
        <v>2030</v>
      </c>
      <c r="M16" s="60">
        <v>1421</v>
      </c>
      <c r="N16" s="60">
        <v>5487</v>
      </c>
      <c r="O16" s="60"/>
      <c r="P16" s="60"/>
      <c r="Q16" s="60"/>
      <c r="R16" s="60"/>
      <c r="S16" s="60"/>
      <c r="T16" s="60"/>
      <c r="U16" s="60"/>
      <c r="V16" s="60"/>
      <c r="W16" s="60">
        <v>12273</v>
      </c>
      <c r="X16" s="60"/>
      <c r="Y16" s="60">
        <v>12273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284644</v>
      </c>
      <c r="H17" s="60">
        <v>1738155</v>
      </c>
      <c r="I17" s="60">
        <v>325291</v>
      </c>
      <c r="J17" s="60">
        <v>2348090</v>
      </c>
      <c r="K17" s="60">
        <v>702385</v>
      </c>
      <c r="L17" s="60">
        <v>177608</v>
      </c>
      <c r="M17" s="60">
        <v>225084</v>
      </c>
      <c r="N17" s="60">
        <v>1105077</v>
      </c>
      <c r="O17" s="60"/>
      <c r="P17" s="60"/>
      <c r="Q17" s="60"/>
      <c r="R17" s="60"/>
      <c r="S17" s="60"/>
      <c r="T17" s="60"/>
      <c r="U17" s="60"/>
      <c r="V17" s="60"/>
      <c r="W17" s="60">
        <v>3453167</v>
      </c>
      <c r="X17" s="60"/>
      <c r="Y17" s="60">
        <v>3453167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241679</v>
      </c>
      <c r="H18" s="60">
        <v>197</v>
      </c>
      <c r="I18" s="60"/>
      <c r="J18" s="60">
        <v>241876</v>
      </c>
      <c r="K18" s="60">
        <v>1050</v>
      </c>
      <c r="L18" s="60">
        <v>247765</v>
      </c>
      <c r="M18" s="60"/>
      <c r="N18" s="60">
        <v>248815</v>
      </c>
      <c r="O18" s="60"/>
      <c r="P18" s="60"/>
      <c r="Q18" s="60"/>
      <c r="R18" s="60"/>
      <c r="S18" s="60"/>
      <c r="T18" s="60"/>
      <c r="U18" s="60"/>
      <c r="V18" s="60"/>
      <c r="W18" s="60">
        <v>490691</v>
      </c>
      <c r="X18" s="60"/>
      <c r="Y18" s="60">
        <v>490691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13115721</v>
      </c>
      <c r="H19" s="100">
        <f t="shared" si="3"/>
        <v>4174060</v>
      </c>
      <c r="I19" s="100">
        <f t="shared" si="3"/>
        <v>5020986</v>
      </c>
      <c r="J19" s="100">
        <f t="shared" si="3"/>
        <v>22310767</v>
      </c>
      <c r="K19" s="100">
        <f t="shared" si="3"/>
        <v>3805752</v>
      </c>
      <c r="L19" s="100">
        <f t="shared" si="3"/>
        <v>17042029</v>
      </c>
      <c r="M19" s="100">
        <f t="shared" si="3"/>
        <v>3996253</v>
      </c>
      <c r="N19" s="100">
        <f t="shared" si="3"/>
        <v>24844034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47154801</v>
      </c>
      <c r="X19" s="100">
        <f t="shared" si="3"/>
        <v>0</v>
      </c>
      <c r="Y19" s="100">
        <f t="shared" si="3"/>
        <v>47154801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3755174</v>
      </c>
      <c r="H20" s="60">
        <v>1493360</v>
      </c>
      <c r="I20" s="60">
        <v>1423014</v>
      </c>
      <c r="J20" s="60">
        <v>6671548</v>
      </c>
      <c r="K20" s="60">
        <v>1274703</v>
      </c>
      <c r="L20" s="60">
        <v>3260720</v>
      </c>
      <c r="M20" s="60">
        <v>967270</v>
      </c>
      <c r="N20" s="60">
        <v>5502693</v>
      </c>
      <c r="O20" s="60"/>
      <c r="P20" s="60"/>
      <c r="Q20" s="60"/>
      <c r="R20" s="60"/>
      <c r="S20" s="60"/>
      <c r="T20" s="60"/>
      <c r="U20" s="60"/>
      <c r="V20" s="60"/>
      <c r="W20" s="60">
        <v>12174241</v>
      </c>
      <c r="X20" s="60"/>
      <c r="Y20" s="60">
        <v>12174241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3918286</v>
      </c>
      <c r="H21" s="60">
        <v>1757660</v>
      </c>
      <c r="I21" s="60">
        <v>1580461</v>
      </c>
      <c r="J21" s="60">
        <v>7256407</v>
      </c>
      <c r="K21" s="60">
        <v>1490886</v>
      </c>
      <c r="L21" s="60">
        <v>7496060</v>
      </c>
      <c r="M21" s="60">
        <v>2054454</v>
      </c>
      <c r="N21" s="60">
        <v>11041400</v>
      </c>
      <c r="O21" s="60"/>
      <c r="P21" s="60"/>
      <c r="Q21" s="60"/>
      <c r="R21" s="60"/>
      <c r="S21" s="60"/>
      <c r="T21" s="60"/>
      <c r="U21" s="60"/>
      <c r="V21" s="60"/>
      <c r="W21" s="60">
        <v>18297807</v>
      </c>
      <c r="X21" s="60"/>
      <c r="Y21" s="60">
        <v>18297807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2687786</v>
      </c>
      <c r="H22" s="159">
        <v>334638</v>
      </c>
      <c r="I22" s="159">
        <v>1430871</v>
      </c>
      <c r="J22" s="159">
        <v>4453295</v>
      </c>
      <c r="K22" s="159">
        <v>454855</v>
      </c>
      <c r="L22" s="159">
        <v>2309009</v>
      </c>
      <c r="M22" s="159">
        <v>389016</v>
      </c>
      <c r="N22" s="159">
        <v>3152880</v>
      </c>
      <c r="O22" s="159"/>
      <c r="P22" s="159"/>
      <c r="Q22" s="159"/>
      <c r="R22" s="159"/>
      <c r="S22" s="159"/>
      <c r="T22" s="159"/>
      <c r="U22" s="159"/>
      <c r="V22" s="159"/>
      <c r="W22" s="159">
        <v>7606175</v>
      </c>
      <c r="X22" s="159"/>
      <c r="Y22" s="159">
        <v>7606175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2754475</v>
      </c>
      <c r="H23" s="60">
        <v>588402</v>
      </c>
      <c r="I23" s="60">
        <v>586640</v>
      </c>
      <c r="J23" s="60">
        <v>3929517</v>
      </c>
      <c r="K23" s="60">
        <v>585308</v>
      </c>
      <c r="L23" s="60">
        <v>3976240</v>
      </c>
      <c r="M23" s="60">
        <v>585513</v>
      </c>
      <c r="N23" s="60">
        <v>5147061</v>
      </c>
      <c r="O23" s="60"/>
      <c r="P23" s="60"/>
      <c r="Q23" s="60"/>
      <c r="R23" s="60"/>
      <c r="S23" s="60"/>
      <c r="T23" s="60"/>
      <c r="U23" s="60"/>
      <c r="V23" s="60"/>
      <c r="W23" s="60">
        <v>9076578</v>
      </c>
      <c r="X23" s="60"/>
      <c r="Y23" s="60">
        <v>9076578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0</v>
      </c>
      <c r="F25" s="73">
        <f t="shared" si="4"/>
        <v>0</v>
      </c>
      <c r="G25" s="73">
        <f t="shared" si="4"/>
        <v>31044831</v>
      </c>
      <c r="H25" s="73">
        <f t="shared" si="4"/>
        <v>7990728</v>
      </c>
      <c r="I25" s="73">
        <f t="shared" si="4"/>
        <v>7639085</v>
      </c>
      <c r="J25" s="73">
        <f t="shared" si="4"/>
        <v>46674644</v>
      </c>
      <c r="K25" s="73">
        <f t="shared" si="4"/>
        <v>6209550</v>
      </c>
      <c r="L25" s="73">
        <f t="shared" si="4"/>
        <v>19048300</v>
      </c>
      <c r="M25" s="73">
        <f t="shared" si="4"/>
        <v>6113163</v>
      </c>
      <c r="N25" s="73">
        <f t="shared" si="4"/>
        <v>31371013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78045657</v>
      </c>
      <c r="X25" s="73">
        <f t="shared" si="4"/>
        <v>0</v>
      </c>
      <c r="Y25" s="73">
        <f t="shared" si="4"/>
        <v>78045657</v>
      </c>
      <c r="Z25" s="170">
        <f>+IF(X25&lt;&gt;0,+(Y25/X25)*100,0)</f>
        <v>0</v>
      </c>
      <c r="AA25" s="168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0</v>
      </c>
      <c r="F28" s="100">
        <f t="shared" si="5"/>
        <v>0</v>
      </c>
      <c r="G28" s="100">
        <f t="shared" si="5"/>
        <v>1969065</v>
      </c>
      <c r="H28" s="100">
        <f t="shared" si="5"/>
        <v>1829177</v>
      </c>
      <c r="I28" s="100">
        <f t="shared" si="5"/>
        <v>2187714</v>
      </c>
      <c r="J28" s="100">
        <f t="shared" si="5"/>
        <v>5985956</v>
      </c>
      <c r="K28" s="100">
        <f t="shared" si="5"/>
        <v>2007340</v>
      </c>
      <c r="L28" s="100">
        <f t="shared" si="5"/>
        <v>2533281</v>
      </c>
      <c r="M28" s="100">
        <f t="shared" si="5"/>
        <v>2332589</v>
      </c>
      <c r="N28" s="100">
        <f t="shared" si="5"/>
        <v>6873210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12859166</v>
      </c>
      <c r="X28" s="100">
        <f t="shared" si="5"/>
        <v>0</v>
      </c>
      <c r="Y28" s="100">
        <f t="shared" si="5"/>
        <v>12859166</v>
      </c>
      <c r="Z28" s="137">
        <f>+IF(X28&lt;&gt;0,+(Y28/X28)*100,0)</f>
        <v>0</v>
      </c>
      <c r="AA28" s="153">
        <f>SUM(AA29:AA31)</f>
        <v>0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733917</v>
      </c>
      <c r="H29" s="60">
        <v>768730</v>
      </c>
      <c r="I29" s="60">
        <v>676671</v>
      </c>
      <c r="J29" s="60">
        <v>2179318</v>
      </c>
      <c r="K29" s="60">
        <v>817296</v>
      </c>
      <c r="L29" s="60">
        <v>862655</v>
      </c>
      <c r="M29" s="60">
        <v>807236</v>
      </c>
      <c r="N29" s="60">
        <v>2487187</v>
      </c>
      <c r="O29" s="60"/>
      <c r="P29" s="60"/>
      <c r="Q29" s="60"/>
      <c r="R29" s="60"/>
      <c r="S29" s="60"/>
      <c r="T29" s="60"/>
      <c r="U29" s="60"/>
      <c r="V29" s="60"/>
      <c r="W29" s="60">
        <v>4666505</v>
      </c>
      <c r="X29" s="60"/>
      <c r="Y29" s="60">
        <v>4666505</v>
      </c>
      <c r="Z29" s="140">
        <v>0</v>
      </c>
      <c r="AA29" s="155"/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905228</v>
      </c>
      <c r="H30" s="159">
        <v>758952</v>
      </c>
      <c r="I30" s="159">
        <v>1263391</v>
      </c>
      <c r="J30" s="159">
        <v>2927571</v>
      </c>
      <c r="K30" s="159">
        <v>720075</v>
      </c>
      <c r="L30" s="159">
        <v>1285671</v>
      </c>
      <c r="M30" s="159">
        <v>1117767</v>
      </c>
      <c r="N30" s="159">
        <v>3123513</v>
      </c>
      <c r="O30" s="159"/>
      <c r="P30" s="159"/>
      <c r="Q30" s="159"/>
      <c r="R30" s="159"/>
      <c r="S30" s="159"/>
      <c r="T30" s="159"/>
      <c r="U30" s="159"/>
      <c r="V30" s="159"/>
      <c r="W30" s="159">
        <v>6051084</v>
      </c>
      <c r="X30" s="159"/>
      <c r="Y30" s="159">
        <v>6051084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329920</v>
      </c>
      <c r="H31" s="60">
        <v>301495</v>
      </c>
      <c r="I31" s="60">
        <v>247652</v>
      </c>
      <c r="J31" s="60">
        <v>879067</v>
      </c>
      <c r="K31" s="60">
        <v>469969</v>
      </c>
      <c r="L31" s="60">
        <v>384955</v>
      </c>
      <c r="M31" s="60">
        <v>407586</v>
      </c>
      <c r="N31" s="60">
        <v>1262510</v>
      </c>
      <c r="O31" s="60"/>
      <c r="P31" s="60"/>
      <c r="Q31" s="60"/>
      <c r="R31" s="60"/>
      <c r="S31" s="60"/>
      <c r="T31" s="60"/>
      <c r="U31" s="60"/>
      <c r="V31" s="60"/>
      <c r="W31" s="60">
        <v>2141577</v>
      </c>
      <c r="X31" s="60"/>
      <c r="Y31" s="60">
        <v>2141577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1074195</v>
      </c>
      <c r="H32" s="100">
        <f t="shared" si="6"/>
        <v>923034</v>
      </c>
      <c r="I32" s="100">
        <f t="shared" si="6"/>
        <v>837433</v>
      </c>
      <c r="J32" s="100">
        <f t="shared" si="6"/>
        <v>2834662</v>
      </c>
      <c r="K32" s="100">
        <f t="shared" si="6"/>
        <v>874344</v>
      </c>
      <c r="L32" s="100">
        <f t="shared" si="6"/>
        <v>1272802</v>
      </c>
      <c r="M32" s="100">
        <f t="shared" si="6"/>
        <v>988196</v>
      </c>
      <c r="N32" s="100">
        <f t="shared" si="6"/>
        <v>3135342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5970004</v>
      </c>
      <c r="X32" s="100">
        <f t="shared" si="6"/>
        <v>0</v>
      </c>
      <c r="Y32" s="100">
        <f t="shared" si="6"/>
        <v>5970004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325977</v>
      </c>
      <c r="H33" s="60">
        <v>255067</v>
      </c>
      <c r="I33" s="60">
        <v>241448</v>
      </c>
      <c r="J33" s="60">
        <v>822492</v>
      </c>
      <c r="K33" s="60">
        <v>314511</v>
      </c>
      <c r="L33" s="60">
        <v>340833</v>
      </c>
      <c r="M33" s="60">
        <v>305008</v>
      </c>
      <c r="N33" s="60">
        <v>960352</v>
      </c>
      <c r="O33" s="60"/>
      <c r="P33" s="60"/>
      <c r="Q33" s="60"/>
      <c r="R33" s="60"/>
      <c r="S33" s="60"/>
      <c r="T33" s="60"/>
      <c r="U33" s="60"/>
      <c r="V33" s="60"/>
      <c r="W33" s="60">
        <v>1782844</v>
      </c>
      <c r="X33" s="60"/>
      <c r="Y33" s="60">
        <v>1782844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87467</v>
      </c>
      <c r="H34" s="60">
        <v>150790</v>
      </c>
      <c r="I34" s="60">
        <v>82471</v>
      </c>
      <c r="J34" s="60">
        <v>320728</v>
      </c>
      <c r="K34" s="60">
        <v>80286</v>
      </c>
      <c r="L34" s="60">
        <v>85300</v>
      </c>
      <c r="M34" s="60">
        <v>118196</v>
      </c>
      <c r="N34" s="60">
        <v>283782</v>
      </c>
      <c r="O34" s="60"/>
      <c r="P34" s="60"/>
      <c r="Q34" s="60"/>
      <c r="R34" s="60"/>
      <c r="S34" s="60"/>
      <c r="T34" s="60"/>
      <c r="U34" s="60"/>
      <c r="V34" s="60"/>
      <c r="W34" s="60">
        <v>604510</v>
      </c>
      <c r="X34" s="60"/>
      <c r="Y34" s="60">
        <v>604510</v>
      </c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629059</v>
      </c>
      <c r="H35" s="60">
        <v>474146</v>
      </c>
      <c r="I35" s="60">
        <v>474792</v>
      </c>
      <c r="J35" s="60">
        <v>1577997</v>
      </c>
      <c r="K35" s="60">
        <v>437857</v>
      </c>
      <c r="L35" s="60">
        <v>791802</v>
      </c>
      <c r="M35" s="60">
        <v>527003</v>
      </c>
      <c r="N35" s="60">
        <v>1756662</v>
      </c>
      <c r="O35" s="60"/>
      <c r="P35" s="60"/>
      <c r="Q35" s="60"/>
      <c r="R35" s="60"/>
      <c r="S35" s="60"/>
      <c r="T35" s="60"/>
      <c r="U35" s="60"/>
      <c r="V35" s="60"/>
      <c r="W35" s="60">
        <v>3334659</v>
      </c>
      <c r="X35" s="60"/>
      <c r="Y35" s="60">
        <v>3334659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31692</v>
      </c>
      <c r="H36" s="60">
        <v>43031</v>
      </c>
      <c r="I36" s="60">
        <v>38722</v>
      </c>
      <c r="J36" s="60">
        <v>113445</v>
      </c>
      <c r="K36" s="60">
        <v>41690</v>
      </c>
      <c r="L36" s="60">
        <v>54867</v>
      </c>
      <c r="M36" s="60">
        <v>37989</v>
      </c>
      <c r="N36" s="60">
        <v>134546</v>
      </c>
      <c r="O36" s="60"/>
      <c r="P36" s="60"/>
      <c r="Q36" s="60"/>
      <c r="R36" s="60"/>
      <c r="S36" s="60"/>
      <c r="T36" s="60"/>
      <c r="U36" s="60"/>
      <c r="V36" s="60"/>
      <c r="W36" s="60">
        <v>247991</v>
      </c>
      <c r="X36" s="60"/>
      <c r="Y36" s="60">
        <v>247991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911628</v>
      </c>
      <c r="H38" s="100">
        <f t="shared" si="7"/>
        <v>776198</v>
      </c>
      <c r="I38" s="100">
        <f t="shared" si="7"/>
        <v>763826</v>
      </c>
      <c r="J38" s="100">
        <f t="shared" si="7"/>
        <v>2451652</v>
      </c>
      <c r="K38" s="100">
        <f t="shared" si="7"/>
        <v>729959</v>
      </c>
      <c r="L38" s="100">
        <f t="shared" si="7"/>
        <v>766717</v>
      </c>
      <c r="M38" s="100">
        <f t="shared" si="7"/>
        <v>786861</v>
      </c>
      <c r="N38" s="100">
        <f t="shared" si="7"/>
        <v>2283537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4735189</v>
      </c>
      <c r="X38" s="100">
        <f t="shared" si="7"/>
        <v>0</v>
      </c>
      <c r="Y38" s="100">
        <f t="shared" si="7"/>
        <v>4735189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640340</v>
      </c>
      <c r="H39" s="60">
        <v>530598</v>
      </c>
      <c r="I39" s="60">
        <v>515676</v>
      </c>
      <c r="J39" s="60">
        <v>1686614</v>
      </c>
      <c r="K39" s="60">
        <v>497649</v>
      </c>
      <c r="L39" s="60">
        <v>484709</v>
      </c>
      <c r="M39" s="60">
        <v>430075</v>
      </c>
      <c r="N39" s="60">
        <v>1412433</v>
      </c>
      <c r="O39" s="60"/>
      <c r="P39" s="60"/>
      <c r="Q39" s="60"/>
      <c r="R39" s="60"/>
      <c r="S39" s="60"/>
      <c r="T39" s="60"/>
      <c r="U39" s="60"/>
      <c r="V39" s="60"/>
      <c r="W39" s="60">
        <v>3099047</v>
      </c>
      <c r="X39" s="60"/>
      <c r="Y39" s="60">
        <v>3099047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186371</v>
      </c>
      <c r="H40" s="60">
        <v>171622</v>
      </c>
      <c r="I40" s="60">
        <v>135589</v>
      </c>
      <c r="J40" s="60">
        <v>493582</v>
      </c>
      <c r="K40" s="60">
        <v>161577</v>
      </c>
      <c r="L40" s="60">
        <v>219961</v>
      </c>
      <c r="M40" s="60">
        <v>300696</v>
      </c>
      <c r="N40" s="60">
        <v>682234</v>
      </c>
      <c r="O40" s="60"/>
      <c r="P40" s="60"/>
      <c r="Q40" s="60"/>
      <c r="R40" s="60"/>
      <c r="S40" s="60"/>
      <c r="T40" s="60"/>
      <c r="U40" s="60"/>
      <c r="V40" s="60"/>
      <c r="W40" s="60">
        <v>1175816</v>
      </c>
      <c r="X40" s="60"/>
      <c r="Y40" s="60">
        <v>1175816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84917</v>
      </c>
      <c r="H41" s="60">
        <v>73978</v>
      </c>
      <c r="I41" s="60">
        <v>112561</v>
      </c>
      <c r="J41" s="60">
        <v>271456</v>
      </c>
      <c r="K41" s="60">
        <v>70733</v>
      </c>
      <c r="L41" s="60">
        <v>62047</v>
      </c>
      <c r="M41" s="60">
        <v>56090</v>
      </c>
      <c r="N41" s="60">
        <v>188870</v>
      </c>
      <c r="O41" s="60"/>
      <c r="P41" s="60"/>
      <c r="Q41" s="60"/>
      <c r="R41" s="60"/>
      <c r="S41" s="60"/>
      <c r="T41" s="60"/>
      <c r="U41" s="60"/>
      <c r="V41" s="60"/>
      <c r="W41" s="60">
        <v>460326</v>
      </c>
      <c r="X41" s="60"/>
      <c r="Y41" s="60">
        <v>460326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3443085</v>
      </c>
      <c r="H42" s="100">
        <f t="shared" si="8"/>
        <v>3643878</v>
      </c>
      <c r="I42" s="100">
        <f t="shared" si="8"/>
        <v>2969906</v>
      </c>
      <c r="J42" s="100">
        <f t="shared" si="8"/>
        <v>10056869</v>
      </c>
      <c r="K42" s="100">
        <f t="shared" si="8"/>
        <v>2789535</v>
      </c>
      <c r="L42" s="100">
        <f t="shared" si="8"/>
        <v>1697106</v>
      </c>
      <c r="M42" s="100">
        <f t="shared" si="8"/>
        <v>4317931</v>
      </c>
      <c r="N42" s="100">
        <f t="shared" si="8"/>
        <v>8804572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18861441</v>
      </c>
      <c r="X42" s="100">
        <f t="shared" si="8"/>
        <v>0</v>
      </c>
      <c r="Y42" s="100">
        <f t="shared" si="8"/>
        <v>18861441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1728186</v>
      </c>
      <c r="H43" s="60">
        <v>1775696</v>
      </c>
      <c r="I43" s="60">
        <v>1531227</v>
      </c>
      <c r="J43" s="60">
        <v>5035109</v>
      </c>
      <c r="K43" s="60">
        <v>1091146</v>
      </c>
      <c r="L43" s="60">
        <v>215922</v>
      </c>
      <c r="M43" s="60">
        <v>1743286</v>
      </c>
      <c r="N43" s="60">
        <v>3050354</v>
      </c>
      <c r="O43" s="60"/>
      <c r="P43" s="60"/>
      <c r="Q43" s="60"/>
      <c r="R43" s="60"/>
      <c r="S43" s="60"/>
      <c r="T43" s="60"/>
      <c r="U43" s="60"/>
      <c r="V43" s="60"/>
      <c r="W43" s="60">
        <v>8085463</v>
      </c>
      <c r="X43" s="60"/>
      <c r="Y43" s="60">
        <v>8085463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901200</v>
      </c>
      <c r="H44" s="60">
        <v>1130921</v>
      </c>
      <c r="I44" s="60">
        <v>710401</v>
      </c>
      <c r="J44" s="60">
        <v>2742522</v>
      </c>
      <c r="K44" s="60">
        <v>853759</v>
      </c>
      <c r="L44" s="60">
        <v>683864</v>
      </c>
      <c r="M44" s="60">
        <v>1281750</v>
      </c>
      <c r="N44" s="60">
        <v>2819373</v>
      </c>
      <c r="O44" s="60"/>
      <c r="P44" s="60"/>
      <c r="Q44" s="60"/>
      <c r="R44" s="60"/>
      <c r="S44" s="60"/>
      <c r="T44" s="60"/>
      <c r="U44" s="60"/>
      <c r="V44" s="60"/>
      <c r="W44" s="60">
        <v>5561895</v>
      </c>
      <c r="X44" s="60"/>
      <c r="Y44" s="60">
        <v>5561895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378676</v>
      </c>
      <c r="H45" s="159">
        <v>356280</v>
      </c>
      <c r="I45" s="159">
        <v>386786</v>
      </c>
      <c r="J45" s="159">
        <v>1121742</v>
      </c>
      <c r="K45" s="159">
        <v>411158</v>
      </c>
      <c r="L45" s="159">
        <v>405733</v>
      </c>
      <c r="M45" s="159">
        <v>701882</v>
      </c>
      <c r="N45" s="159">
        <v>1518773</v>
      </c>
      <c r="O45" s="159"/>
      <c r="P45" s="159"/>
      <c r="Q45" s="159"/>
      <c r="R45" s="159"/>
      <c r="S45" s="159"/>
      <c r="T45" s="159"/>
      <c r="U45" s="159"/>
      <c r="V45" s="159"/>
      <c r="W45" s="159">
        <v>2640515</v>
      </c>
      <c r="X45" s="159"/>
      <c r="Y45" s="159">
        <v>2640515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435023</v>
      </c>
      <c r="H46" s="60">
        <v>380981</v>
      </c>
      <c r="I46" s="60">
        <v>341492</v>
      </c>
      <c r="J46" s="60">
        <v>1157496</v>
      </c>
      <c r="K46" s="60">
        <v>433472</v>
      </c>
      <c r="L46" s="60">
        <v>391587</v>
      </c>
      <c r="M46" s="60">
        <v>591013</v>
      </c>
      <c r="N46" s="60">
        <v>1416072</v>
      </c>
      <c r="O46" s="60"/>
      <c r="P46" s="60"/>
      <c r="Q46" s="60"/>
      <c r="R46" s="60"/>
      <c r="S46" s="60"/>
      <c r="T46" s="60"/>
      <c r="U46" s="60"/>
      <c r="V46" s="60"/>
      <c r="W46" s="60">
        <v>2573568</v>
      </c>
      <c r="X46" s="60"/>
      <c r="Y46" s="60">
        <v>2573568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0</v>
      </c>
      <c r="F48" s="73">
        <f t="shared" si="9"/>
        <v>0</v>
      </c>
      <c r="G48" s="73">
        <f t="shared" si="9"/>
        <v>7397973</v>
      </c>
      <c r="H48" s="73">
        <f t="shared" si="9"/>
        <v>7172287</v>
      </c>
      <c r="I48" s="73">
        <f t="shared" si="9"/>
        <v>6758879</v>
      </c>
      <c r="J48" s="73">
        <f t="shared" si="9"/>
        <v>21329139</v>
      </c>
      <c r="K48" s="73">
        <f t="shared" si="9"/>
        <v>6401178</v>
      </c>
      <c r="L48" s="73">
        <f t="shared" si="9"/>
        <v>6269906</v>
      </c>
      <c r="M48" s="73">
        <f t="shared" si="9"/>
        <v>8425577</v>
      </c>
      <c r="N48" s="73">
        <f t="shared" si="9"/>
        <v>21096661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42425800</v>
      </c>
      <c r="X48" s="73">
        <f t="shared" si="9"/>
        <v>0</v>
      </c>
      <c r="Y48" s="73">
        <f t="shared" si="9"/>
        <v>42425800</v>
      </c>
      <c r="Z48" s="170">
        <f>+IF(X48&lt;&gt;0,+(Y48/X48)*100,0)</f>
        <v>0</v>
      </c>
      <c r="AA48" s="168">
        <f>+AA28+AA32+AA38+AA42+AA47</f>
        <v>0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23646858</v>
      </c>
      <c r="H49" s="173">
        <f t="shared" si="10"/>
        <v>818441</v>
      </c>
      <c r="I49" s="173">
        <f t="shared" si="10"/>
        <v>880206</v>
      </c>
      <c r="J49" s="173">
        <f t="shared" si="10"/>
        <v>25345505</v>
      </c>
      <c r="K49" s="173">
        <f t="shared" si="10"/>
        <v>-191628</v>
      </c>
      <c r="L49" s="173">
        <f t="shared" si="10"/>
        <v>12778394</v>
      </c>
      <c r="M49" s="173">
        <f t="shared" si="10"/>
        <v>-2312414</v>
      </c>
      <c r="N49" s="173">
        <f t="shared" si="10"/>
        <v>10274352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35619857</v>
      </c>
      <c r="X49" s="173">
        <f>IF(F25=F48,0,X25-X48)</f>
        <v>0</v>
      </c>
      <c r="Y49" s="173">
        <f t="shared" si="10"/>
        <v>35619857</v>
      </c>
      <c r="Z49" s="174">
        <f>+IF(X49&lt;&gt;0,+(Y49/X49)*100,0)</f>
        <v>0</v>
      </c>
      <c r="AA49" s="171">
        <f>+AA25-AA48</f>
        <v>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7647862</v>
      </c>
      <c r="H5" s="60">
        <v>928568</v>
      </c>
      <c r="I5" s="60">
        <v>853882</v>
      </c>
      <c r="J5" s="60">
        <v>9430312</v>
      </c>
      <c r="K5" s="60">
        <v>1044150</v>
      </c>
      <c r="L5" s="60">
        <v>853219</v>
      </c>
      <c r="M5" s="60">
        <v>854783</v>
      </c>
      <c r="N5" s="60">
        <v>2752152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12182464</v>
      </c>
      <c r="X5" s="60">
        <v>0</v>
      </c>
      <c r="Y5" s="60">
        <v>12182464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6317</v>
      </c>
      <c r="L6" s="60">
        <v>0</v>
      </c>
      <c r="M6" s="60">
        <v>0</v>
      </c>
      <c r="N6" s="60">
        <v>6317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6317</v>
      </c>
      <c r="X6" s="60">
        <v>0</v>
      </c>
      <c r="Y6" s="60">
        <v>6317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1477617</v>
      </c>
      <c r="H7" s="60">
        <v>1187801</v>
      </c>
      <c r="I7" s="60">
        <v>1125815</v>
      </c>
      <c r="J7" s="60">
        <v>3791233</v>
      </c>
      <c r="K7" s="60">
        <v>990150</v>
      </c>
      <c r="L7" s="60">
        <v>794926</v>
      </c>
      <c r="M7" s="60">
        <v>931055</v>
      </c>
      <c r="N7" s="60">
        <v>2716131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6507364</v>
      </c>
      <c r="X7" s="60">
        <v>0</v>
      </c>
      <c r="Y7" s="60">
        <v>6507364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1575243</v>
      </c>
      <c r="H8" s="60">
        <v>1757290</v>
      </c>
      <c r="I8" s="60">
        <v>1580294</v>
      </c>
      <c r="J8" s="60">
        <v>4912827</v>
      </c>
      <c r="K8" s="60">
        <v>1489942</v>
      </c>
      <c r="L8" s="60">
        <v>1495600</v>
      </c>
      <c r="M8" s="60">
        <v>2053385</v>
      </c>
      <c r="N8" s="60">
        <v>5038927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9951754</v>
      </c>
      <c r="X8" s="60">
        <v>0</v>
      </c>
      <c r="Y8" s="60">
        <v>9951754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370186</v>
      </c>
      <c r="H9" s="60">
        <v>295835</v>
      </c>
      <c r="I9" s="60">
        <v>309949</v>
      </c>
      <c r="J9" s="60">
        <v>975970</v>
      </c>
      <c r="K9" s="60">
        <v>292012</v>
      </c>
      <c r="L9" s="60">
        <v>309009</v>
      </c>
      <c r="M9" s="60">
        <v>309229</v>
      </c>
      <c r="N9" s="60">
        <v>910250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1886220</v>
      </c>
      <c r="X9" s="60">
        <v>0</v>
      </c>
      <c r="Y9" s="60">
        <v>1886220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754475</v>
      </c>
      <c r="H10" s="54">
        <v>588402</v>
      </c>
      <c r="I10" s="54">
        <v>586640</v>
      </c>
      <c r="J10" s="54">
        <v>1929517</v>
      </c>
      <c r="K10" s="54">
        <v>585308</v>
      </c>
      <c r="L10" s="54">
        <v>585240</v>
      </c>
      <c r="M10" s="54">
        <v>585513</v>
      </c>
      <c r="N10" s="54">
        <v>1756061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3685578</v>
      </c>
      <c r="X10" s="54">
        <v>0</v>
      </c>
      <c r="Y10" s="54">
        <v>3685578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148122</v>
      </c>
      <c r="H11" s="60">
        <v>138579</v>
      </c>
      <c r="I11" s="60">
        <v>218316</v>
      </c>
      <c r="J11" s="60">
        <v>505017</v>
      </c>
      <c r="K11" s="60">
        <v>264018</v>
      </c>
      <c r="L11" s="60">
        <v>0</v>
      </c>
      <c r="M11" s="60">
        <v>121635</v>
      </c>
      <c r="N11" s="60">
        <v>385653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890670</v>
      </c>
      <c r="X11" s="60">
        <v>0</v>
      </c>
      <c r="Y11" s="60">
        <v>890670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17037</v>
      </c>
      <c r="H12" s="60">
        <v>9959</v>
      </c>
      <c r="I12" s="60">
        <v>3753</v>
      </c>
      <c r="J12" s="60">
        <v>30749</v>
      </c>
      <c r="K12" s="60">
        <v>12106</v>
      </c>
      <c r="L12" s="60">
        <v>10318</v>
      </c>
      <c r="M12" s="60">
        <v>8873</v>
      </c>
      <c r="N12" s="60">
        <v>31297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62046</v>
      </c>
      <c r="X12" s="60">
        <v>0</v>
      </c>
      <c r="Y12" s="60">
        <v>62046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550402</v>
      </c>
      <c r="H13" s="60">
        <v>603531</v>
      </c>
      <c r="I13" s="60">
        <v>623876</v>
      </c>
      <c r="J13" s="60">
        <v>1777809</v>
      </c>
      <c r="K13" s="60">
        <v>647302</v>
      </c>
      <c r="L13" s="60">
        <v>25799</v>
      </c>
      <c r="M13" s="60">
        <v>664848</v>
      </c>
      <c r="N13" s="60">
        <v>1337949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3115758</v>
      </c>
      <c r="X13" s="60">
        <v>0</v>
      </c>
      <c r="Y13" s="60">
        <v>3115758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77310</v>
      </c>
      <c r="H16" s="60">
        <v>44810</v>
      </c>
      <c r="I16" s="60">
        <v>31313</v>
      </c>
      <c r="J16" s="60">
        <v>153433</v>
      </c>
      <c r="K16" s="60">
        <v>18555</v>
      </c>
      <c r="L16" s="60">
        <v>68355</v>
      </c>
      <c r="M16" s="60">
        <v>24838</v>
      </c>
      <c r="N16" s="60">
        <v>111748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265181</v>
      </c>
      <c r="X16" s="60">
        <v>0</v>
      </c>
      <c r="Y16" s="60">
        <v>265181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20894</v>
      </c>
      <c r="H17" s="60">
        <v>1376</v>
      </c>
      <c r="I17" s="60">
        <v>180</v>
      </c>
      <c r="J17" s="60">
        <v>22450</v>
      </c>
      <c r="K17" s="60">
        <v>1050</v>
      </c>
      <c r="L17" s="60">
        <v>239</v>
      </c>
      <c r="M17" s="60">
        <v>0</v>
      </c>
      <c r="N17" s="60">
        <v>1289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23739</v>
      </c>
      <c r="X17" s="60">
        <v>0</v>
      </c>
      <c r="Y17" s="60">
        <v>23739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96048</v>
      </c>
      <c r="I18" s="60">
        <v>0</v>
      </c>
      <c r="J18" s="60">
        <v>96048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96048</v>
      </c>
      <c r="X18" s="60">
        <v>0</v>
      </c>
      <c r="Y18" s="60">
        <v>96048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0</v>
      </c>
      <c r="G19" s="60">
        <v>17166763</v>
      </c>
      <c r="H19" s="60">
        <v>0</v>
      </c>
      <c r="I19" s="60">
        <v>0</v>
      </c>
      <c r="J19" s="60">
        <v>17166763</v>
      </c>
      <c r="K19" s="60">
        <v>0</v>
      </c>
      <c r="L19" s="60">
        <v>14013526</v>
      </c>
      <c r="M19" s="60">
        <v>0</v>
      </c>
      <c r="N19" s="60">
        <v>14013526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31180289</v>
      </c>
      <c r="X19" s="60">
        <v>0</v>
      </c>
      <c r="Y19" s="60">
        <v>31180289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0</v>
      </c>
      <c r="F20" s="54">
        <v>0</v>
      </c>
      <c r="G20" s="54">
        <v>287305</v>
      </c>
      <c r="H20" s="54">
        <v>352701</v>
      </c>
      <c r="I20" s="54">
        <v>311005</v>
      </c>
      <c r="J20" s="54">
        <v>951011</v>
      </c>
      <c r="K20" s="54">
        <v>298777</v>
      </c>
      <c r="L20" s="54">
        <v>682627</v>
      </c>
      <c r="M20" s="54">
        <v>129332</v>
      </c>
      <c r="N20" s="54">
        <v>1110736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2061747</v>
      </c>
      <c r="X20" s="54">
        <v>0</v>
      </c>
      <c r="Y20" s="54">
        <v>2061747</v>
      </c>
      <c r="Z20" s="184">
        <v>0</v>
      </c>
      <c r="AA20" s="130">
        <v>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0</v>
      </c>
      <c r="F22" s="190">
        <f t="shared" si="0"/>
        <v>0</v>
      </c>
      <c r="G22" s="190">
        <f t="shared" si="0"/>
        <v>30093216</v>
      </c>
      <c r="H22" s="190">
        <f t="shared" si="0"/>
        <v>6004900</v>
      </c>
      <c r="I22" s="190">
        <f t="shared" si="0"/>
        <v>5645023</v>
      </c>
      <c r="J22" s="190">
        <f t="shared" si="0"/>
        <v>41743139</v>
      </c>
      <c r="K22" s="190">
        <f t="shared" si="0"/>
        <v>5649687</v>
      </c>
      <c r="L22" s="190">
        <f t="shared" si="0"/>
        <v>18838858</v>
      </c>
      <c r="M22" s="190">
        <f t="shared" si="0"/>
        <v>5683491</v>
      </c>
      <c r="N22" s="190">
        <f t="shared" si="0"/>
        <v>30172036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71915175</v>
      </c>
      <c r="X22" s="190">
        <f t="shared" si="0"/>
        <v>0</v>
      </c>
      <c r="Y22" s="190">
        <f t="shared" si="0"/>
        <v>71915175</v>
      </c>
      <c r="Z22" s="191">
        <f>+IF(X22&lt;&gt;0,+(Y22/X22)*100,0)</f>
        <v>0</v>
      </c>
      <c r="AA22" s="188">
        <f>SUM(AA5:AA21)</f>
        <v>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0</v>
      </c>
      <c r="G25" s="60">
        <v>2932589</v>
      </c>
      <c r="H25" s="60">
        <v>2869863</v>
      </c>
      <c r="I25" s="60">
        <v>2867656</v>
      </c>
      <c r="J25" s="60">
        <v>8670108</v>
      </c>
      <c r="K25" s="60">
        <v>2670400</v>
      </c>
      <c r="L25" s="60">
        <v>3991835</v>
      </c>
      <c r="M25" s="60">
        <v>3558916</v>
      </c>
      <c r="N25" s="60">
        <v>10221151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18891259</v>
      </c>
      <c r="X25" s="60">
        <v>0</v>
      </c>
      <c r="Y25" s="60">
        <v>18891259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412180</v>
      </c>
      <c r="H26" s="60">
        <v>418623</v>
      </c>
      <c r="I26" s="60">
        <v>405190</v>
      </c>
      <c r="J26" s="60">
        <v>1235993</v>
      </c>
      <c r="K26" s="60">
        <v>405190</v>
      </c>
      <c r="L26" s="60">
        <v>402806</v>
      </c>
      <c r="M26" s="60">
        <v>402806</v>
      </c>
      <c r="N26" s="60">
        <v>1210802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2446795</v>
      </c>
      <c r="X26" s="60">
        <v>0</v>
      </c>
      <c r="Y26" s="60">
        <v>2446795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19592</v>
      </c>
      <c r="H29" s="60">
        <v>19879</v>
      </c>
      <c r="I29" s="60">
        <v>20452</v>
      </c>
      <c r="J29" s="60">
        <v>59923</v>
      </c>
      <c r="K29" s="60">
        <v>11285</v>
      </c>
      <c r="L29" s="60">
        <v>22097</v>
      </c>
      <c r="M29" s="60">
        <v>13379</v>
      </c>
      <c r="N29" s="60">
        <v>46761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106684</v>
      </c>
      <c r="X29" s="60">
        <v>0</v>
      </c>
      <c r="Y29" s="60">
        <v>106684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1565054</v>
      </c>
      <c r="H30" s="60">
        <v>1813247</v>
      </c>
      <c r="I30" s="60">
        <v>1387836</v>
      </c>
      <c r="J30" s="60">
        <v>4766137</v>
      </c>
      <c r="K30" s="60">
        <v>910958</v>
      </c>
      <c r="L30" s="60">
        <v>27031</v>
      </c>
      <c r="M30" s="60">
        <v>1712256</v>
      </c>
      <c r="N30" s="60">
        <v>2650245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7416382</v>
      </c>
      <c r="X30" s="60">
        <v>0</v>
      </c>
      <c r="Y30" s="60">
        <v>7416382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173207</v>
      </c>
      <c r="H31" s="60">
        <v>194853</v>
      </c>
      <c r="I31" s="60">
        <v>79681</v>
      </c>
      <c r="J31" s="60">
        <v>447741</v>
      </c>
      <c r="K31" s="60">
        <v>155196</v>
      </c>
      <c r="L31" s="60">
        <v>170803</v>
      </c>
      <c r="M31" s="60">
        <v>460788</v>
      </c>
      <c r="N31" s="60">
        <v>786787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1234528</v>
      </c>
      <c r="X31" s="60">
        <v>0</v>
      </c>
      <c r="Y31" s="60">
        <v>1234528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156188</v>
      </c>
      <c r="H32" s="60">
        <v>108333</v>
      </c>
      <c r="I32" s="60">
        <v>46751</v>
      </c>
      <c r="J32" s="60">
        <v>311272</v>
      </c>
      <c r="K32" s="60">
        <v>365138</v>
      </c>
      <c r="L32" s="60">
        <v>115904</v>
      </c>
      <c r="M32" s="60">
        <v>206001</v>
      </c>
      <c r="N32" s="60">
        <v>687043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998315</v>
      </c>
      <c r="X32" s="60">
        <v>0</v>
      </c>
      <c r="Y32" s="60">
        <v>998315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670653</v>
      </c>
      <c r="H33" s="60">
        <v>817459</v>
      </c>
      <c r="I33" s="60">
        <v>774796</v>
      </c>
      <c r="J33" s="60">
        <v>2262908</v>
      </c>
      <c r="K33" s="60">
        <v>728317</v>
      </c>
      <c r="L33" s="60">
        <v>727508</v>
      </c>
      <c r="M33" s="60">
        <v>696851</v>
      </c>
      <c r="N33" s="60">
        <v>2152676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4415584</v>
      </c>
      <c r="X33" s="60">
        <v>0</v>
      </c>
      <c r="Y33" s="60">
        <v>4415584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0</v>
      </c>
      <c r="F34" s="60">
        <v>0</v>
      </c>
      <c r="G34" s="60">
        <v>1468510</v>
      </c>
      <c r="H34" s="60">
        <v>930030</v>
      </c>
      <c r="I34" s="60">
        <v>1176517</v>
      </c>
      <c r="J34" s="60">
        <v>3575057</v>
      </c>
      <c r="K34" s="60">
        <v>1154694</v>
      </c>
      <c r="L34" s="60">
        <v>811922</v>
      </c>
      <c r="M34" s="60">
        <v>1374580</v>
      </c>
      <c r="N34" s="60">
        <v>3341196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6916253</v>
      </c>
      <c r="X34" s="60">
        <v>0</v>
      </c>
      <c r="Y34" s="60">
        <v>6916253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0</v>
      </c>
      <c r="F36" s="190">
        <f t="shared" si="1"/>
        <v>0</v>
      </c>
      <c r="G36" s="190">
        <f t="shared" si="1"/>
        <v>7397973</v>
      </c>
      <c r="H36" s="190">
        <f t="shared" si="1"/>
        <v>7172287</v>
      </c>
      <c r="I36" s="190">
        <f t="shared" si="1"/>
        <v>6758879</v>
      </c>
      <c r="J36" s="190">
        <f t="shared" si="1"/>
        <v>21329139</v>
      </c>
      <c r="K36" s="190">
        <f t="shared" si="1"/>
        <v>6401178</v>
      </c>
      <c r="L36" s="190">
        <f t="shared" si="1"/>
        <v>6269906</v>
      </c>
      <c r="M36" s="190">
        <f t="shared" si="1"/>
        <v>8425577</v>
      </c>
      <c r="N36" s="190">
        <f t="shared" si="1"/>
        <v>21096661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42425800</v>
      </c>
      <c r="X36" s="190">
        <f t="shared" si="1"/>
        <v>0</v>
      </c>
      <c r="Y36" s="190">
        <f t="shared" si="1"/>
        <v>42425800</v>
      </c>
      <c r="Z36" s="191">
        <f>+IF(X36&lt;&gt;0,+(Y36/X36)*100,0)</f>
        <v>0</v>
      </c>
      <c r="AA36" s="188">
        <f>SUM(AA25:AA35)</f>
        <v>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22695243</v>
      </c>
      <c r="H38" s="106">
        <f t="shared" si="2"/>
        <v>-1167387</v>
      </c>
      <c r="I38" s="106">
        <f t="shared" si="2"/>
        <v>-1113856</v>
      </c>
      <c r="J38" s="106">
        <f t="shared" si="2"/>
        <v>20414000</v>
      </c>
      <c r="K38" s="106">
        <f t="shared" si="2"/>
        <v>-751491</v>
      </c>
      <c r="L38" s="106">
        <f t="shared" si="2"/>
        <v>12568952</v>
      </c>
      <c r="M38" s="106">
        <f t="shared" si="2"/>
        <v>-2742086</v>
      </c>
      <c r="N38" s="106">
        <f t="shared" si="2"/>
        <v>9075375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29489375</v>
      </c>
      <c r="X38" s="106">
        <f>IF(F22=F36,0,X22-X36)</f>
        <v>0</v>
      </c>
      <c r="Y38" s="106">
        <f t="shared" si="2"/>
        <v>29489375</v>
      </c>
      <c r="Z38" s="201">
        <f>+IF(X38&lt;&gt;0,+(Y38/X38)*100,0)</f>
        <v>0</v>
      </c>
      <c r="AA38" s="199">
        <f>+AA22-AA36</f>
        <v>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951615</v>
      </c>
      <c r="H39" s="60">
        <v>1985828</v>
      </c>
      <c r="I39" s="60">
        <v>1994062</v>
      </c>
      <c r="J39" s="60">
        <v>4931505</v>
      </c>
      <c r="K39" s="60">
        <v>559863</v>
      </c>
      <c r="L39" s="60">
        <v>209442</v>
      </c>
      <c r="M39" s="60">
        <v>429672</v>
      </c>
      <c r="N39" s="60">
        <v>1198977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6130482</v>
      </c>
      <c r="X39" s="60">
        <v>0</v>
      </c>
      <c r="Y39" s="60">
        <v>6130482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23646858</v>
      </c>
      <c r="H42" s="88">
        <f t="shared" si="3"/>
        <v>818441</v>
      </c>
      <c r="I42" s="88">
        <f t="shared" si="3"/>
        <v>880206</v>
      </c>
      <c r="J42" s="88">
        <f t="shared" si="3"/>
        <v>25345505</v>
      </c>
      <c r="K42" s="88">
        <f t="shared" si="3"/>
        <v>-191628</v>
      </c>
      <c r="L42" s="88">
        <f t="shared" si="3"/>
        <v>12778394</v>
      </c>
      <c r="M42" s="88">
        <f t="shared" si="3"/>
        <v>-2312414</v>
      </c>
      <c r="N42" s="88">
        <f t="shared" si="3"/>
        <v>10274352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35619857</v>
      </c>
      <c r="X42" s="88">
        <f t="shared" si="3"/>
        <v>0</v>
      </c>
      <c r="Y42" s="88">
        <f t="shared" si="3"/>
        <v>35619857</v>
      </c>
      <c r="Z42" s="208">
        <f>+IF(X42&lt;&gt;0,+(Y42/X42)*100,0)</f>
        <v>0</v>
      </c>
      <c r="AA42" s="206">
        <f>SUM(AA38:AA41)</f>
        <v>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23646858</v>
      </c>
      <c r="H44" s="77">
        <f t="shared" si="4"/>
        <v>818441</v>
      </c>
      <c r="I44" s="77">
        <f t="shared" si="4"/>
        <v>880206</v>
      </c>
      <c r="J44" s="77">
        <f t="shared" si="4"/>
        <v>25345505</v>
      </c>
      <c r="K44" s="77">
        <f t="shared" si="4"/>
        <v>-191628</v>
      </c>
      <c r="L44" s="77">
        <f t="shared" si="4"/>
        <v>12778394</v>
      </c>
      <c r="M44" s="77">
        <f t="shared" si="4"/>
        <v>-2312414</v>
      </c>
      <c r="N44" s="77">
        <f t="shared" si="4"/>
        <v>10274352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35619857</v>
      </c>
      <c r="X44" s="77">
        <f t="shared" si="4"/>
        <v>0</v>
      </c>
      <c r="Y44" s="77">
        <f t="shared" si="4"/>
        <v>35619857</v>
      </c>
      <c r="Z44" s="212">
        <f>+IF(X44&lt;&gt;0,+(Y44/X44)*100,0)</f>
        <v>0</v>
      </c>
      <c r="AA44" s="210">
        <f>+AA42-AA43</f>
        <v>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23646858</v>
      </c>
      <c r="H46" s="88">
        <f t="shared" si="5"/>
        <v>818441</v>
      </c>
      <c r="I46" s="88">
        <f t="shared" si="5"/>
        <v>880206</v>
      </c>
      <c r="J46" s="88">
        <f t="shared" si="5"/>
        <v>25345505</v>
      </c>
      <c r="K46" s="88">
        <f t="shared" si="5"/>
        <v>-191628</v>
      </c>
      <c r="L46" s="88">
        <f t="shared" si="5"/>
        <v>12778394</v>
      </c>
      <c r="M46" s="88">
        <f t="shared" si="5"/>
        <v>-2312414</v>
      </c>
      <c r="N46" s="88">
        <f t="shared" si="5"/>
        <v>10274352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35619857</v>
      </c>
      <c r="X46" s="88">
        <f t="shared" si="5"/>
        <v>0</v>
      </c>
      <c r="Y46" s="88">
        <f t="shared" si="5"/>
        <v>35619857</v>
      </c>
      <c r="Z46" s="208">
        <f>+IF(X46&lt;&gt;0,+(Y46/X46)*100,0)</f>
        <v>0</v>
      </c>
      <c r="AA46" s="206">
        <f>SUM(AA44:AA45)</f>
        <v>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23646858</v>
      </c>
      <c r="H48" s="220">
        <f t="shared" si="6"/>
        <v>818441</v>
      </c>
      <c r="I48" s="220">
        <f t="shared" si="6"/>
        <v>880206</v>
      </c>
      <c r="J48" s="220">
        <f t="shared" si="6"/>
        <v>25345505</v>
      </c>
      <c r="K48" s="220">
        <f t="shared" si="6"/>
        <v>-191628</v>
      </c>
      <c r="L48" s="220">
        <f t="shared" si="6"/>
        <v>12778394</v>
      </c>
      <c r="M48" s="219">
        <f t="shared" si="6"/>
        <v>-2312414</v>
      </c>
      <c r="N48" s="219">
        <f t="shared" si="6"/>
        <v>10274352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35619857</v>
      </c>
      <c r="X48" s="220">
        <f t="shared" si="6"/>
        <v>0</v>
      </c>
      <c r="Y48" s="220">
        <f t="shared" si="6"/>
        <v>35619857</v>
      </c>
      <c r="Z48" s="221">
        <f>+IF(X48&lt;&gt;0,+(Y48/X48)*100,0)</f>
        <v>0</v>
      </c>
      <c r="AA48" s="222">
        <f>SUM(AA46:AA47)</f>
        <v>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1287300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14977</v>
      </c>
      <c r="L5" s="100">
        <f t="shared" si="0"/>
        <v>23024</v>
      </c>
      <c r="M5" s="100">
        <f t="shared" si="0"/>
        <v>45173</v>
      </c>
      <c r="N5" s="100">
        <f t="shared" si="0"/>
        <v>83174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83174</v>
      </c>
      <c r="X5" s="100">
        <f t="shared" si="0"/>
        <v>0</v>
      </c>
      <c r="Y5" s="100">
        <f t="shared" si="0"/>
        <v>83174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88200</v>
      </c>
      <c r="D6" s="155"/>
      <c r="E6" s="156"/>
      <c r="F6" s="60"/>
      <c r="G6" s="60"/>
      <c r="H6" s="60"/>
      <c r="I6" s="60"/>
      <c r="J6" s="60"/>
      <c r="K6" s="60">
        <v>6599</v>
      </c>
      <c r="L6" s="60">
        <v>6599</v>
      </c>
      <c r="M6" s="60">
        <v>45173</v>
      </c>
      <c r="N6" s="60">
        <v>58371</v>
      </c>
      <c r="O6" s="60"/>
      <c r="P6" s="60"/>
      <c r="Q6" s="60"/>
      <c r="R6" s="60"/>
      <c r="S6" s="60"/>
      <c r="T6" s="60"/>
      <c r="U6" s="60"/>
      <c r="V6" s="60"/>
      <c r="W6" s="60">
        <v>58371</v>
      </c>
      <c r="X6" s="60"/>
      <c r="Y6" s="60">
        <v>58371</v>
      </c>
      <c r="Z6" s="140"/>
      <c r="AA6" s="62"/>
    </row>
    <row r="7" spans="1:27" ht="13.5">
      <c r="A7" s="138" t="s">
        <v>76</v>
      </c>
      <c r="B7" s="136"/>
      <c r="C7" s="157">
        <v>619200</v>
      </c>
      <c r="D7" s="157"/>
      <c r="E7" s="158"/>
      <c r="F7" s="159"/>
      <c r="G7" s="159"/>
      <c r="H7" s="159"/>
      <c r="I7" s="159"/>
      <c r="J7" s="159"/>
      <c r="K7" s="159">
        <v>8378</v>
      </c>
      <c r="L7" s="159">
        <v>16425</v>
      </c>
      <c r="M7" s="159"/>
      <c r="N7" s="159">
        <v>24803</v>
      </c>
      <c r="O7" s="159"/>
      <c r="P7" s="159"/>
      <c r="Q7" s="159"/>
      <c r="R7" s="159"/>
      <c r="S7" s="159"/>
      <c r="T7" s="159"/>
      <c r="U7" s="159"/>
      <c r="V7" s="159"/>
      <c r="W7" s="159">
        <v>24803</v>
      </c>
      <c r="X7" s="159"/>
      <c r="Y7" s="159">
        <v>24803</v>
      </c>
      <c r="Z7" s="141"/>
      <c r="AA7" s="225"/>
    </row>
    <row r="8" spans="1:27" ht="13.5">
      <c r="A8" s="138" t="s">
        <v>77</v>
      </c>
      <c r="B8" s="136"/>
      <c r="C8" s="155">
        <v>579900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7639700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530429</v>
      </c>
      <c r="H9" s="100">
        <f t="shared" si="1"/>
        <v>530429</v>
      </c>
      <c r="I9" s="100">
        <f t="shared" si="1"/>
        <v>682551</v>
      </c>
      <c r="J9" s="100">
        <f t="shared" si="1"/>
        <v>1743409</v>
      </c>
      <c r="K9" s="100">
        <f t="shared" si="1"/>
        <v>211604</v>
      </c>
      <c r="L9" s="100">
        <f t="shared" si="1"/>
        <v>259843</v>
      </c>
      <c r="M9" s="100">
        <f t="shared" si="1"/>
        <v>104880</v>
      </c>
      <c r="N9" s="100">
        <f t="shared" si="1"/>
        <v>576327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2319736</v>
      </c>
      <c r="X9" s="100">
        <f t="shared" si="1"/>
        <v>0</v>
      </c>
      <c r="Y9" s="100">
        <f t="shared" si="1"/>
        <v>2319736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859200</v>
      </c>
      <c r="D10" s="155"/>
      <c r="E10" s="156"/>
      <c r="F10" s="60"/>
      <c r="G10" s="60"/>
      <c r="H10" s="60"/>
      <c r="I10" s="60">
        <v>26547</v>
      </c>
      <c r="J10" s="60">
        <v>26547</v>
      </c>
      <c r="K10" s="60">
        <v>26547</v>
      </c>
      <c r="L10" s="60"/>
      <c r="M10" s="60"/>
      <c r="N10" s="60">
        <v>26547</v>
      </c>
      <c r="O10" s="60"/>
      <c r="P10" s="60"/>
      <c r="Q10" s="60"/>
      <c r="R10" s="60"/>
      <c r="S10" s="60"/>
      <c r="T10" s="60"/>
      <c r="U10" s="60"/>
      <c r="V10" s="60"/>
      <c r="W10" s="60">
        <v>53094</v>
      </c>
      <c r="X10" s="60"/>
      <c r="Y10" s="60">
        <v>53094</v>
      </c>
      <c r="Z10" s="140"/>
      <c r="AA10" s="62"/>
    </row>
    <row r="11" spans="1:27" ht="13.5">
      <c r="A11" s="138" t="s">
        <v>80</v>
      </c>
      <c r="B11" s="136"/>
      <c r="C11" s="155">
        <v>4125000</v>
      </c>
      <c r="D11" s="155"/>
      <c r="E11" s="156"/>
      <c r="F11" s="60"/>
      <c r="G11" s="60">
        <v>530429</v>
      </c>
      <c r="H11" s="60">
        <v>530429</v>
      </c>
      <c r="I11" s="60">
        <v>656004</v>
      </c>
      <c r="J11" s="60">
        <v>1716862</v>
      </c>
      <c r="K11" s="60">
        <v>185057</v>
      </c>
      <c r="L11" s="60">
        <v>259843</v>
      </c>
      <c r="M11" s="60">
        <v>104880</v>
      </c>
      <c r="N11" s="60">
        <v>549780</v>
      </c>
      <c r="O11" s="60"/>
      <c r="P11" s="60"/>
      <c r="Q11" s="60"/>
      <c r="R11" s="60"/>
      <c r="S11" s="60"/>
      <c r="T11" s="60"/>
      <c r="U11" s="60"/>
      <c r="V11" s="60"/>
      <c r="W11" s="60">
        <v>2266642</v>
      </c>
      <c r="X11" s="60"/>
      <c r="Y11" s="60">
        <v>2266642</v>
      </c>
      <c r="Z11" s="140"/>
      <c r="AA11" s="62"/>
    </row>
    <row r="12" spans="1:27" ht="13.5">
      <c r="A12" s="138" t="s">
        <v>81</v>
      </c>
      <c r="B12" s="136"/>
      <c r="C12" s="155">
        <v>2655500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11724800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794824</v>
      </c>
      <c r="H15" s="100">
        <f t="shared" si="2"/>
        <v>794824</v>
      </c>
      <c r="I15" s="100">
        <f t="shared" si="2"/>
        <v>180186</v>
      </c>
      <c r="J15" s="100">
        <f t="shared" si="2"/>
        <v>1769834</v>
      </c>
      <c r="K15" s="100">
        <f t="shared" si="2"/>
        <v>592395</v>
      </c>
      <c r="L15" s="100">
        <f t="shared" si="2"/>
        <v>0</v>
      </c>
      <c r="M15" s="100">
        <f t="shared" si="2"/>
        <v>100664</v>
      </c>
      <c r="N15" s="100">
        <f t="shared" si="2"/>
        <v>693059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2462893</v>
      </c>
      <c r="X15" s="100">
        <f t="shared" si="2"/>
        <v>0</v>
      </c>
      <c r="Y15" s="100">
        <f t="shared" si="2"/>
        <v>2462893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>
        <v>119200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11517400</v>
      </c>
      <c r="D17" s="155"/>
      <c r="E17" s="156"/>
      <c r="F17" s="60"/>
      <c r="G17" s="60">
        <v>794824</v>
      </c>
      <c r="H17" s="60">
        <v>794824</v>
      </c>
      <c r="I17" s="60">
        <v>180186</v>
      </c>
      <c r="J17" s="60">
        <v>1769834</v>
      </c>
      <c r="K17" s="60">
        <v>592395</v>
      </c>
      <c r="L17" s="60"/>
      <c r="M17" s="60">
        <v>100664</v>
      </c>
      <c r="N17" s="60">
        <v>693059</v>
      </c>
      <c r="O17" s="60"/>
      <c r="P17" s="60"/>
      <c r="Q17" s="60"/>
      <c r="R17" s="60"/>
      <c r="S17" s="60"/>
      <c r="T17" s="60"/>
      <c r="U17" s="60"/>
      <c r="V17" s="60"/>
      <c r="W17" s="60">
        <v>2462893</v>
      </c>
      <c r="X17" s="60"/>
      <c r="Y17" s="60">
        <v>2462893</v>
      </c>
      <c r="Z17" s="140"/>
      <c r="AA17" s="62"/>
    </row>
    <row r="18" spans="1:27" ht="13.5">
      <c r="A18" s="138" t="s">
        <v>87</v>
      </c>
      <c r="B18" s="136"/>
      <c r="C18" s="155">
        <v>88200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25292200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114120</v>
      </c>
      <c r="H19" s="100">
        <f t="shared" si="3"/>
        <v>114120</v>
      </c>
      <c r="I19" s="100">
        <f t="shared" si="3"/>
        <v>1932243</v>
      </c>
      <c r="J19" s="100">
        <f t="shared" si="3"/>
        <v>2160483</v>
      </c>
      <c r="K19" s="100">
        <f t="shared" si="3"/>
        <v>625725</v>
      </c>
      <c r="L19" s="100">
        <f t="shared" si="3"/>
        <v>61286</v>
      </c>
      <c r="M19" s="100">
        <f t="shared" si="3"/>
        <v>722638</v>
      </c>
      <c r="N19" s="100">
        <f t="shared" si="3"/>
        <v>1409649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3570132</v>
      </c>
      <c r="X19" s="100">
        <f t="shared" si="3"/>
        <v>0</v>
      </c>
      <c r="Y19" s="100">
        <f t="shared" si="3"/>
        <v>3570132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88200</v>
      </c>
      <c r="D20" s="155"/>
      <c r="E20" s="156"/>
      <c r="F20" s="60"/>
      <c r="G20" s="60"/>
      <c r="H20" s="60"/>
      <c r="I20" s="60"/>
      <c r="J20" s="60"/>
      <c r="K20" s="60"/>
      <c r="L20" s="60">
        <v>20402</v>
      </c>
      <c r="M20" s="60"/>
      <c r="N20" s="60">
        <v>20402</v>
      </c>
      <c r="O20" s="60"/>
      <c r="P20" s="60"/>
      <c r="Q20" s="60"/>
      <c r="R20" s="60"/>
      <c r="S20" s="60"/>
      <c r="T20" s="60"/>
      <c r="U20" s="60"/>
      <c r="V20" s="60"/>
      <c r="W20" s="60">
        <v>20402</v>
      </c>
      <c r="X20" s="60"/>
      <c r="Y20" s="60">
        <v>20402</v>
      </c>
      <c r="Z20" s="140"/>
      <c r="AA20" s="62"/>
    </row>
    <row r="21" spans="1:27" ht="13.5">
      <c r="A21" s="138" t="s">
        <v>90</v>
      </c>
      <c r="B21" s="136"/>
      <c r="C21" s="155">
        <v>17631000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>
        <v>7542000</v>
      </c>
      <c r="D22" s="157"/>
      <c r="E22" s="158"/>
      <c r="F22" s="159"/>
      <c r="G22" s="159">
        <v>114120</v>
      </c>
      <c r="H22" s="159">
        <v>114120</v>
      </c>
      <c r="I22" s="159">
        <v>1932243</v>
      </c>
      <c r="J22" s="159">
        <v>2160483</v>
      </c>
      <c r="K22" s="159">
        <v>625725</v>
      </c>
      <c r="L22" s="159">
        <v>40884</v>
      </c>
      <c r="M22" s="159">
        <v>722638</v>
      </c>
      <c r="N22" s="159">
        <v>1389247</v>
      </c>
      <c r="O22" s="159"/>
      <c r="P22" s="159"/>
      <c r="Q22" s="159"/>
      <c r="R22" s="159"/>
      <c r="S22" s="159"/>
      <c r="T22" s="159"/>
      <c r="U22" s="159"/>
      <c r="V22" s="159"/>
      <c r="W22" s="159">
        <v>3549730</v>
      </c>
      <c r="X22" s="159"/>
      <c r="Y22" s="159">
        <v>3549730</v>
      </c>
      <c r="Z22" s="141"/>
      <c r="AA22" s="225"/>
    </row>
    <row r="23" spans="1:27" ht="13.5">
      <c r="A23" s="138" t="s">
        <v>92</v>
      </c>
      <c r="B23" s="136"/>
      <c r="C23" s="155">
        <v>31000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45944000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1439373</v>
      </c>
      <c r="H25" s="219">
        <f t="shared" si="4"/>
        <v>1439373</v>
      </c>
      <c r="I25" s="219">
        <f t="shared" si="4"/>
        <v>2794980</v>
      </c>
      <c r="J25" s="219">
        <f t="shared" si="4"/>
        <v>5673726</v>
      </c>
      <c r="K25" s="219">
        <f t="shared" si="4"/>
        <v>1444701</v>
      </c>
      <c r="L25" s="219">
        <f t="shared" si="4"/>
        <v>344153</v>
      </c>
      <c r="M25" s="219">
        <f t="shared" si="4"/>
        <v>973355</v>
      </c>
      <c r="N25" s="219">
        <f t="shared" si="4"/>
        <v>2762209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8435935</v>
      </c>
      <c r="X25" s="219">
        <f t="shared" si="4"/>
        <v>0</v>
      </c>
      <c r="Y25" s="219">
        <f t="shared" si="4"/>
        <v>8435935</v>
      </c>
      <c r="Z25" s="231">
        <f>+IF(X25&lt;&gt;0,+(Y25/X25)*100,0)</f>
        <v>0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40077000</v>
      </c>
      <c r="D28" s="155"/>
      <c r="E28" s="156"/>
      <c r="F28" s="60"/>
      <c r="G28" s="60">
        <v>1439373</v>
      </c>
      <c r="H28" s="60">
        <v>1439373</v>
      </c>
      <c r="I28" s="60">
        <v>2768433</v>
      </c>
      <c r="J28" s="60">
        <v>5647179</v>
      </c>
      <c r="K28" s="60">
        <v>1399637</v>
      </c>
      <c r="L28" s="60">
        <v>300727</v>
      </c>
      <c r="M28" s="60">
        <v>928182</v>
      </c>
      <c r="N28" s="60">
        <v>2628546</v>
      </c>
      <c r="O28" s="60"/>
      <c r="P28" s="60"/>
      <c r="Q28" s="60"/>
      <c r="R28" s="60"/>
      <c r="S28" s="60"/>
      <c r="T28" s="60"/>
      <c r="U28" s="60"/>
      <c r="V28" s="60"/>
      <c r="W28" s="60">
        <v>8275725</v>
      </c>
      <c r="X28" s="60"/>
      <c r="Y28" s="60">
        <v>8275725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>
        <v>2285000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42362000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1439373</v>
      </c>
      <c r="H32" s="77">
        <f t="shared" si="5"/>
        <v>1439373</v>
      </c>
      <c r="I32" s="77">
        <f t="shared" si="5"/>
        <v>2768433</v>
      </c>
      <c r="J32" s="77">
        <f t="shared" si="5"/>
        <v>5647179</v>
      </c>
      <c r="K32" s="77">
        <f t="shared" si="5"/>
        <v>1399637</v>
      </c>
      <c r="L32" s="77">
        <f t="shared" si="5"/>
        <v>300727</v>
      </c>
      <c r="M32" s="77">
        <f t="shared" si="5"/>
        <v>928182</v>
      </c>
      <c r="N32" s="77">
        <f t="shared" si="5"/>
        <v>2628546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8275725</v>
      </c>
      <c r="X32" s="77">
        <f t="shared" si="5"/>
        <v>0</v>
      </c>
      <c r="Y32" s="77">
        <f t="shared" si="5"/>
        <v>8275725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>
        <v>26547</v>
      </c>
      <c r="J33" s="60">
        <v>26547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26547</v>
      </c>
      <c r="X33" s="60"/>
      <c r="Y33" s="60">
        <v>26547</v>
      </c>
      <c r="Z33" s="140"/>
      <c r="AA33" s="62"/>
    </row>
    <row r="34" spans="1:27" ht="13.5">
      <c r="A34" s="237" t="s">
        <v>52</v>
      </c>
      <c r="B34" s="136" t="s">
        <v>138</v>
      </c>
      <c r="C34" s="155">
        <v>2375000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1207000</v>
      </c>
      <c r="D35" s="155"/>
      <c r="E35" s="156"/>
      <c r="F35" s="60"/>
      <c r="G35" s="60"/>
      <c r="H35" s="60"/>
      <c r="I35" s="60"/>
      <c r="J35" s="60"/>
      <c r="K35" s="60">
        <v>45064</v>
      </c>
      <c r="L35" s="60">
        <v>43426</v>
      </c>
      <c r="M35" s="60">
        <v>45173</v>
      </c>
      <c r="N35" s="60">
        <v>133663</v>
      </c>
      <c r="O35" s="60"/>
      <c r="P35" s="60"/>
      <c r="Q35" s="60"/>
      <c r="R35" s="60"/>
      <c r="S35" s="60"/>
      <c r="T35" s="60"/>
      <c r="U35" s="60"/>
      <c r="V35" s="60"/>
      <c r="W35" s="60">
        <v>133663</v>
      </c>
      <c r="X35" s="60"/>
      <c r="Y35" s="60">
        <v>133663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45944000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1439373</v>
      </c>
      <c r="H36" s="220">
        <f t="shared" si="6"/>
        <v>1439373</v>
      </c>
      <c r="I36" s="220">
        <f t="shared" si="6"/>
        <v>2794980</v>
      </c>
      <c r="J36" s="220">
        <f t="shared" si="6"/>
        <v>5673726</v>
      </c>
      <c r="K36" s="220">
        <f t="shared" si="6"/>
        <v>1444701</v>
      </c>
      <c r="L36" s="220">
        <f t="shared" si="6"/>
        <v>344153</v>
      </c>
      <c r="M36" s="220">
        <f t="shared" si="6"/>
        <v>973355</v>
      </c>
      <c r="N36" s="220">
        <f t="shared" si="6"/>
        <v>2762209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8435935</v>
      </c>
      <c r="X36" s="220">
        <f t="shared" si="6"/>
        <v>0</v>
      </c>
      <c r="Y36" s="220">
        <f t="shared" si="6"/>
        <v>8435935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1120289</v>
      </c>
      <c r="D6" s="155"/>
      <c r="E6" s="59"/>
      <c r="F6" s="60"/>
      <c r="G6" s="60">
        <v>6112170</v>
      </c>
      <c r="H6" s="60">
        <v>2228075</v>
      </c>
      <c r="I6" s="60">
        <v>2228075</v>
      </c>
      <c r="J6" s="60">
        <v>2228075</v>
      </c>
      <c r="K6" s="60">
        <v>1462322</v>
      </c>
      <c r="L6" s="60">
        <v>14405192</v>
      </c>
      <c r="M6" s="60">
        <v>4456885</v>
      </c>
      <c r="N6" s="60">
        <v>4456885</v>
      </c>
      <c r="O6" s="60"/>
      <c r="P6" s="60"/>
      <c r="Q6" s="60"/>
      <c r="R6" s="60"/>
      <c r="S6" s="60"/>
      <c r="T6" s="60"/>
      <c r="U6" s="60"/>
      <c r="V6" s="60"/>
      <c r="W6" s="60">
        <v>4456885</v>
      </c>
      <c r="X6" s="60"/>
      <c r="Y6" s="60">
        <v>4456885</v>
      </c>
      <c r="Z6" s="140"/>
      <c r="AA6" s="62"/>
    </row>
    <row r="7" spans="1:27" ht="13.5">
      <c r="A7" s="249" t="s">
        <v>144</v>
      </c>
      <c r="B7" s="182"/>
      <c r="C7" s="155">
        <v>6195609</v>
      </c>
      <c r="D7" s="155"/>
      <c r="E7" s="59">
        <v>1850000</v>
      </c>
      <c r="F7" s="60">
        <v>1850000</v>
      </c>
      <c r="G7" s="60">
        <v>13478773</v>
      </c>
      <c r="H7" s="60">
        <v>13275142</v>
      </c>
      <c r="I7" s="60"/>
      <c r="J7" s="60"/>
      <c r="K7" s="60">
        <v>12868213</v>
      </c>
      <c r="L7" s="60">
        <v>37052573</v>
      </c>
      <c r="M7" s="60">
        <v>22692477</v>
      </c>
      <c r="N7" s="60">
        <v>22692477</v>
      </c>
      <c r="O7" s="60"/>
      <c r="P7" s="60"/>
      <c r="Q7" s="60"/>
      <c r="R7" s="60"/>
      <c r="S7" s="60"/>
      <c r="T7" s="60"/>
      <c r="U7" s="60"/>
      <c r="V7" s="60"/>
      <c r="W7" s="60">
        <v>22692477</v>
      </c>
      <c r="X7" s="60">
        <v>925000</v>
      </c>
      <c r="Y7" s="60">
        <v>21767477</v>
      </c>
      <c r="Z7" s="140">
        <v>2353.24</v>
      </c>
      <c r="AA7" s="62">
        <v>1850000</v>
      </c>
    </row>
    <row r="8" spans="1:27" ht="13.5">
      <c r="A8" s="249" t="s">
        <v>145</v>
      </c>
      <c r="B8" s="182"/>
      <c r="C8" s="155">
        <v>24781543</v>
      </c>
      <c r="D8" s="155"/>
      <c r="E8" s="59">
        <v>23958679</v>
      </c>
      <c r="F8" s="60">
        <v>23958679</v>
      </c>
      <c r="G8" s="60">
        <v>102892377</v>
      </c>
      <c r="H8" s="60">
        <v>103893161</v>
      </c>
      <c r="I8" s="60">
        <v>104439584</v>
      </c>
      <c r="J8" s="60">
        <v>104439584</v>
      </c>
      <c r="K8" s="60">
        <v>105439050</v>
      </c>
      <c r="L8" s="60">
        <v>47995232</v>
      </c>
      <c r="M8" s="60">
        <v>110153379</v>
      </c>
      <c r="N8" s="60">
        <v>110153379</v>
      </c>
      <c r="O8" s="60"/>
      <c r="P8" s="60"/>
      <c r="Q8" s="60"/>
      <c r="R8" s="60"/>
      <c r="S8" s="60"/>
      <c r="T8" s="60"/>
      <c r="U8" s="60"/>
      <c r="V8" s="60"/>
      <c r="W8" s="60">
        <v>110153379</v>
      </c>
      <c r="X8" s="60">
        <v>11979340</v>
      </c>
      <c r="Y8" s="60">
        <v>98174039</v>
      </c>
      <c r="Z8" s="140">
        <v>819.53</v>
      </c>
      <c r="AA8" s="62">
        <v>23958679</v>
      </c>
    </row>
    <row r="9" spans="1:27" ht="13.5">
      <c r="A9" s="249" t="s">
        <v>146</v>
      </c>
      <c r="B9" s="182"/>
      <c r="C9" s="155">
        <v>12840839</v>
      </c>
      <c r="D9" s="155"/>
      <c r="E9" s="59">
        <v>13465000</v>
      </c>
      <c r="F9" s="60">
        <v>13465000</v>
      </c>
      <c r="G9" s="60">
        <v>-33739351</v>
      </c>
      <c r="H9" s="60">
        <v>-52968056</v>
      </c>
      <c r="I9" s="60">
        <v>-37677199</v>
      </c>
      <c r="J9" s="60">
        <v>-37677199</v>
      </c>
      <c r="K9" s="60">
        <v>13024878</v>
      </c>
      <c r="L9" s="60"/>
      <c r="M9" s="60">
        <v>-62643738</v>
      </c>
      <c r="N9" s="60">
        <v>-62643738</v>
      </c>
      <c r="O9" s="60"/>
      <c r="P9" s="60"/>
      <c r="Q9" s="60"/>
      <c r="R9" s="60"/>
      <c r="S9" s="60"/>
      <c r="T9" s="60"/>
      <c r="U9" s="60"/>
      <c r="V9" s="60"/>
      <c r="W9" s="60">
        <v>-62643738</v>
      </c>
      <c r="X9" s="60">
        <v>6732500</v>
      </c>
      <c r="Y9" s="60">
        <v>-69376238</v>
      </c>
      <c r="Z9" s="140">
        <v>-1030.47</v>
      </c>
      <c r="AA9" s="62">
        <v>13465000</v>
      </c>
    </row>
    <row r="10" spans="1:27" ht="13.5">
      <c r="A10" s="249" t="s">
        <v>147</v>
      </c>
      <c r="B10" s="182"/>
      <c r="C10" s="155">
        <v>3674</v>
      </c>
      <c r="D10" s="155"/>
      <c r="E10" s="59">
        <v>3705</v>
      </c>
      <c r="F10" s="60">
        <v>3705</v>
      </c>
      <c r="G10" s="159"/>
      <c r="H10" s="159"/>
      <c r="I10" s="159"/>
      <c r="J10" s="60"/>
      <c r="K10" s="159">
        <v>-72595721</v>
      </c>
      <c r="L10" s="159"/>
      <c r="M10" s="60">
        <v>948582</v>
      </c>
      <c r="N10" s="159">
        <v>948582</v>
      </c>
      <c r="O10" s="159"/>
      <c r="P10" s="159"/>
      <c r="Q10" s="60"/>
      <c r="R10" s="159"/>
      <c r="S10" s="159"/>
      <c r="T10" s="60"/>
      <c r="U10" s="159"/>
      <c r="V10" s="159"/>
      <c r="W10" s="159">
        <v>948582</v>
      </c>
      <c r="X10" s="60">
        <v>1853</v>
      </c>
      <c r="Y10" s="159">
        <v>946729</v>
      </c>
      <c r="Z10" s="141">
        <v>51091.69</v>
      </c>
      <c r="AA10" s="225">
        <v>3705</v>
      </c>
    </row>
    <row r="11" spans="1:27" ht="13.5">
      <c r="A11" s="249" t="s">
        <v>148</v>
      </c>
      <c r="B11" s="182"/>
      <c r="C11" s="155">
        <v>158005</v>
      </c>
      <c r="D11" s="155"/>
      <c r="E11" s="59">
        <v>215000</v>
      </c>
      <c r="F11" s="60">
        <v>215000</v>
      </c>
      <c r="G11" s="60">
        <v>158005</v>
      </c>
      <c r="H11" s="60">
        <v>158005</v>
      </c>
      <c r="I11" s="60">
        <v>158005</v>
      </c>
      <c r="J11" s="60">
        <v>158005</v>
      </c>
      <c r="K11" s="60">
        <v>158005</v>
      </c>
      <c r="L11" s="60">
        <v>158005</v>
      </c>
      <c r="M11" s="60">
        <v>156784</v>
      </c>
      <c r="N11" s="60">
        <v>156784</v>
      </c>
      <c r="O11" s="60"/>
      <c r="P11" s="60"/>
      <c r="Q11" s="60"/>
      <c r="R11" s="60"/>
      <c r="S11" s="60"/>
      <c r="T11" s="60"/>
      <c r="U11" s="60"/>
      <c r="V11" s="60"/>
      <c r="W11" s="60">
        <v>156784</v>
      </c>
      <c r="X11" s="60">
        <v>107500</v>
      </c>
      <c r="Y11" s="60">
        <v>49284</v>
      </c>
      <c r="Z11" s="140">
        <v>45.85</v>
      </c>
      <c r="AA11" s="62">
        <v>215000</v>
      </c>
    </row>
    <row r="12" spans="1:27" ht="13.5">
      <c r="A12" s="250" t="s">
        <v>56</v>
      </c>
      <c r="B12" s="251"/>
      <c r="C12" s="168">
        <f aca="true" t="shared" si="0" ref="C12:Y12">SUM(C6:C11)</f>
        <v>45099959</v>
      </c>
      <c r="D12" s="168">
        <f>SUM(D6:D11)</f>
        <v>0</v>
      </c>
      <c r="E12" s="72">
        <f t="shared" si="0"/>
        <v>39492384</v>
      </c>
      <c r="F12" s="73">
        <f t="shared" si="0"/>
        <v>39492384</v>
      </c>
      <c r="G12" s="73">
        <f t="shared" si="0"/>
        <v>88901974</v>
      </c>
      <c r="H12" s="73">
        <f t="shared" si="0"/>
        <v>66586327</v>
      </c>
      <c r="I12" s="73">
        <f t="shared" si="0"/>
        <v>69148465</v>
      </c>
      <c r="J12" s="73">
        <f t="shared" si="0"/>
        <v>69148465</v>
      </c>
      <c r="K12" s="73">
        <f t="shared" si="0"/>
        <v>60356747</v>
      </c>
      <c r="L12" s="73">
        <f t="shared" si="0"/>
        <v>99611002</v>
      </c>
      <c r="M12" s="73">
        <f t="shared" si="0"/>
        <v>75764369</v>
      </c>
      <c r="N12" s="73">
        <f t="shared" si="0"/>
        <v>75764369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75764369</v>
      </c>
      <c r="X12" s="73">
        <f t="shared" si="0"/>
        <v>19746193</v>
      </c>
      <c r="Y12" s="73">
        <f t="shared" si="0"/>
        <v>56018176</v>
      </c>
      <c r="Z12" s="170">
        <f>+IF(X12&lt;&gt;0,+(Y12/X12)*100,0)</f>
        <v>283.6910183142644</v>
      </c>
      <c r="AA12" s="74">
        <f>SUM(AA6:AA11)</f>
        <v>39492384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52370</v>
      </c>
      <c r="F15" s="60">
        <v>52370</v>
      </c>
      <c r="G15" s="60">
        <v>52370</v>
      </c>
      <c r="H15" s="60">
        <v>52370</v>
      </c>
      <c r="I15" s="60">
        <v>52370</v>
      </c>
      <c r="J15" s="60">
        <v>52370</v>
      </c>
      <c r="K15" s="60">
        <v>52370</v>
      </c>
      <c r="L15" s="60">
        <v>52371</v>
      </c>
      <c r="M15" s="60">
        <v>52370</v>
      </c>
      <c r="N15" s="60">
        <v>52370</v>
      </c>
      <c r="O15" s="60"/>
      <c r="P15" s="60"/>
      <c r="Q15" s="60"/>
      <c r="R15" s="60"/>
      <c r="S15" s="60"/>
      <c r="T15" s="60"/>
      <c r="U15" s="60"/>
      <c r="V15" s="60"/>
      <c r="W15" s="60">
        <v>52370</v>
      </c>
      <c r="X15" s="60">
        <v>26185</v>
      </c>
      <c r="Y15" s="60">
        <v>26185</v>
      </c>
      <c r="Z15" s="140">
        <v>100</v>
      </c>
      <c r="AA15" s="62">
        <v>52370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42174306</v>
      </c>
      <c r="D17" s="155"/>
      <c r="E17" s="59">
        <v>42174306</v>
      </c>
      <c r="F17" s="60">
        <v>42174306</v>
      </c>
      <c r="G17" s="60">
        <v>42174306</v>
      </c>
      <c r="H17" s="60">
        <v>42174306</v>
      </c>
      <c r="I17" s="60">
        <v>42174306</v>
      </c>
      <c r="J17" s="60">
        <v>42174306</v>
      </c>
      <c r="K17" s="60">
        <v>42174306</v>
      </c>
      <c r="L17" s="60">
        <v>42174306</v>
      </c>
      <c r="M17" s="60">
        <v>42174306</v>
      </c>
      <c r="N17" s="60">
        <v>42174306</v>
      </c>
      <c r="O17" s="60"/>
      <c r="P17" s="60"/>
      <c r="Q17" s="60"/>
      <c r="R17" s="60"/>
      <c r="S17" s="60"/>
      <c r="T17" s="60"/>
      <c r="U17" s="60"/>
      <c r="V17" s="60"/>
      <c r="W17" s="60">
        <v>42174306</v>
      </c>
      <c r="X17" s="60">
        <v>21087153</v>
      </c>
      <c r="Y17" s="60">
        <v>21087153</v>
      </c>
      <c r="Z17" s="140">
        <v>100</v>
      </c>
      <c r="AA17" s="62">
        <v>42174306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340730326</v>
      </c>
      <c r="D19" s="155"/>
      <c r="E19" s="59">
        <v>359954675</v>
      </c>
      <c r="F19" s="60">
        <v>359954675</v>
      </c>
      <c r="G19" s="60">
        <v>314372497</v>
      </c>
      <c r="H19" s="60">
        <v>316197045</v>
      </c>
      <c r="I19" s="60">
        <v>346355192</v>
      </c>
      <c r="J19" s="60">
        <v>346355192</v>
      </c>
      <c r="K19" s="60">
        <v>342517206</v>
      </c>
      <c r="L19" s="60">
        <v>340814174</v>
      </c>
      <c r="M19" s="60">
        <v>346955874</v>
      </c>
      <c r="N19" s="60">
        <v>346955874</v>
      </c>
      <c r="O19" s="60"/>
      <c r="P19" s="60"/>
      <c r="Q19" s="60"/>
      <c r="R19" s="60"/>
      <c r="S19" s="60"/>
      <c r="T19" s="60"/>
      <c r="U19" s="60"/>
      <c r="V19" s="60"/>
      <c r="W19" s="60">
        <v>346955874</v>
      </c>
      <c r="X19" s="60">
        <v>179977338</v>
      </c>
      <c r="Y19" s="60">
        <v>166978536</v>
      </c>
      <c r="Z19" s="140">
        <v>92.78</v>
      </c>
      <c r="AA19" s="62">
        <v>359954675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982932</v>
      </c>
      <c r="D22" s="155"/>
      <c r="E22" s="59">
        <v>2500000</v>
      </c>
      <c r="F22" s="60">
        <v>2500000</v>
      </c>
      <c r="G22" s="60">
        <v>1198201</v>
      </c>
      <c r="H22" s="60">
        <v>1198201</v>
      </c>
      <c r="I22" s="60">
        <v>-1320860</v>
      </c>
      <c r="J22" s="60">
        <v>-1320860</v>
      </c>
      <c r="K22" s="60">
        <v>982932</v>
      </c>
      <c r="L22" s="60">
        <v>982931</v>
      </c>
      <c r="M22" s="60">
        <v>982931</v>
      </c>
      <c r="N22" s="60">
        <v>982931</v>
      </c>
      <c r="O22" s="60"/>
      <c r="P22" s="60"/>
      <c r="Q22" s="60"/>
      <c r="R22" s="60"/>
      <c r="S22" s="60"/>
      <c r="T22" s="60"/>
      <c r="U22" s="60"/>
      <c r="V22" s="60"/>
      <c r="W22" s="60">
        <v>982931</v>
      </c>
      <c r="X22" s="60">
        <v>1250000</v>
      </c>
      <c r="Y22" s="60">
        <v>-267069</v>
      </c>
      <c r="Z22" s="140">
        <v>-21.37</v>
      </c>
      <c r="AA22" s="62">
        <v>2500000</v>
      </c>
    </row>
    <row r="23" spans="1:27" ht="13.5">
      <c r="A23" s="249" t="s">
        <v>158</v>
      </c>
      <c r="B23" s="182"/>
      <c r="C23" s="155">
        <v>48696</v>
      </c>
      <c r="D23" s="155"/>
      <c r="E23" s="59"/>
      <c r="F23" s="60"/>
      <c r="G23" s="159">
        <v>25845495</v>
      </c>
      <c r="H23" s="159">
        <v>25845495</v>
      </c>
      <c r="I23" s="159"/>
      <c r="J23" s="60"/>
      <c r="K23" s="159">
        <v>3187874</v>
      </c>
      <c r="L23" s="159">
        <v>5706936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383936260</v>
      </c>
      <c r="D24" s="168">
        <f>SUM(D15:D23)</f>
        <v>0</v>
      </c>
      <c r="E24" s="76">
        <f t="shared" si="1"/>
        <v>404681351</v>
      </c>
      <c r="F24" s="77">
        <f t="shared" si="1"/>
        <v>404681351</v>
      </c>
      <c r="G24" s="77">
        <f t="shared" si="1"/>
        <v>383642869</v>
      </c>
      <c r="H24" s="77">
        <f t="shared" si="1"/>
        <v>385467417</v>
      </c>
      <c r="I24" s="77">
        <f t="shared" si="1"/>
        <v>387261008</v>
      </c>
      <c r="J24" s="77">
        <f t="shared" si="1"/>
        <v>387261008</v>
      </c>
      <c r="K24" s="77">
        <f t="shared" si="1"/>
        <v>388914688</v>
      </c>
      <c r="L24" s="77">
        <f t="shared" si="1"/>
        <v>389730718</v>
      </c>
      <c r="M24" s="77">
        <f t="shared" si="1"/>
        <v>390165481</v>
      </c>
      <c r="N24" s="77">
        <f t="shared" si="1"/>
        <v>390165481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390165481</v>
      </c>
      <c r="X24" s="77">
        <f t="shared" si="1"/>
        <v>202340676</v>
      </c>
      <c r="Y24" s="77">
        <f t="shared" si="1"/>
        <v>187824805</v>
      </c>
      <c r="Z24" s="212">
        <f>+IF(X24&lt;&gt;0,+(Y24/X24)*100,0)</f>
        <v>92.82602426414746</v>
      </c>
      <c r="AA24" s="79">
        <f>SUM(AA15:AA23)</f>
        <v>404681351</v>
      </c>
    </row>
    <row r="25" spans="1:27" ht="13.5">
      <c r="A25" s="250" t="s">
        <v>159</v>
      </c>
      <c r="B25" s="251"/>
      <c r="C25" s="168">
        <f aca="true" t="shared" si="2" ref="C25:Y25">+C12+C24</f>
        <v>429036219</v>
      </c>
      <c r="D25" s="168">
        <f>+D12+D24</f>
        <v>0</v>
      </c>
      <c r="E25" s="72">
        <f t="shared" si="2"/>
        <v>444173735</v>
      </c>
      <c r="F25" s="73">
        <f t="shared" si="2"/>
        <v>444173735</v>
      </c>
      <c r="G25" s="73">
        <f t="shared" si="2"/>
        <v>472544843</v>
      </c>
      <c r="H25" s="73">
        <f t="shared" si="2"/>
        <v>452053744</v>
      </c>
      <c r="I25" s="73">
        <f t="shared" si="2"/>
        <v>456409473</v>
      </c>
      <c r="J25" s="73">
        <f t="shared" si="2"/>
        <v>456409473</v>
      </c>
      <c r="K25" s="73">
        <f t="shared" si="2"/>
        <v>449271435</v>
      </c>
      <c r="L25" s="73">
        <f t="shared" si="2"/>
        <v>489341720</v>
      </c>
      <c r="M25" s="73">
        <f t="shared" si="2"/>
        <v>465929850</v>
      </c>
      <c r="N25" s="73">
        <f t="shared" si="2"/>
        <v>465929850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465929850</v>
      </c>
      <c r="X25" s="73">
        <f t="shared" si="2"/>
        <v>222086869</v>
      </c>
      <c r="Y25" s="73">
        <f t="shared" si="2"/>
        <v>243842981</v>
      </c>
      <c r="Z25" s="170">
        <f>+IF(X25&lt;&gt;0,+(Y25/X25)*100,0)</f>
        <v>109.79621717301981</v>
      </c>
      <c r="AA25" s="74">
        <f>+AA12+AA24</f>
        <v>444173735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541101</v>
      </c>
      <c r="F29" s="60">
        <v>541101</v>
      </c>
      <c r="G29" s="60"/>
      <c r="H29" s="60"/>
      <c r="I29" s="60"/>
      <c r="J29" s="60"/>
      <c r="K29" s="60">
        <v>-750442</v>
      </c>
      <c r="L29" s="60"/>
      <c r="M29" s="60">
        <v>-750442</v>
      </c>
      <c r="N29" s="60">
        <v>-750442</v>
      </c>
      <c r="O29" s="60"/>
      <c r="P29" s="60"/>
      <c r="Q29" s="60"/>
      <c r="R29" s="60"/>
      <c r="S29" s="60"/>
      <c r="T29" s="60"/>
      <c r="U29" s="60"/>
      <c r="V29" s="60"/>
      <c r="W29" s="60">
        <v>-750442</v>
      </c>
      <c r="X29" s="60">
        <v>270551</v>
      </c>
      <c r="Y29" s="60">
        <v>-1020993</v>
      </c>
      <c r="Z29" s="140">
        <v>-377.38</v>
      </c>
      <c r="AA29" s="62">
        <v>541101</v>
      </c>
    </row>
    <row r="30" spans="1:27" ht="13.5">
      <c r="A30" s="249" t="s">
        <v>52</v>
      </c>
      <c r="B30" s="182"/>
      <c r="C30" s="155">
        <v>2609713</v>
      </c>
      <c r="D30" s="155"/>
      <c r="E30" s="59">
        <v>3350000</v>
      </c>
      <c r="F30" s="60">
        <v>3350000</v>
      </c>
      <c r="G30" s="60"/>
      <c r="H30" s="60"/>
      <c r="I30" s="60"/>
      <c r="J30" s="60"/>
      <c r="K30" s="60">
        <v>7988328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1675000</v>
      </c>
      <c r="Y30" s="60">
        <v>-1675000</v>
      </c>
      <c r="Z30" s="140">
        <v>-100</v>
      </c>
      <c r="AA30" s="62">
        <v>3350000</v>
      </c>
    </row>
    <row r="31" spans="1:27" ht="13.5">
      <c r="A31" s="249" t="s">
        <v>163</v>
      </c>
      <c r="B31" s="182"/>
      <c r="C31" s="155">
        <v>262178</v>
      </c>
      <c r="D31" s="155"/>
      <c r="E31" s="59">
        <v>257000</v>
      </c>
      <c r="F31" s="60">
        <v>257000</v>
      </c>
      <c r="G31" s="60">
        <v>261969</v>
      </c>
      <c r="H31" s="60">
        <v>263466</v>
      </c>
      <c r="I31" s="60">
        <v>265766</v>
      </c>
      <c r="J31" s="60">
        <v>265766</v>
      </c>
      <c r="K31" s="60">
        <v>265339</v>
      </c>
      <c r="L31" s="60">
        <v>265663</v>
      </c>
      <c r="M31" s="60">
        <v>264863</v>
      </c>
      <c r="N31" s="60">
        <v>264863</v>
      </c>
      <c r="O31" s="60"/>
      <c r="P31" s="60"/>
      <c r="Q31" s="60"/>
      <c r="R31" s="60"/>
      <c r="S31" s="60"/>
      <c r="T31" s="60"/>
      <c r="U31" s="60"/>
      <c r="V31" s="60"/>
      <c r="W31" s="60">
        <v>264863</v>
      </c>
      <c r="X31" s="60">
        <v>128500</v>
      </c>
      <c r="Y31" s="60">
        <v>136363</v>
      </c>
      <c r="Z31" s="140">
        <v>106.12</v>
      </c>
      <c r="AA31" s="62">
        <v>257000</v>
      </c>
    </row>
    <row r="32" spans="1:27" ht="13.5">
      <c r="A32" s="249" t="s">
        <v>164</v>
      </c>
      <c r="B32" s="182"/>
      <c r="C32" s="155">
        <v>27199179</v>
      </c>
      <c r="D32" s="155"/>
      <c r="E32" s="59">
        <v>16948451</v>
      </c>
      <c r="F32" s="60">
        <v>16948451</v>
      </c>
      <c r="G32" s="60">
        <v>31731201</v>
      </c>
      <c r="H32" s="60">
        <v>25299393</v>
      </c>
      <c r="I32" s="60">
        <v>27420374</v>
      </c>
      <c r="J32" s="60">
        <v>27420374</v>
      </c>
      <c r="K32" s="60">
        <v>12924566</v>
      </c>
      <c r="L32" s="60">
        <v>57383898</v>
      </c>
      <c r="M32" s="60">
        <v>30218836</v>
      </c>
      <c r="N32" s="60">
        <v>30218836</v>
      </c>
      <c r="O32" s="60"/>
      <c r="P32" s="60"/>
      <c r="Q32" s="60"/>
      <c r="R32" s="60"/>
      <c r="S32" s="60"/>
      <c r="T32" s="60"/>
      <c r="U32" s="60"/>
      <c r="V32" s="60"/>
      <c r="W32" s="60">
        <v>30218836</v>
      </c>
      <c r="X32" s="60">
        <v>8474226</v>
      </c>
      <c r="Y32" s="60">
        <v>21744610</v>
      </c>
      <c r="Z32" s="140">
        <v>256.6</v>
      </c>
      <c r="AA32" s="62">
        <v>16948451</v>
      </c>
    </row>
    <row r="33" spans="1:27" ht="13.5">
      <c r="A33" s="249" t="s">
        <v>165</v>
      </c>
      <c r="B33" s="182"/>
      <c r="C33" s="155">
        <v>15823206</v>
      </c>
      <c r="D33" s="155"/>
      <c r="E33" s="59">
        <v>3500000</v>
      </c>
      <c r="F33" s="60">
        <v>3500000</v>
      </c>
      <c r="G33" s="60">
        <v>5600263</v>
      </c>
      <c r="H33" s="60">
        <v>5600262</v>
      </c>
      <c r="I33" s="60">
        <v>7269741</v>
      </c>
      <c r="J33" s="60">
        <v>7269741</v>
      </c>
      <c r="K33" s="60">
        <v>18541111</v>
      </c>
      <c r="L33" s="60">
        <v>34778882</v>
      </c>
      <c r="M33" s="60">
        <v>54700206</v>
      </c>
      <c r="N33" s="60">
        <v>54700206</v>
      </c>
      <c r="O33" s="60"/>
      <c r="P33" s="60"/>
      <c r="Q33" s="60"/>
      <c r="R33" s="60"/>
      <c r="S33" s="60"/>
      <c r="T33" s="60"/>
      <c r="U33" s="60"/>
      <c r="V33" s="60"/>
      <c r="W33" s="60">
        <v>54700206</v>
      </c>
      <c r="X33" s="60">
        <v>1750000</v>
      </c>
      <c r="Y33" s="60">
        <v>52950206</v>
      </c>
      <c r="Z33" s="140">
        <v>3025.73</v>
      </c>
      <c r="AA33" s="62">
        <v>3500000</v>
      </c>
    </row>
    <row r="34" spans="1:27" ht="13.5">
      <c r="A34" s="250" t="s">
        <v>58</v>
      </c>
      <c r="B34" s="251"/>
      <c r="C34" s="168">
        <f aca="true" t="shared" si="3" ref="C34:Y34">SUM(C29:C33)</f>
        <v>45894276</v>
      </c>
      <c r="D34" s="168">
        <f>SUM(D29:D33)</f>
        <v>0</v>
      </c>
      <c r="E34" s="72">
        <f t="shared" si="3"/>
        <v>24596552</v>
      </c>
      <c r="F34" s="73">
        <f t="shared" si="3"/>
        <v>24596552</v>
      </c>
      <c r="G34" s="73">
        <f t="shared" si="3"/>
        <v>37593433</v>
      </c>
      <c r="H34" s="73">
        <f t="shared" si="3"/>
        <v>31163121</v>
      </c>
      <c r="I34" s="73">
        <f t="shared" si="3"/>
        <v>34955881</v>
      </c>
      <c r="J34" s="73">
        <f t="shared" si="3"/>
        <v>34955881</v>
      </c>
      <c r="K34" s="73">
        <f t="shared" si="3"/>
        <v>38968902</v>
      </c>
      <c r="L34" s="73">
        <f t="shared" si="3"/>
        <v>92428443</v>
      </c>
      <c r="M34" s="73">
        <f t="shared" si="3"/>
        <v>84433463</v>
      </c>
      <c r="N34" s="73">
        <f t="shared" si="3"/>
        <v>84433463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84433463</v>
      </c>
      <c r="X34" s="73">
        <f t="shared" si="3"/>
        <v>12298277</v>
      </c>
      <c r="Y34" s="73">
        <f t="shared" si="3"/>
        <v>72135186</v>
      </c>
      <c r="Z34" s="170">
        <f>+IF(X34&lt;&gt;0,+(Y34/X34)*100,0)</f>
        <v>586.5470911087789</v>
      </c>
      <c r="AA34" s="74">
        <f>SUM(AA29:AA33)</f>
        <v>24596552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11267880</v>
      </c>
      <c r="D37" s="155"/>
      <c r="E37" s="59">
        <v>9885000</v>
      </c>
      <c r="F37" s="60">
        <v>9885000</v>
      </c>
      <c r="G37" s="60">
        <v>4787383</v>
      </c>
      <c r="H37" s="60">
        <v>4664217</v>
      </c>
      <c r="I37" s="60">
        <v>4391594</v>
      </c>
      <c r="J37" s="60">
        <v>4391594</v>
      </c>
      <c r="K37" s="60">
        <v>9318831</v>
      </c>
      <c r="L37" s="60">
        <v>9218831</v>
      </c>
      <c r="M37" s="60">
        <v>8992182</v>
      </c>
      <c r="N37" s="60">
        <v>8992182</v>
      </c>
      <c r="O37" s="60"/>
      <c r="P37" s="60"/>
      <c r="Q37" s="60"/>
      <c r="R37" s="60"/>
      <c r="S37" s="60"/>
      <c r="T37" s="60"/>
      <c r="U37" s="60"/>
      <c r="V37" s="60"/>
      <c r="W37" s="60">
        <v>8992182</v>
      </c>
      <c r="X37" s="60">
        <v>4942500</v>
      </c>
      <c r="Y37" s="60">
        <v>4049682</v>
      </c>
      <c r="Z37" s="140">
        <v>81.94</v>
      </c>
      <c r="AA37" s="62">
        <v>9885000</v>
      </c>
    </row>
    <row r="38" spans="1:27" ht="13.5">
      <c r="A38" s="249" t="s">
        <v>165</v>
      </c>
      <c r="B38" s="182"/>
      <c r="C38" s="155">
        <v>507751</v>
      </c>
      <c r="D38" s="155"/>
      <c r="E38" s="59">
        <v>6849000</v>
      </c>
      <c r="F38" s="60">
        <v>6849000</v>
      </c>
      <c r="G38" s="60">
        <v>3310000</v>
      </c>
      <c r="H38" s="60">
        <v>3310000</v>
      </c>
      <c r="I38" s="60">
        <v>3310000</v>
      </c>
      <c r="J38" s="60">
        <v>3310000</v>
      </c>
      <c r="K38" s="60">
        <v>3006749</v>
      </c>
      <c r="L38" s="60">
        <v>2832660</v>
      </c>
      <c r="M38" s="60">
        <v>2733416</v>
      </c>
      <c r="N38" s="60">
        <v>2733416</v>
      </c>
      <c r="O38" s="60"/>
      <c r="P38" s="60"/>
      <c r="Q38" s="60"/>
      <c r="R38" s="60"/>
      <c r="S38" s="60"/>
      <c r="T38" s="60"/>
      <c r="U38" s="60"/>
      <c r="V38" s="60"/>
      <c r="W38" s="60">
        <v>2733416</v>
      </c>
      <c r="X38" s="60">
        <v>3424500</v>
      </c>
      <c r="Y38" s="60">
        <v>-691084</v>
      </c>
      <c r="Z38" s="140">
        <v>-20.18</v>
      </c>
      <c r="AA38" s="62">
        <v>6849000</v>
      </c>
    </row>
    <row r="39" spans="1:27" ht="13.5">
      <c r="A39" s="250" t="s">
        <v>59</v>
      </c>
      <c r="B39" s="253"/>
      <c r="C39" s="168">
        <f aca="true" t="shared" si="4" ref="C39:Y39">SUM(C37:C38)</f>
        <v>11775631</v>
      </c>
      <c r="D39" s="168">
        <f>SUM(D37:D38)</f>
        <v>0</v>
      </c>
      <c r="E39" s="76">
        <f t="shared" si="4"/>
        <v>16734000</v>
      </c>
      <c r="F39" s="77">
        <f t="shared" si="4"/>
        <v>16734000</v>
      </c>
      <c r="G39" s="77">
        <f t="shared" si="4"/>
        <v>8097383</v>
      </c>
      <c r="H39" s="77">
        <f t="shared" si="4"/>
        <v>7974217</v>
      </c>
      <c r="I39" s="77">
        <f t="shared" si="4"/>
        <v>7701594</v>
      </c>
      <c r="J39" s="77">
        <f t="shared" si="4"/>
        <v>7701594</v>
      </c>
      <c r="K39" s="77">
        <f t="shared" si="4"/>
        <v>12325580</v>
      </c>
      <c r="L39" s="77">
        <f t="shared" si="4"/>
        <v>12051491</v>
      </c>
      <c r="M39" s="77">
        <f t="shared" si="4"/>
        <v>11725598</v>
      </c>
      <c r="N39" s="77">
        <f t="shared" si="4"/>
        <v>11725598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11725598</v>
      </c>
      <c r="X39" s="77">
        <f t="shared" si="4"/>
        <v>8367000</v>
      </c>
      <c r="Y39" s="77">
        <f t="shared" si="4"/>
        <v>3358598</v>
      </c>
      <c r="Z39" s="212">
        <f>+IF(X39&lt;&gt;0,+(Y39/X39)*100,0)</f>
        <v>40.141006334408985</v>
      </c>
      <c r="AA39" s="79">
        <f>SUM(AA37:AA38)</f>
        <v>16734000</v>
      </c>
    </row>
    <row r="40" spans="1:27" ht="13.5">
      <c r="A40" s="250" t="s">
        <v>167</v>
      </c>
      <c r="B40" s="251"/>
      <c r="C40" s="168">
        <f aca="true" t="shared" si="5" ref="C40:Y40">+C34+C39</f>
        <v>57669907</v>
      </c>
      <c r="D40" s="168">
        <f>+D34+D39</f>
        <v>0</v>
      </c>
      <c r="E40" s="72">
        <f t="shared" si="5"/>
        <v>41330552</v>
      </c>
      <c r="F40" s="73">
        <f t="shared" si="5"/>
        <v>41330552</v>
      </c>
      <c r="G40" s="73">
        <f t="shared" si="5"/>
        <v>45690816</v>
      </c>
      <c r="H40" s="73">
        <f t="shared" si="5"/>
        <v>39137338</v>
      </c>
      <c r="I40" s="73">
        <f t="shared" si="5"/>
        <v>42657475</v>
      </c>
      <c r="J40" s="73">
        <f t="shared" si="5"/>
        <v>42657475</v>
      </c>
      <c r="K40" s="73">
        <f t="shared" si="5"/>
        <v>51294482</v>
      </c>
      <c r="L40" s="73">
        <f t="shared" si="5"/>
        <v>104479934</v>
      </c>
      <c r="M40" s="73">
        <f t="shared" si="5"/>
        <v>96159061</v>
      </c>
      <c r="N40" s="73">
        <f t="shared" si="5"/>
        <v>96159061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96159061</v>
      </c>
      <c r="X40" s="73">
        <f t="shared" si="5"/>
        <v>20665277</v>
      </c>
      <c r="Y40" s="73">
        <f t="shared" si="5"/>
        <v>75493784</v>
      </c>
      <c r="Z40" s="170">
        <f>+IF(X40&lt;&gt;0,+(Y40/X40)*100,0)</f>
        <v>365.3170678525142</v>
      </c>
      <c r="AA40" s="74">
        <f>+AA34+AA39</f>
        <v>41330552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371366312</v>
      </c>
      <c r="D42" s="257">
        <f>+D25-D40</f>
        <v>0</v>
      </c>
      <c r="E42" s="258">
        <f t="shared" si="6"/>
        <v>402843183</v>
      </c>
      <c r="F42" s="259">
        <f t="shared" si="6"/>
        <v>402843183</v>
      </c>
      <c r="G42" s="259">
        <f t="shared" si="6"/>
        <v>426854027</v>
      </c>
      <c r="H42" s="259">
        <f t="shared" si="6"/>
        <v>412916406</v>
      </c>
      <c r="I42" s="259">
        <f t="shared" si="6"/>
        <v>413751998</v>
      </c>
      <c r="J42" s="259">
        <f t="shared" si="6"/>
        <v>413751998</v>
      </c>
      <c r="K42" s="259">
        <f t="shared" si="6"/>
        <v>397976953</v>
      </c>
      <c r="L42" s="259">
        <f t="shared" si="6"/>
        <v>384861786</v>
      </c>
      <c r="M42" s="259">
        <f t="shared" si="6"/>
        <v>369770789</v>
      </c>
      <c r="N42" s="259">
        <f t="shared" si="6"/>
        <v>369770789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369770789</v>
      </c>
      <c r="X42" s="259">
        <f t="shared" si="6"/>
        <v>201421592</v>
      </c>
      <c r="Y42" s="259">
        <f t="shared" si="6"/>
        <v>168349197</v>
      </c>
      <c r="Z42" s="260">
        <f>+IF(X42&lt;&gt;0,+(Y42/X42)*100,0)</f>
        <v>83.58051156700222</v>
      </c>
      <c r="AA42" s="261">
        <f>+AA25-AA40</f>
        <v>402843183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371366312</v>
      </c>
      <c r="D45" s="155"/>
      <c r="E45" s="59">
        <v>402843183</v>
      </c>
      <c r="F45" s="60">
        <v>402843183</v>
      </c>
      <c r="G45" s="60">
        <v>23646855</v>
      </c>
      <c r="H45" s="60">
        <v>22104003</v>
      </c>
      <c r="I45" s="60">
        <v>22970037</v>
      </c>
      <c r="J45" s="60">
        <v>22970037</v>
      </c>
      <c r="K45" s="60">
        <v>25868265</v>
      </c>
      <c r="L45" s="60">
        <v>12778395</v>
      </c>
      <c r="M45" s="60">
        <v>-2312413</v>
      </c>
      <c r="N45" s="60">
        <v>-2312413</v>
      </c>
      <c r="O45" s="60"/>
      <c r="P45" s="60"/>
      <c r="Q45" s="60"/>
      <c r="R45" s="60"/>
      <c r="S45" s="60"/>
      <c r="T45" s="60"/>
      <c r="U45" s="60"/>
      <c r="V45" s="60"/>
      <c r="W45" s="60">
        <v>-2312413</v>
      </c>
      <c r="X45" s="60">
        <v>201421592</v>
      </c>
      <c r="Y45" s="60">
        <v>-203734005</v>
      </c>
      <c r="Z45" s="139">
        <v>-101.15</v>
      </c>
      <c r="AA45" s="62">
        <v>402843183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403207172</v>
      </c>
      <c r="H46" s="60">
        <v>390812403</v>
      </c>
      <c r="I46" s="60">
        <v>390781961</v>
      </c>
      <c r="J46" s="60">
        <v>390781961</v>
      </c>
      <c r="K46" s="60">
        <v>372108688</v>
      </c>
      <c r="L46" s="60">
        <v>372083391</v>
      </c>
      <c r="M46" s="60">
        <v>372083202</v>
      </c>
      <c r="N46" s="60">
        <v>372083202</v>
      </c>
      <c r="O46" s="60"/>
      <c r="P46" s="60"/>
      <c r="Q46" s="60"/>
      <c r="R46" s="60"/>
      <c r="S46" s="60"/>
      <c r="T46" s="60"/>
      <c r="U46" s="60"/>
      <c r="V46" s="60"/>
      <c r="W46" s="60">
        <v>372083202</v>
      </c>
      <c r="X46" s="60"/>
      <c r="Y46" s="60">
        <v>372083202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371366312</v>
      </c>
      <c r="D48" s="217">
        <f>SUM(D45:D47)</f>
        <v>0</v>
      </c>
      <c r="E48" s="264">
        <f t="shared" si="7"/>
        <v>402843183</v>
      </c>
      <c r="F48" s="219">
        <f t="shared" si="7"/>
        <v>402843183</v>
      </c>
      <c r="G48" s="219">
        <f t="shared" si="7"/>
        <v>426854027</v>
      </c>
      <c r="H48" s="219">
        <f t="shared" si="7"/>
        <v>412916406</v>
      </c>
      <c r="I48" s="219">
        <f t="shared" si="7"/>
        <v>413751998</v>
      </c>
      <c r="J48" s="219">
        <f t="shared" si="7"/>
        <v>413751998</v>
      </c>
      <c r="K48" s="219">
        <f t="shared" si="7"/>
        <v>397976953</v>
      </c>
      <c r="L48" s="219">
        <f t="shared" si="7"/>
        <v>384861786</v>
      </c>
      <c r="M48" s="219">
        <f t="shared" si="7"/>
        <v>369770789</v>
      </c>
      <c r="N48" s="219">
        <f t="shared" si="7"/>
        <v>369770789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369770789</v>
      </c>
      <c r="X48" s="219">
        <f t="shared" si="7"/>
        <v>201421592</v>
      </c>
      <c r="Y48" s="219">
        <f t="shared" si="7"/>
        <v>168349197</v>
      </c>
      <c r="Z48" s="265">
        <f>+IF(X48&lt;&gt;0,+(Y48/X48)*100,0)</f>
        <v>83.58051156700222</v>
      </c>
      <c r="AA48" s="232">
        <f>SUM(AA45:AA47)</f>
        <v>402843183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35908701</v>
      </c>
      <c r="D6" s="155"/>
      <c r="E6" s="59">
        <v>63960732</v>
      </c>
      <c r="F6" s="60">
        <v>63960732</v>
      </c>
      <c r="G6" s="60">
        <v>3311638</v>
      </c>
      <c r="H6" s="60">
        <v>4076015</v>
      </c>
      <c r="I6" s="60">
        <v>5495823</v>
      </c>
      <c r="J6" s="60">
        <v>12883476</v>
      </c>
      <c r="K6" s="60">
        <v>3639460</v>
      </c>
      <c r="L6" s="60">
        <v>4133012</v>
      </c>
      <c r="M6" s="60">
        <v>2058907</v>
      </c>
      <c r="N6" s="60">
        <v>9831379</v>
      </c>
      <c r="O6" s="60"/>
      <c r="P6" s="60"/>
      <c r="Q6" s="60"/>
      <c r="R6" s="60"/>
      <c r="S6" s="60"/>
      <c r="T6" s="60"/>
      <c r="U6" s="60"/>
      <c r="V6" s="60"/>
      <c r="W6" s="60">
        <v>22714855</v>
      </c>
      <c r="X6" s="60">
        <v>31980366</v>
      </c>
      <c r="Y6" s="60">
        <v>-9265511</v>
      </c>
      <c r="Z6" s="140">
        <v>-28.97</v>
      </c>
      <c r="AA6" s="62">
        <v>63960732</v>
      </c>
    </row>
    <row r="7" spans="1:27" ht="13.5">
      <c r="A7" s="249" t="s">
        <v>178</v>
      </c>
      <c r="B7" s="182"/>
      <c r="C7" s="155">
        <v>3060479</v>
      </c>
      <c r="D7" s="155"/>
      <c r="E7" s="59">
        <v>49108404</v>
      </c>
      <c r="F7" s="60">
        <v>49108404</v>
      </c>
      <c r="G7" s="60">
        <v>24390332</v>
      </c>
      <c r="H7" s="60">
        <v>400000</v>
      </c>
      <c r="I7" s="60">
        <v>1712466</v>
      </c>
      <c r="J7" s="60">
        <v>26502798</v>
      </c>
      <c r="K7" s="60">
        <v>6980427</v>
      </c>
      <c r="L7" s="60">
        <v>3367141</v>
      </c>
      <c r="M7" s="60">
        <v>2436714</v>
      </c>
      <c r="N7" s="60">
        <v>12784282</v>
      </c>
      <c r="O7" s="60"/>
      <c r="P7" s="60"/>
      <c r="Q7" s="60"/>
      <c r="R7" s="60"/>
      <c r="S7" s="60"/>
      <c r="T7" s="60"/>
      <c r="U7" s="60"/>
      <c r="V7" s="60"/>
      <c r="W7" s="60">
        <v>39287080</v>
      </c>
      <c r="X7" s="60">
        <v>24554202</v>
      </c>
      <c r="Y7" s="60">
        <v>14732878</v>
      </c>
      <c r="Z7" s="140">
        <v>60</v>
      </c>
      <c r="AA7" s="62">
        <v>49108404</v>
      </c>
    </row>
    <row r="8" spans="1:27" ht="13.5">
      <c r="A8" s="249" t="s">
        <v>179</v>
      </c>
      <c r="B8" s="182"/>
      <c r="C8" s="155">
        <v>66671361</v>
      </c>
      <c r="D8" s="155"/>
      <c r="E8" s="59">
        <v>29088696</v>
      </c>
      <c r="F8" s="60">
        <v>29088696</v>
      </c>
      <c r="G8" s="60">
        <v>9489000</v>
      </c>
      <c r="H8" s="60">
        <v>1140000</v>
      </c>
      <c r="I8" s="60">
        <v>1253059</v>
      </c>
      <c r="J8" s="60">
        <v>11882059</v>
      </c>
      <c r="K8" s="60"/>
      <c r="L8" s="60">
        <v>23705000</v>
      </c>
      <c r="M8" s="60"/>
      <c r="N8" s="60">
        <v>23705000</v>
      </c>
      <c r="O8" s="60"/>
      <c r="P8" s="60"/>
      <c r="Q8" s="60"/>
      <c r="R8" s="60"/>
      <c r="S8" s="60"/>
      <c r="T8" s="60"/>
      <c r="U8" s="60"/>
      <c r="V8" s="60"/>
      <c r="W8" s="60">
        <v>35587059</v>
      </c>
      <c r="X8" s="60">
        <v>14544348</v>
      </c>
      <c r="Y8" s="60">
        <v>21042711</v>
      </c>
      <c r="Z8" s="140">
        <v>144.68</v>
      </c>
      <c r="AA8" s="62">
        <v>29088696</v>
      </c>
    </row>
    <row r="9" spans="1:27" ht="13.5">
      <c r="A9" s="249" t="s">
        <v>180</v>
      </c>
      <c r="B9" s="182"/>
      <c r="C9" s="155">
        <v>288191</v>
      </c>
      <c r="D9" s="155"/>
      <c r="E9" s="59">
        <v>2353500</v>
      </c>
      <c r="F9" s="60">
        <v>2353500</v>
      </c>
      <c r="G9" s="60">
        <v>550403</v>
      </c>
      <c r="H9" s="60">
        <v>603531</v>
      </c>
      <c r="I9" s="60">
        <v>623876</v>
      </c>
      <c r="J9" s="60">
        <v>1777810</v>
      </c>
      <c r="K9" s="60">
        <v>647302</v>
      </c>
      <c r="L9" s="60">
        <v>25799</v>
      </c>
      <c r="M9" s="60">
        <v>664848</v>
      </c>
      <c r="N9" s="60">
        <v>1337949</v>
      </c>
      <c r="O9" s="60"/>
      <c r="P9" s="60"/>
      <c r="Q9" s="60"/>
      <c r="R9" s="60"/>
      <c r="S9" s="60"/>
      <c r="T9" s="60"/>
      <c r="U9" s="60"/>
      <c r="V9" s="60"/>
      <c r="W9" s="60">
        <v>3115759</v>
      </c>
      <c r="X9" s="60">
        <v>1176750</v>
      </c>
      <c r="Y9" s="60">
        <v>1939009</v>
      </c>
      <c r="Z9" s="140">
        <v>164.78</v>
      </c>
      <c r="AA9" s="62">
        <v>2353500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-91772249</v>
      </c>
      <c r="D12" s="155"/>
      <c r="E12" s="59">
        <v>-123719400</v>
      </c>
      <c r="F12" s="60">
        <v>-123719400</v>
      </c>
      <c r="G12" s="60">
        <v>-18443926</v>
      </c>
      <c r="H12" s="60">
        <v>-6850039</v>
      </c>
      <c r="I12" s="60">
        <v>-5979698</v>
      </c>
      <c r="J12" s="60">
        <v>-31273663</v>
      </c>
      <c r="K12" s="60">
        <v>-10619673</v>
      </c>
      <c r="L12" s="60">
        <v>-17194324</v>
      </c>
      <c r="M12" s="60">
        <v>-13412888</v>
      </c>
      <c r="N12" s="60">
        <v>-41226885</v>
      </c>
      <c r="O12" s="60"/>
      <c r="P12" s="60"/>
      <c r="Q12" s="60"/>
      <c r="R12" s="60"/>
      <c r="S12" s="60"/>
      <c r="T12" s="60"/>
      <c r="U12" s="60"/>
      <c r="V12" s="60"/>
      <c r="W12" s="60">
        <v>-72500548</v>
      </c>
      <c r="X12" s="60">
        <v>-61859700</v>
      </c>
      <c r="Y12" s="60">
        <v>-10640848</v>
      </c>
      <c r="Z12" s="140">
        <v>17.2</v>
      </c>
      <c r="AA12" s="62">
        <v>-123719400</v>
      </c>
    </row>
    <row r="13" spans="1:27" ht="13.5">
      <c r="A13" s="249" t="s">
        <v>40</v>
      </c>
      <c r="B13" s="182"/>
      <c r="C13" s="155">
        <v>-2719763</v>
      </c>
      <c r="D13" s="155"/>
      <c r="E13" s="59">
        <v>-1184880</v>
      </c>
      <c r="F13" s="60">
        <v>-1184880</v>
      </c>
      <c r="G13" s="60">
        <v>-19592</v>
      </c>
      <c r="H13" s="60">
        <v>-19879</v>
      </c>
      <c r="I13" s="60">
        <v>-20452</v>
      </c>
      <c r="J13" s="60">
        <v>-59923</v>
      </c>
      <c r="K13" s="60">
        <v>-11285</v>
      </c>
      <c r="L13" s="60">
        <v>-22097</v>
      </c>
      <c r="M13" s="60">
        <v>-13379</v>
      </c>
      <c r="N13" s="60">
        <v>-46761</v>
      </c>
      <c r="O13" s="60"/>
      <c r="P13" s="60"/>
      <c r="Q13" s="60"/>
      <c r="R13" s="60"/>
      <c r="S13" s="60"/>
      <c r="T13" s="60"/>
      <c r="U13" s="60"/>
      <c r="V13" s="60"/>
      <c r="W13" s="60">
        <v>-106684</v>
      </c>
      <c r="X13" s="60">
        <v>-592440</v>
      </c>
      <c r="Y13" s="60">
        <v>485756</v>
      </c>
      <c r="Z13" s="140">
        <v>-81.99</v>
      </c>
      <c r="AA13" s="62">
        <v>-1184880</v>
      </c>
    </row>
    <row r="14" spans="1:27" ht="13.5">
      <c r="A14" s="249" t="s">
        <v>42</v>
      </c>
      <c r="B14" s="182"/>
      <c r="C14" s="155">
        <v>-11199837</v>
      </c>
      <c r="D14" s="155"/>
      <c r="E14" s="59">
        <v>-6976956</v>
      </c>
      <c r="F14" s="60">
        <v>-6976956</v>
      </c>
      <c r="G14" s="60">
        <v>-12139000</v>
      </c>
      <c r="H14" s="60">
        <v>-1794350</v>
      </c>
      <c r="I14" s="60">
        <v>-277942</v>
      </c>
      <c r="J14" s="60">
        <v>-14211292</v>
      </c>
      <c r="K14" s="60">
        <v>-747679</v>
      </c>
      <c r="L14" s="60">
        <v>-727508</v>
      </c>
      <c r="M14" s="60">
        <v>-709327</v>
      </c>
      <c r="N14" s="60">
        <v>-2184514</v>
      </c>
      <c r="O14" s="60"/>
      <c r="P14" s="60"/>
      <c r="Q14" s="60"/>
      <c r="R14" s="60"/>
      <c r="S14" s="60"/>
      <c r="T14" s="60"/>
      <c r="U14" s="60"/>
      <c r="V14" s="60"/>
      <c r="W14" s="60">
        <v>-16395806</v>
      </c>
      <c r="X14" s="60">
        <v>-3488478</v>
      </c>
      <c r="Y14" s="60">
        <v>-12907328</v>
      </c>
      <c r="Z14" s="140">
        <v>370</v>
      </c>
      <c r="AA14" s="62">
        <v>-6976956</v>
      </c>
    </row>
    <row r="15" spans="1:27" ht="13.5">
      <c r="A15" s="250" t="s">
        <v>184</v>
      </c>
      <c r="B15" s="251"/>
      <c r="C15" s="168">
        <f aca="true" t="shared" si="0" ref="C15:Y15">SUM(C6:C14)</f>
        <v>236883</v>
      </c>
      <c r="D15" s="168">
        <f>SUM(D6:D14)</f>
        <v>0</v>
      </c>
      <c r="E15" s="72">
        <f t="shared" si="0"/>
        <v>12630096</v>
      </c>
      <c r="F15" s="73">
        <f t="shared" si="0"/>
        <v>12630096</v>
      </c>
      <c r="G15" s="73">
        <f t="shared" si="0"/>
        <v>7138855</v>
      </c>
      <c r="H15" s="73">
        <f t="shared" si="0"/>
        <v>-2444722</v>
      </c>
      <c r="I15" s="73">
        <f t="shared" si="0"/>
        <v>2807132</v>
      </c>
      <c r="J15" s="73">
        <f t="shared" si="0"/>
        <v>7501265</v>
      </c>
      <c r="K15" s="73">
        <f t="shared" si="0"/>
        <v>-111448</v>
      </c>
      <c r="L15" s="73">
        <f t="shared" si="0"/>
        <v>13287023</v>
      </c>
      <c r="M15" s="73">
        <f t="shared" si="0"/>
        <v>-8975125</v>
      </c>
      <c r="N15" s="73">
        <f t="shared" si="0"/>
        <v>4200450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11701715</v>
      </c>
      <c r="X15" s="73">
        <f t="shared" si="0"/>
        <v>6315048</v>
      </c>
      <c r="Y15" s="73">
        <f t="shared" si="0"/>
        <v>5386667</v>
      </c>
      <c r="Z15" s="170">
        <f>+IF(X15&lt;&gt;0,+(Y15/X15)*100,0)</f>
        <v>85.29890825849621</v>
      </c>
      <c r="AA15" s="74">
        <f>SUM(AA6:AA14)</f>
        <v>12630096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-1200252</v>
      </c>
      <c r="D24" s="155"/>
      <c r="E24" s="59"/>
      <c r="F24" s="60"/>
      <c r="G24" s="60">
        <v>-1439372</v>
      </c>
      <c r="H24" s="60">
        <v>-1439373</v>
      </c>
      <c r="I24" s="60">
        <v>-2768434</v>
      </c>
      <c r="J24" s="60">
        <v>-5647179</v>
      </c>
      <c r="K24" s="60">
        <v>-693003</v>
      </c>
      <c r="L24" s="60">
        <v>-344153</v>
      </c>
      <c r="M24" s="60">
        <v>-973182</v>
      </c>
      <c r="N24" s="60">
        <v>-2010338</v>
      </c>
      <c r="O24" s="60"/>
      <c r="P24" s="60"/>
      <c r="Q24" s="60"/>
      <c r="R24" s="60"/>
      <c r="S24" s="60"/>
      <c r="T24" s="60"/>
      <c r="U24" s="60"/>
      <c r="V24" s="60"/>
      <c r="W24" s="60">
        <v>-7657517</v>
      </c>
      <c r="X24" s="60"/>
      <c r="Y24" s="60">
        <v>-7657517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-1200252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-1439372</v>
      </c>
      <c r="H25" s="73">
        <f t="shared" si="1"/>
        <v>-1439373</v>
      </c>
      <c r="I25" s="73">
        <f t="shared" si="1"/>
        <v>-2768434</v>
      </c>
      <c r="J25" s="73">
        <f t="shared" si="1"/>
        <v>-5647179</v>
      </c>
      <c r="K25" s="73">
        <f t="shared" si="1"/>
        <v>-693003</v>
      </c>
      <c r="L25" s="73">
        <f t="shared" si="1"/>
        <v>-344153</v>
      </c>
      <c r="M25" s="73">
        <f t="shared" si="1"/>
        <v>-973182</v>
      </c>
      <c r="N25" s="73">
        <f t="shared" si="1"/>
        <v>-2010338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-7657517</v>
      </c>
      <c r="X25" s="73">
        <f t="shared" si="1"/>
        <v>0</v>
      </c>
      <c r="Y25" s="73">
        <f t="shared" si="1"/>
        <v>-7657517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436745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436745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-526624</v>
      </c>
      <c r="D36" s="153">
        <f>+D15+D25+D34</f>
        <v>0</v>
      </c>
      <c r="E36" s="99">
        <f t="shared" si="3"/>
        <v>12630096</v>
      </c>
      <c r="F36" s="100">
        <f t="shared" si="3"/>
        <v>12630096</v>
      </c>
      <c r="G36" s="100">
        <f t="shared" si="3"/>
        <v>5699483</v>
      </c>
      <c r="H36" s="100">
        <f t="shared" si="3"/>
        <v>-3884095</v>
      </c>
      <c r="I36" s="100">
        <f t="shared" si="3"/>
        <v>38698</v>
      </c>
      <c r="J36" s="100">
        <f t="shared" si="3"/>
        <v>1854086</v>
      </c>
      <c r="K36" s="100">
        <f t="shared" si="3"/>
        <v>-804451</v>
      </c>
      <c r="L36" s="100">
        <f t="shared" si="3"/>
        <v>12942870</v>
      </c>
      <c r="M36" s="100">
        <f t="shared" si="3"/>
        <v>-9948307</v>
      </c>
      <c r="N36" s="100">
        <f t="shared" si="3"/>
        <v>2190112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4044198</v>
      </c>
      <c r="X36" s="100">
        <f t="shared" si="3"/>
        <v>6315048</v>
      </c>
      <c r="Y36" s="100">
        <f t="shared" si="3"/>
        <v>-2270850</v>
      </c>
      <c r="Z36" s="137">
        <f>+IF(X36&lt;&gt;0,+(Y36/X36)*100,0)</f>
        <v>-35.95934662729404</v>
      </c>
      <c r="AA36" s="102">
        <f>+AA15+AA25+AA34</f>
        <v>12630096</v>
      </c>
    </row>
    <row r="37" spans="1:27" ht="13.5">
      <c r="A37" s="249" t="s">
        <v>199</v>
      </c>
      <c r="B37" s="182"/>
      <c r="C37" s="153">
        <v>1646913</v>
      </c>
      <c r="D37" s="153"/>
      <c r="E37" s="99"/>
      <c r="F37" s="100"/>
      <c r="G37" s="100">
        <v>412687</v>
      </c>
      <c r="H37" s="100">
        <v>6112170</v>
      </c>
      <c r="I37" s="100">
        <v>2228075</v>
      </c>
      <c r="J37" s="100">
        <v>412687</v>
      </c>
      <c r="K37" s="100">
        <v>2266773</v>
      </c>
      <c r="L37" s="100">
        <v>1462322</v>
      </c>
      <c r="M37" s="100">
        <v>14405192</v>
      </c>
      <c r="N37" s="100">
        <v>2266773</v>
      </c>
      <c r="O37" s="100"/>
      <c r="P37" s="100"/>
      <c r="Q37" s="100"/>
      <c r="R37" s="100"/>
      <c r="S37" s="100"/>
      <c r="T37" s="100"/>
      <c r="U37" s="100"/>
      <c r="V37" s="100"/>
      <c r="W37" s="100">
        <v>412687</v>
      </c>
      <c r="X37" s="100"/>
      <c r="Y37" s="100">
        <v>412687</v>
      </c>
      <c r="Z37" s="137"/>
      <c r="AA37" s="102"/>
    </row>
    <row r="38" spans="1:27" ht="13.5">
      <c r="A38" s="269" t="s">
        <v>200</v>
      </c>
      <c r="B38" s="256"/>
      <c r="C38" s="257">
        <v>1120289</v>
      </c>
      <c r="D38" s="257"/>
      <c r="E38" s="258">
        <v>12630096</v>
      </c>
      <c r="F38" s="259">
        <v>12630096</v>
      </c>
      <c r="G38" s="259">
        <v>6112170</v>
      </c>
      <c r="H38" s="259">
        <v>2228075</v>
      </c>
      <c r="I38" s="259">
        <v>2266773</v>
      </c>
      <c r="J38" s="259">
        <v>2266773</v>
      </c>
      <c r="K38" s="259">
        <v>1462322</v>
      </c>
      <c r="L38" s="259">
        <v>14405192</v>
      </c>
      <c r="M38" s="259">
        <v>4456885</v>
      </c>
      <c r="N38" s="259">
        <v>4456885</v>
      </c>
      <c r="O38" s="259"/>
      <c r="P38" s="259"/>
      <c r="Q38" s="259"/>
      <c r="R38" s="259"/>
      <c r="S38" s="259"/>
      <c r="T38" s="259"/>
      <c r="U38" s="259"/>
      <c r="V38" s="259"/>
      <c r="W38" s="259">
        <v>4456885</v>
      </c>
      <c r="X38" s="259">
        <v>6315048</v>
      </c>
      <c r="Y38" s="259">
        <v>-1858163</v>
      </c>
      <c r="Z38" s="260">
        <v>-29.42</v>
      </c>
      <c r="AA38" s="261">
        <v>12630096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19543000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26547</v>
      </c>
      <c r="J5" s="106">
        <f t="shared" si="0"/>
        <v>26547</v>
      </c>
      <c r="K5" s="106">
        <f t="shared" si="0"/>
        <v>45064</v>
      </c>
      <c r="L5" s="106">
        <f t="shared" si="0"/>
        <v>43426</v>
      </c>
      <c r="M5" s="106">
        <f t="shared" si="0"/>
        <v>45173</v>
      </c>
      <c r="N5" s="106">
        <f t="shared" si="0"/>
        <v>133663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160210</v>
      </c>
      <c r="X5" s="106">
        <f t="shared" si="0"/>
        <v>0</v>
      </c>
      <c r="Y5" s="106">
        <f t="shared" si="0"/>
        <v>160210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20402</v>
      </c>
      <c r="M7" s="60"/>
      <c r="N7" s="60">
        <v>20402</v>
      </c>
      <c r="O7" s="60"/>
      <c r="P7" s="60"/>
      <c r="Q7" s="60"/>
      <c r="R7" s="60"/>
      <c r="S7" s="60"/>
      <c r="T7" s="60"/>
      <c r="U7" s="60"/>
      <c r="V7" s="60"/>
      <c r="W7" s="60">
        <v>20402</v>
      </c>
      <c r="X7" s="60"/>
      <c r="Y7" s="60">
        <v>20402</v>
      </c>
      <c r="Z7" s="140"/>
      <c r="AA7" s="155"/>
    </row>
    <row r="8" spans="1:27" ht="13.5">
      <c r="A8" s="291" t="s">
        <v>206</v>
      </c>
      <c r="B8" s="142"/>
      <c r="C8" s="62">
        <v>17611000</v>
      </c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17611000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20402</v>
      </c>
      <c r="M11" s="295">
        <f t="shared" si="1"/>
        <v>0</v>
      </c>
      <c r="N11" s="295">
        <f t="shared" si="1"/>
        <v>20402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20402</v>
      </c>
      <c r="X11" s="295">
        <f t="shared" si="1"/>
        <v>0</v>
      </c>
      <c r="Y11" s="295">
        <f t="shared" si="1"/>
        <v>20402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740000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1192000</v>
      </c>
      <c r="D15" s="156"/>
      <c r="E15" s="60"/>
      <c r="F15" s="60"/>
      <c r="G15" s="60"/>
      <c r="H15" s="60"/>
      <c r="I15" s="60">
        <v>26547</v>
      </c>
      <c r="J15" s="60">
        <v>26547</v>
      </c>
      <c r="K15" s="60">
        <v>45064</v>
      </c>
      <c r="L15" s="60">
        <v>23024</v>
      </c>
      <c r="M15" s="60">
        <v>45173</v>
      </c>
      <c r="N15" s="60">
        <v>113261</v>
      </c>
      <c r="O15" s="60"/>
      <c r="P15" s="60"/>
      <c r="Q15" s="60"/>
      <c r="R15" s="60"/>
      <c r="S15" s="60"/>
      <c r="T15" s="60"/>
      <c r="U15" s="60"/>
      <c r="V15" s="60"/>
      <c r="W15" s="60">
        <v>139808</v>
      </c>
      <c r="X15" s="60"/>
      <c r="Y15" s="60">
        <v>139808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26401000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1439373</v>
      </c>
      <c r="H20" s="100">
        <f t="shared" si="2"/>
        <v>1439373</v>
      </c>
      <c r="I20" s="100">
        <f t="shared" si="2"/>
        <v>2768433</v>
      </c>
      <c r="J20" s="100">
        <f t="shared" si="2"/>
        <v>5647179</v>
      </c>
      <c r="K20" s="100">
        <f t="shared" si="2"/>
        <v>1399637</v>
      </c>
      <c r="L20" s="100">
        <f t="shared" si="2"/>
        <v>300727</v>
      </c>
      <c r="M20" s="100">
        <f t="shared" si="2"/>
        <v>928182</v>
      </c>
      <c r="N20" s="100">
        <f t="shared" si="2"/>
        <v>2628546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8275725</v>
      </c>
      <c r="X20" s="100">
        <f t="shared" si="2"/>
        <v>0</v>
      </c>
      <c r="Y20" s="100">
        <f t="shared" si="2"/>
        <v>8275725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>
        <v>11341000</v>
      </c>
      <c r="D21" s="156"/>
      <c r="E21" s="60"/>
      <c r="F21" s="60"/>
      <c r="G21" s="60">
        <v>794824</v>
      </c>
      <c r="H21" s="60">
        <v>794824</v>
      </c>
      <c r="I21" s="60">
        <v>2768433</v>
      </c>
      <c r="J21" s="60">
        <v>4358081</v>
      </c>
      <c r="K21" s="60">
        <v>1051737</v>
      </c>
      <c r="L21" s="60"/>
      <c r="M21" s="60">
        <v>102374</v>
      </c>
      <c r="N21" s="60">
        <v>1154111</v>
      </c>
      <c r="O21" s="60"/>
      <c r="P21" s="60"/>
      <c r="Q21" s="60"/>
      <c r="R21" s="60"/>
      <c r="S21" s="60"/>
      <c r="T21" s="60"/>
      <c r="U21" s="60"/>
      <c r="V21" s="60"/>
      <c r="W21" s="60">
        <v>5512192</v>
      </c>
      <c r="X21" s="60"/>
      <c r="Y21" s="60">
        <v>5512192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>
        <v>7000000</v>
      </c>
      <c r="D24" s="156"/>
      <c r="E24" s="60"/>
      <c r="F24" s="60"/>
      <c r="G24" s="60">
        <v>114120</v>
      </c>
      <c r="H24" s="60">
        <v>114120</v>
      </c>
      <c r="I24" s="60"/>
      <c r="J24" s="60">
        <v>228240</v>
      </c>
      <c r="K24" s="60">
        <v>162843</v>
      </c>
      <c r="L24" s="60">
        <v>40884</v>
      </c>
      <c r="M24" s="60">
        <v>720928</v>
      </c>
      <c r="N24" s="60">
        <v>924655</v>
      </c>
      <c r="O24" s="60"/>
      <c r="P24" s="60"/>
      <c r="Q24" s="60"/>
      <c r="R24" s="60"/>
      <c r="S24" s="60"/>
      <c r="T24" s="60"/>
      <c r="U24" s="60"/>
      <c r="V24" s="60"/>
      <c r="W24" s="60">
        <v>1152895</v>
      </c>
      <c r="X24" s="60"/>
      <c r="Y24" s="60">
        <v>1152895</v>
      </c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18341000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908944</v>
      </c>
      <c r="H26" s="295">
        <f t="shared" si="3"/>
        <v>908944</v>
      </c>
      <c r="I26" s="295">
        <f t="shared" si="3"/>
        <v>2768433</v>
      </c>
      <c r="J26" s="295">
        <f t="shared" si="3"/>
        <v>4586321</v>
      </c>
      <c r="K26" s="295">
        <f t="shared" si="3"/>
        <v>1214580</v>
      </c>
      <c r="L26" s="295">
        <f t="shared" si="3"/>
        <v>40884</v>
      </c>
      <c r="M26" s="295">
        <f t="shared" si="3"/>
        <v>823302</v>
      </c>
      <c r="N26" s="295">
        <f t="shared" si="3"/>
        <v>2078766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6665087</v>
      </c>
      <c r="X26" s="295">
        <f t="shared" si="3"/>
        <v>0</v>
      </c>
      <c r="Y26" s="295">
        <f t="shared" si="3"/>
        <v>6665087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4125000</v>
      </c>
      <c r="D27" s="156"/>
      <c r="E27" s="60"/>
      <c r="F27" s="60"/>
      <c r="G27" s="60">
        <v>530429</v>
      </c>
      <c r="H27" s="60">
        <v>530429</v>
      </c>
      <c r="I27" s="60"/>
      <c r="J27" s="60">
        <v>1060858</v>
      </c>
      <c r="K27" s="60">
        <v>185057</v>
      </c>
      <c r="L27" s="60">
        <v>259843</v>
      </c>
      <c r="M27" s="60">
        <v>104880</v>
      </c>
      <c r="N27" s="60">
        <v>549780</v>
      </c>
      <c r="O27" s="60"/>
      <c r="P27" s="60"/>
      <c r="Q27" s="60"/>
      <c r="R27" s="60"/>
      <c r="S27" s="60"/>
      <c r="T27" s="60"/>
      <c r="U27" s="60"/>
      <c r="V27" s="60"/>
      <c r="W27" s="60">
        <v>1610638</v>
      </c>
      <c r="X27" s="60"/>
      <c r="Y27" s="60">
        <v>1610638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3935000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11341000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794824</v>
      </c>
      <c r="H36" s="60">
        <f t="shared" si="4"/>
        <v>794824</v>
      </c>
      <c r="I36" s="60">
        <f t="shared" si="4"/>
        <v>2768433</v>
      </c>
      <c r="J36" s="60">
        <f t="shared" si="4"/>
        <v>4358081</v>
      </c>
      <c r="K36" s="60">
        <f t="shared" si="4"/>
        <v>1051737</v>
      </c>
      <c r="L36" s="60">
        <f t="shared" si="4"/>
        <v>0</v>
      </c>
      <c r="M36" s="60">
        <f t="shared" si="4"/>
        <v>102374</v>
      </c>
      <c r="N36" s="60">
        <f t="shared" si="4"/>
        <v>1154111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5512192</v>
      </c>
      <c r="X36" s="60">
        <f t="shared" si="4"/>
        <v>0</v>
      </c>
      <c r="Y36" s="60">
        <f t="shared" si="4"/>
        <v>5512192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20402</v>
      </c>
      <c r="M37" s="60">
        <f t="shared" si="4"/>
        <v>0</v>
      </c>
      <c r="N37" s="60">
        <f t="shared" si="4"/>
        <v>20402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20402</v>
      </c>
      <c r="X37" s="60">
        <f t="shared" si="4"/>
        <v>0</v>
      </c>
      <c r="Y37" s="60">
        <f t="shared" si="4"/>
        <v>20402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17611000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7000000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114120</v>
      </c>
      <c r="H39" s="60">
        <f t="shared" si="4"/>
        <v>114120</v>
      </c>
      <c r="I39" s="60">
        <f t="shared" si="4"/>
        <v>0</v>
      </c>
      <c r="J39" s="60">
        <f t="shared" si="4"/>
        <v>228240</v>
      </c>
      <c r="K39" s="60">
        <f t="shared" si="4"/>
        <v>162843</v>
      </c>
      <c r="L39" s="60">
        <f t="shared" si="4"/>
        <v>40884</v>
      </c>
      <c r="M39" s="60">
        <f t="shared" si="4"/>
        <v>720928</v>
      </c>
      <c r="N39" s="60">
        <f t="shared" si="4"/>
        <v>924655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1152895</v>
      </c>
      <c r="X39" s="60">
        <f t="shared" si="4"/>
        <v>0</v>
      </c>
      <c r="Y39" s="60">
        <f t="shared" si="4"/>
        <v>1152895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35952000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908944</v>
      </c>
      <c r="H41" s="295">
        <f t="shared" si="6"/>
        <v>908944</v>
      </c>
      <c r="I41" s="295">
        <f t="shared" si="6"/>
        <v>2768433</v>
      </c>
      <c r="J41" s="295">
        <f t="shared" si="6"/>
        <v>4586321</v>
      </c>
      <c r="K41" s="295">
        <f t="shared" si="6"/>
        <v>1214580</v>
      </c>
      <c r="L41" s="295">
        <f t="shared" si="6"/>
        <v>61286</v>
      </c>
      <c r="M41" s="295">
        <f t="shared" si="6"/>
        <v>823302</v>
      </c>
      <c r="N41" s="295">
        <f t="shared" si="6"/>
        <v>2099168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6685489</v>
      </c>
      <c r="X41" s="295">
        <f t="shared" si="6"/>
        <v>0</v>
      </c>
      <c r="Y41" s="295">
        <f t="shared" si="6"/>
        <v>6685489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4865000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530429</v>
      </c>
      <c r="H42" s="54">
        <f t="shared" si="7"/>
        <v>530429</v>
      </c>
      <c r="I42" s="54">
        <f t="shared" si="7"/>
        <v>0</v>
      </c>
      <c r="J42" s="54">
        <f t="shared" si="7"/>
        <v>1060858</v>
      </c>
      <c r="K42" s="54">
        <f t="shared" si="7"/>
        <v>185057</v>
      </c>
      <c r="L42" s="54">
        <f t="shared" si="7"/>
        <v>259843</v>
      </c>
      <c r="M42" s="54">
        <f t="shared" si="7"/>
        <v>104880</v>
      </c>
      <c r="N42" s="54">
        <f t="shared" si="7"/>
        <v>549780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1610638</v>
      </c>
      <c r="X42" s="54">
        <f t="shared" si="7"/>
        <v>0</v>
      </c>
      <c r="Y42" s="54">
        <f t="shared" si="7"/>
        <v>1610638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5127000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26547</v>
      </c>
      <c r="J45" s="54">
        <f t="shared" si="7"/>
        <v>26547</v>
      </c>
      <c r="K45" s="54">
        <f t="shared" si="7"/>
        <v>45064</v>
      </c>
      <c r="L45" s="54">
        <f t="shared" si="7"/>
        <v>23024</v>
      </c>
      <c r="M45" s="54">
        <f t="shared" si="7"/>
        <v>45173</v>
      </c>
      <c r="N45" s="54">
        <f t="shared" si="7"/>
        <v>113261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139808</v>
      </c>
      <c r="X45" s="54">
        <f t="shared" si="7"/>
        <v>0</v>
      </c>
      <c r="Y45" s="54">
        <f t="shared" si="7"/>
        <v>139808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45944000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1439373</v>
      </c>
      <c r="H49" s="220">
        <f t="shared" si="9"/>
        <v>1439373</v>
      </c>
      <c r="I49" s="220">
        <f t="shared" si="9"/>
        <v>2794980</v>
      </c>
      <c r="J49" s="220">
        <f t="shared" si="9"/>
        <v>5673726</v>
      </c>
      <c r="K49" s="220">
        <f t="shared" si="9"/>
        <v>1444701</v>
      </c>
      <c r="L49" s="220">
        <f t="shared" si="9"/>
        <v>344153</v>
      </c>
      <c r="M49" s="220">
        <f t="shared" si="9"/>
        <v>973355</v>
      </c>
      <c r="N49" s="220">
        <f t="shared" si="9"/>
        <v>2762209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8435935</v>
      </c>
      <c r="X49" s="220">
        <f t="shared" si="9"/>
        <v>0</v>
      </c>
      <c r="Y49" s="220">
        <f t="shared" si="9"/>
        <v>8435935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6190000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>
        <v>1994000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>
        <v>805000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665000</v>
      </c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>
        <v>400000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535000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4399000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750000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1041000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146268</v>
      </c>
      <c r="H65" s="60">
        <v>146268</v>
      </c>
      <c r="I65" s="60">
        <v>146268</v>
      </c>
      <c r="J65" s="60">
        <v>438804</v>
      </c>
      <c r="K65" s="60">
        <v>146268</v>
      </c>
      <c r="L65" s="60">
        <v>146268</v>
      </c>
      <c r="M65" s="60">
        <v>146268</v>
      </c>
      <c r="N65" s="60">
        <v>438804</v>
      </c>
      <c r="O65" s="60"/>
      <c r="P65" s="60"/>
      <c r="Q65" s="60"/>
      <c r="R65" s="60"/>
      <c r="S65" s="60"/>
      <c r="T65" s="60"/>
      <c r="U65" s="60"/>
      <c r="V65" s="60"/>
      <c r="W65" s="60">
        <v>877608</v>
      </c>
      <c r="X65" s="60"/>
      <c r="Y65" s="60">
        <v>877608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173207</v>
      </c>
      <c r="H66" s="275">
        <v>194853</v>
      </c>
      <c r="I66" s="275">
        <v>79681</v>
      </c>
      <c r="J66" s="275">
        <v>447741</v>
      </c>
      <c r="K66" s="275">
        <v>115117</v>
      </c>
      <c r="L66" s="275">
        <v>170803</v>
      </c>
      <c r="M66" s="275">
        <v>115117</v>
      </c>
      <c r="N66" s="275">
        <v>401037</v>
      </c>
      <c r="O66" s="275"/>
      <c r="P66" s="275"/>
      <c r="Q66" s="275"/>
      <c r="R66" s="275"/>
      <c r="S66" s="275"/>
      <c r="T66" s="275"/>
      <c r="U66" s="275"/>
      <c r="V66" s="275"/>
      <c r="W66" s="275">
        <v>848778</v>
      </c>
      <c r="X66" s="275"/>
      <c r="Y66" s="275">
        <v>848778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6227172</v>
      </c>
      <c r="F67" s="60"/>
      <c r="G67" s="60">
        <v>156189</v>
      </c>
      <c r="H67" s="60">
        <v>108332</v>
      </c>
      <c r="I67" s="60">
        <v>46751</v>
      </c>
      <c r="J67" s="60">
        <v>311272</v>
      </c>
      <c r="K67" s="60">
        <v>365137</v>
      </c>
      <c r="L67" s="60">
        <v>115904</v>
      </c>
      <c r="M67" s="60">
        <v>365137</v>
      </c>
      <c r="N67" s="60">
        <v>846178</v>
      </c>
      <c r="O67" s="60"/>
      <c r="P67" s="60"/>
      <c r="Q67" s="60"/>
      <c r="R67" s="60"/>
      <c r="S67" s="60"/>
      <c r="T67" s="60"/>
      <c r="U67" s="60"/>
      <c r="V67" s="60"/>
      <c r="W67" s="60">
        <v>1157450</v>
      </c>
      <c r="X67" s="60"/>
      <c r="Y67" s="60">
        <v>1157450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6227172</v>
      </c>
      <c r="F69" s="220">
        <f t="shared" si="12"/>
        <v>0</v>
      </c>
      <c r="G69" s="220">
        <f t="shared" si="12"/>
        <v>475664</v>
      </c>
      <c r="H69" s="220">
        <f t="shared" si="12"/>
        <v>449453</v>
      </c>
      <c r="I69" s="220">
        <f t="shared" si="12"/>
        <v>272700</v>
      </c>
      <c r="J69" s="220">
        <f t="shared" si="12"/>
        <v>1197817</v>
      </c>
      <c r="K69" s="220">
        <f t="shared" si="12"/>
        <v>626522</v>
      </c>
      <c r="L69" s="220">
        <f t="shared" si="12"/>
        <v>432975</v>
      </c>
      <c r="M69" s="220">
        <f t="shared" si="12"/>
        <v>626522</v>
      </c>
      <c r="N69" s="220">
        <f t="shared" si="12"/>
        <v>1686019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2883836</v>
      </c>
      <c r="X69" s="220">
        <f t="shared" si="12"/>
        <v>0</v>
      </c>
      <c r="Y69" s="220">
        <f t="shared" si="12"/>
        <v>2883836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17611000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20402</v>
      </c>
      <c r="M5" s="356">
        <f t="shared" si="0"/>
        <v>0</v>
      </c>
      <c r="N5" s="358">
        <f t="shared" si="0"/>
        <v>20402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20402</v>
      </c>
      <c r="X5" s="356">
        <f t="shared" si="0"/>
        <v>0</v>
      </c>
      <c r="Y5" s="358">
        <f t="shared" si="0"/>
        <v>20402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20402</v>
      </c>
      <c r="M8" s="60">
        <f t="shared" si="2"/>
        <v>0</v>
      </c>
      <c r="N8" s="59">
        <f t="shared" si="2"/>
        <v>20402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20402</v>
      </c>
      <c r="X8" s="60">
        <f t="shared" si="2"/>
        <v>0</v>
      </c>
      <c r="Y8" s="59">
        <f t="shared" si="2"/>
        <v>20402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20402</v>
      </c>
      <c r="M9" s="60"/>
      <c r="N9" s="59">
        <v>20402</v>
      </c>
      <c r="O9" s="59"/>
      <c r="P9" s="60"/>
      <c r="Q9" s="60"/>
      <c r="R9" s="59"/>
      <c r="S9" s="59"/>
      <c r="T9" s="60"/>
      <c r="U9" s="60"/>
      <c r="V9" s="59"/>
      <c r="W9" s="59">
        <v>20402</v>
      </c>
      <c r="X9" s="60"/>
      <c r="Y9" s="59">
        <v>20402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17611000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17611000</v>
      </c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740000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725000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15000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1192000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26547</v>
      </c>
      <c r="J40" s="345">
        <f t="shared" si="9"/>
        <v>26547</v>
      </c>
      <c r="K40" s="345">
        <f t="shared" si="9"/>
        <v>45064</v>
      </c>
      <c r="L40" s="343">
        <f t="shared" si="9"/>
        <v>23024</v>
      </c>
      <c r="M40" s="343">
        <f t="shared" si="9"/>
        <v>45173</v>
      </c>
      <c r="N40" s="345">
        <f t="shared" si="9"/>
        <v>113261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139808</v>
      </c>
      <c r="X40" s="343">
        <f t="shared" si="9"/>
        <v>0</v>
      </c>
      <c r="Y40" s="345">
        <f t="shared" si="9"/>
        <v>139808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310000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882000</v>
      </c>
      <c r="D44" s="368"/>
      <c r="E44" s="54"/>
      <c r="F44" s="53"/>
      <c r="G44" s="53"/>
      <c r="H44" s="54"/>
      <c r="I44" s="54">
        <v>26547</v>
      </c>
      <c r="J44" s="53">
        <v>26547</v>
      </c>
      <c r="K44" s="53">
        <v>45064</v>
      </c>
      <c r="L44" s="54">
        <v>23024</v>
      </c>
      <c r="M44" s="54">
        <v>45173</v>
      </c>
      <c r="N44" s="53">
        <v>113261</v>
      </c>
      <c r="O44" s="53"/>
      <c r="P44" s="54"/>
      <c r="Q44" s="54"/>
      <c r="R44" s="53"/>
      <c r="S44" s="53"/>
      <c r="T44" s="54"/>
      <c r="U44" s="54"/>
      <c r="V44" s="53"/>
      <c r="W44" s="53">
        <v>139808</v>
      </c>
      <c r="X44" s="54"/>
      <c r="Y44" s="53">
        <v>139808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19543000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26547</v>
      </c>
      <c r="J60" s="264">
        <f t="shared" si="14"/>
        <v>26547</v>
      </c>
      <c r="K60" s="264">
        <f t="shared" si="14"/>
        <v>45064</v>
      </c>
      <c r="L60" s="219">
        <f t="shared" si="14"/>
        <v>43426</v>
      </c>
      <c r="M60" s="219">
        <f t="shared" si="14"/>
        <v>45173</v>
      </c>
      <c r="N60" s="264">
        <f t="shared" si="14"/>
        <v>133663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160210</v>
      </c>
      <c r="X60" s="219">
        <f t="shared" si="14"/>
        <v>0</v>
      </c>
      <c r="Y60" s="264">
        <f t="shared" si="14"/>
        <v>160210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18341000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908944</v>
      </c>
      <c r="H5" s="356">
        <f t="shared" si="0"/>
        <v>908944</v>
      </c>
      <c r="I5" s="356">
        <f t="shared" si="0"/>
        <v>2768433</v>
      </c>
      <c r="J5" s="358">
        <f t="shared" si="0"/>
        <v>4586321</v>
      </c>
      <c r="K5" s="358">
        <f t="shared" si="0"/>
        <v>1214580</v>
      </c>
      <c r="L5" s="356">
        <f t="shared" si="0"/>
        <v>40884</v>
      </c>
      <c r="M5" s="356">
        <f t="shared" si="0"/>
        <v>823302</v>
      </c>
      <c r="N5" s="358">
        <f t="shared" si="0"/>
        <v>2078766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6665087</v>
      </c>
      <c r="X5" s="356">
        <f t="shared" si="0"/>
        <v>0</v>
      </c>
      <c r="Y5" s="358">
        <f t="shared" si="0"/>
        <v>6665087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11341000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794824</v>
      </c>
      <c r="H6" s="60">
        <f t="shared" si="1"/>
        <v>794824</v>
      </c>
      <c r="I6" s="60">
        <f t="shared" si="1"/>
        <v>2768433</v>
      </c>
      <c r="J6" s="59">
        <f t="shared" si="1"/>
        <v>4358081</v>
      </c>
      <c r="K6" s="59">
        <f t="shared" si="1"/>
        <v>1051737</v>
      </c>
      <c r="L6" s="60">
        <f t="shared" si="1"/>
        <v>0</v>
      </c>
      <c r="M6" s="60">
        <f t="shared" si="1"/>
        <v>102374</v>
      </c>
      <c r="N6" s="59">
        <f t="shared" si="1"/>
        <v>1154111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5512192</v>
      </c>
      <c r="X6" s="60">
        <f t="shared" si="1"/>
        <v>0</v>
      </c>
      <c r="Y6" s="59">
        <f t="shared" si="1"/>
        <v>5512192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11341000</v>
      </c>
      <c r="D7" s="340"/>
      <c r="E7" s="60"/>
      <c r="F7" s="59"/>
      <c r="G7" s="59">
        <v>794824</v>
      </c>
      <c r="H7" s="60">
        <v>794824</v>
      </c>
      <c r="I7" s="60">
        <v>2768433</v>
      </c>
      <c r="J7" s="59">
        <v>4358081</v>
      </c>
      <c r="K7" s="59">
        <v>1051737</v>
      </c>
      <c r="L7" s="60"/>
      <c r="M7" s="60">
        <v>102374</v>
      </c>
      <c r="N7" s="59">
        <v>1154111</v>
      </c>
      <c r="O7" s="59"/>
      <c r="P7" s="60"/>
      <c r="Q7" s="60"/>
      <c r="R7" s="59"/>
      <c r="S7" s="59"/>
      <c r="T7" s="60"/>
      <c r="U7" s="60"/>
      <c r="V7" s="59"/>
      <c r="W7" s="59">
        <v>5512192</v>
      </c>
      <c r="X7" s="60"/>
      <c r="Y7" s="59">
        <v>5512192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7000000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114120</v>
      </c>
      <c r="H13" s="275">
        <f t="shared" si="4"/>
        <v>114120</v>
      </c>
      <c r="I13" s="275">
        <f t="shared" si="4"/>
        <v>0</v>
      </c>
      <c r="J13" s="342">
        <f t="shared" si="4"/>
        <v>228240</v>
      </c>
      <c r="K13" s="342">
        <f t="shared" si="4"/>
        <v>162843</v>
      </c>
      <c r="L13" s="275">
        <f t="shared" si="4"/>
        <v>40884</v>
      </c>
      <c r="M13" s="275">
        <f t="shared" si="4"/>
        <v>720928</v>
      </c>
      <c r="N13" s="342">
        <f t="shared" si="4"/>
        <v>924655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1152895</v>
      </c>
      <c r="X13" s="275">
        <f t="shared" si="4"/>
        <v>0</v>
      </c>
      <c r="Y13" s="342">
        <f t="shared" si="4"/>
        <v>1152895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7000000</v>
      </c>
      <c r="D14" s="340"/>
      <c r="E14" s="60"/>
      <c r="F14" s="59"/>
      <c r="G14" s="59">
        <v>114120</v>
      </c>
      <c r="H14" s="60">
        <v>114120</v>
      </c>
      <c r="I14" s="60"/>
      <c r="J14" s="59">
        <v>228240</v>
      </c>
      <c r="K14" s="59">
        <v>162843</v>
      </c>
      <c r="L14" s="60">
        <v>40884</v>
      </c>
      <c r="M14" s="60">
        <v>720928</v>
      </c>
      <c r="N14" s="59">
        <v>924655</v>
      </c>
      <c r="O14" s="59"/>
      <c r="P14" s="60"/>
      <c r="Q14" s="60"/>
      <c r="R14" s="59"/>
      <c r="S14" s="59"/>
      <c r="T14" s="60"/>
      <c r="U14" s="60"/>
      <c r="V14" s="59"/>
      <c r="W14" s="59">
        <v>1152895</v>
      </c>
      <c r="X14" s="60"/>
      <c r="Y14" s="59">
        <v>1152895</v>
      </c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4125000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530429</v>
      </c>
      <c r="H22" s="343">
        <f t="shared" si="6"/>
        <v>530429</v>
      </c>
      <c r="I22" s="343">
        <f t="shared" si="6"/>
        <v>0</v>
      </c>
      <c r="J22" s="345">
        <f t="shared" si="6"/>
        <v>1060858</v>
      </c>
      <c r="K22" s="345">
        <f t="shared" si="6"/>
        <v>185057</v>
      </c>
      <c r="L22" s="343">
        <f t="shared" si="6"/>
        <v>259843</v>
      </c>
      <c r="M22" s="343">
        <f t="shared" si="6"/>
        <v>104880</v>
      </c>
      <c r="N22" s="345">
        <f t="shared" si="6"/>
        <v>549780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1610638</v>
      </c>
      <c r="X22" s="343">
        <f t="shared" si="6"/>
        <v>0</v>
      </c>
      <c r="Y22" s="345">
        <f t="shared" si="6"/>
        <v>1610638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>
        <v>21707</v>
      </c>
      <c r="M23" s="60"/>
      <c r="N23" s="59">
        <v>21707</v>
      </c>
      <c r="O23" s="59"/>
      <c r="P23" s="60"/>
      <c r="Q23" s="60"/>
      <c r="R23" s="59"/>
      <c r="S23" s="59"/>
      <c r="T23" s="60"/>
      <c r="U23" s="60"/>
      <c r="V23" s="59"/>
      <c r="W23" s="59">
        <v>21707</v>
      </c>
      <c r="X23" s="60"/>
      <c r="Y23" s="59">
        <v>21707</v>
      </c>
      <c r="Z23" s="61"/>
      <c r="AA23" s="62"/>
    </row>
    <row r="24" spans="1:27" ht="13.5">
      <c r="A24" s="361" t="s">
        <v>237</v>
      </c>
      <c r="B24" s="142"/>
      <c r="C24" s="60">
        <v>4125000</v>
      </c>
      <c r="D24" s="340"/>
      <c r="E24" s="60"/>
      <c r="F24" s="59"/>
      <c r="G24" s="59">
        <v>530429</v>
      </c>
      <c r="H24" s="60">
        <v>530429</v>
      </c>
      <c r="I24" s="60"/>
      <c r="J24" s="59">
        <v>1060858</v>
      </c>
      <c r="K24" s="59">
        <v>185057</v>
      </c>
      <c r="L24" s="60">
        <v>238136</v>
      </c>
      <c r="M24" s="60">
        <v>104880</v>
      </c>
      <c r="N24" s="59">
        <v>528073</v>
      </c>
      <c r="O24" s="59"/>
      <c r="P24" s="60"/>
      <c r="Q24" s="60"/>
      <c r="R24" s="59"/>
      <c r="S24" s="59"/>
      <c r="T24" s="60"/>
      <c r="U24" s="60"/>
      <c r="V24" s="59"/>
      <c r="W24" s="59">
        <v>1588931</v>
      </c>
      <c r="X24" s="60"/>
      <c r="Y24" s="59">
        <v>1588931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3935000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2375000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1560000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26401000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1439373</v>
      </c>
      <c r="H60" s="219">
        <f t="shared" si="14"/>
        <v>1439373</v>
      </c>
      <c r="I60" s="219">
        <f t="shared" si="14"/>
        <v>2768433</v>
      </c>
      <c r="J60" s="264">
        <f t="shared" si="14"/>
        <v>5647179</v>
      </c>
      <c r="K60" s="264">
        <f t="shared" si="14"/>
        <v>1399637</v>
      </c>
      <c r="L60" s="219">
        <f t="shared" si="14"/>
        <v>300727</v>
      </c>
      <c r="M60" s="219">
        <f t="shared" si="14"/>
        <v>928182</v>
      </c>
      <c r="N60" s="264">
        <f t="shared" si="14"/>
        <v>2628546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8275725</v>
      </c>
      <c r="X60" s="219">
        <f t="shared" si="14"/>
        <v>0</v>
      </c>
      <c r="Y60" s="264">
        <f t="shared" si="14"/>
        <v>8275725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1560000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1560000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2014-02-04T08:04:16Z</dcterms:created>
  <dcterms:modified xsi:type="dcterms:W3CDTF">2014-02-04T08:04:19Z</dcterms:modified>
  <cp:category/>
  <cp:version/>
  <cp:contentType/>
  <cp:contentStatus/>
</cp:coreProperties>
</file>