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<sst xmlns="http://schemas.openxmlformats.org/spreadsheetml/2006/main" count="855" uniqueCount="302">
  <si>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Tsolwana(EC132)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</si>
  <si>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</si>
  <si>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</si>
  <si>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</si>
  <si>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</si>
  <si>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</si>
  <si>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</si>
  <si>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</si>
  <si>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</si>
  <si>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</si>
  <si>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</si>
  <si>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</si>
  <si>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</si>
  <si>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</si>
  <si>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</si>
  <si>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</si>
  <si>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</si>
  <si>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</si>
  <si>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</si>
  <si>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</si>
  <si>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</si>
  <si>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</si>
  <si>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</si>
  <si>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</si>
  <si>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</si>
  <si>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</si>
  <si>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</si>
  <si>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</si>
  <si>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</si>
  <si>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</si>
  <si>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</si>
  <si>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</si>
  <si>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</si>
  <si>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</si>
  <si>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</si>
  <si>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</si>
  <si>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</si>
  <si>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</si>
  <si>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</si>
  <si>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</si>
  <si>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</si>
  <si>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</si>
  <si>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</si>
  <si>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</si>
  <si>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</si>
  <si>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</si>
  <si>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</si>
  <si>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</si>
  <si>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</si>
  <si>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</si>
  <si>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</si>
  <si>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</si>
  <si>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</si>
  <si>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</si>
  <si>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</si>
  <si>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</si>
  <si>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</si>
  <si>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</si>
  <si>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</si>
  <si>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</si>
  <si>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</si>
  <si>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</si>
  <si>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</si>
  <si>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</si>
  <si>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</si>
  <si>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</si>
  <si>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</si>
  <si>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</si>
  <si>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</si>
  <si>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</si>
  <si>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Tsolwana(EC132)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</si>
  <si>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</si>
  <si>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</si>
  <si>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</si>
  <si>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</si>
  <si>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</si>
  <si>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</si>
  <si>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</si>
  <si>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</si>
  <si>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</si>
  <si>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</si>
  <si>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</si>
  <si>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</si>
  <si>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</si>
  <si>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</si>
  <si>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</si>
  <si>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</si>
  <si>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</si>
  <si>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</si>
  <si>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</si>
  <si>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</si>
  <si>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</si>
  <si>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</si>
  <si>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</si>
  <si>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</si>
  <si>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</si>
  <si>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</si>
  <si>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</si>
  <si>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</si>
  <si>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</si>
  <si>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Tsolwana(EC132)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</si>
  <si>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</si>
  <si>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</si>
  <si>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</si>
  <si>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</si>
  <si>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</si>
  <si>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</si>
  <si>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</si>
  <si>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</si>
  <si>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</si>
  <si>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</si>
  <si>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</si>
  <si>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</si>
  <si>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</si>
  <si>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</si>
  <si>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</si>
  <si>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</si>
  <si>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</si>
  <si>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</si>
  <si>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</si>
  <si>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</si>
  <si>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</si>
  <si>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</si>
  <si>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</si>
  <si>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</si>
  <si>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</si>
  <si>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</si>
  <si>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</si>
  <si>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</si>
  <si>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Tsolwana(EC132)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</si>
  <si>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</si>
  <si>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</si>
  <si>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</si>
  <si>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</si>
  <si>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</si>
  <si>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</si>
  <si>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</si>
  <si>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</si>
  <si>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</si>
  <si>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</si>
  <si>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Tsolwana(EC132)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</si>
  <si>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</si>
  <si>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</si>
  <si>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</si>
  <si>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</si>
  <si>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</si>
  <si>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</si>
  <si>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</si>
  <si>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</si>
  <si>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</si>
  <si>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</si>
  <si>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</si>
  <si>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</si>
  <si>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</si>
  <si>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</si>
  <si>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</si>
  <si>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</si>
  <si>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</si>
  <si>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</si>
  <si>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</si>
  <si>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</si>
  <si>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</si>
  <si>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</si>
  <si>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</si>
  <si>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</si>
  <si>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</si>
  <si>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</si>
  <si>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</si>
  <si>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</si>
  <si>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</si>
  <si>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</si>
  <si>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</si>
  <si>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</si>
  <si>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</si>
  <si>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Tsolwana(EC132)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</si>
  <si>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</si>
  <si>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</si>
  <si>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</si>
  <si>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</si>
  <si>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</si>
  <si>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</si>
  <si>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</si>
  <si>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</si>
  <si>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</si>
  <si>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</si>
  <si>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</si>
  <si>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</si>
  <si>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</si>
  <si>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</si>
  <si>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</si>
  <si>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</si>
  <si>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</si>
  <si>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</si>
  <si>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</si>
  <si>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</si>
  <si>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</si>
  <si>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</si>
  <si>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</si>
  <si>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</si>
  <si>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</si>
  <si>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</si>
  <si>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Tsolwana(EC132)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</si>
  <si>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</si>
  <si>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</si>
  <si>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</si>
  <si>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</si>
  <si>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</si>
  <si>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</si>
  <si>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</si>
  <si>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</si>
  <si>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</si>
  <si>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</si>
  <si>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</si>
  <si>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</si>
  <si>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</si>
  <si>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</si>
  <si>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</si>
  <si>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</si>
  <si>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</si>
  <si>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</si>
  <si>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</si>
  <si>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</si>
  <si>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</si>
  <si>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</si>
  <si>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</si>
  <si>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</si>
  <si>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Tsolwana(EC132)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</si>
  <si>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</si>
  <si>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</si>
  <si>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</si>
  <si>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</si>
  <si>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</si>
  <si>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</si>
  <si>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</si>
  <si>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</si>
  <si>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</si>
  <si>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</si>
  <si>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</si>
  <si>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</si>
  <si>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</si>
  <si>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</si>
  <si>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</si>
  <si>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</si>
  <si>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</si>
  <si>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</si>
  <si>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</si>
  <si>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</si>
  <si>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</si>
  <si>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</si>
  <si>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</si>
  <si>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</si>
  <si>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</si>
  <si>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</si>
  <si>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</si>
  <si>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</si>
  <si>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</si>
  <si>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</si>
  <si>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</si>
  <si>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</si>
  <si>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</si>
  <si>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</si>
  <si>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</si>
  <si>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Tsolwana(EC132)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</si>
  <si>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</si>
  <si>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</si>
  <si>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Tsolwana(EC132)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</si>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</sst>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1509757</v>
      </c>
      <c r="C5" s="19">
        <v>0</v>
      </c>
      <c r="D5" s="59">
        <v>1580000</v>
      </c>
      <c r="E5" s="60">
        <v>1580000</v>
      </c>
      <c r="F5" s="60">
        <v>3235101</v>
      </c>
      <c r="G5" s="60">
        <v>-841380</v>
      </c>
      <c r="H5" s="60">
        <v>2275</v>
      </c>
      <c r="I5" s="60">
        <v>2395996</v>
      </c>
      <c r="J5" s="60">
        <v>2275</v>
      </c>
      <c r="K5" s="60">
        <v>0</v>
      </c>
      <c r="L5" s="60">
        <v>0</v>
      </c>
      <c r="M5" s="60">
        <v>2275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2398271</v>
      </c>
      <c r="W5" s="60">
        <v>790000</v>
      </c>
      <c r="X5" s="60">
        <v>1608271</v>
      </c>
      <c r="Y5" s="61">
        <v>203.58</v>
      </c>
      <c r="Z5" s="62">
        <v>1580000</v>
      </c>
    </row>
    <row r="6" spans="1:26" ht="13.5">
      <c r="A6" s="58" t="s">
        <v>32</v>
      </c>
      <c r="B6" s="19">
        <v>7014835</v>
      </c>
      <c r="C6" s="19">
        <v>0</v>
      </c>
      <c r="D6" s="59">
        <v>11432635</v>
      </c>
      <c r="E6" s="60">
        <v>11432635</v>
      </c>
      <c r="F6" s="60">
        <v>1318208</v>
      </c>
      <c r="G6" s="60">
        <v>1485370</v>
      </c>
      <c r="H6" s="60">
        <v>1347377</v>
      </c>
      <c r="I6" s="60">
        <v>4150955</v>
      </c>
      <c r="J6" s="60">
        <v>1347377</v>
      </c>
      <c r="K6" s="60">
        <v>0</v>
      </c>
      <c r="L6" s="60">
        <v>0</v>
      </c>
      <c r="M6" s="60">
        <v>1347377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5498332</v>
      </c>
      <c r="W6" s="60">
        <v>5716318</v>
      </c>
      <c r="X6" s="60">
        <v>-217986</v>
      </c>
      <c r="Y6" s="61">
        <v>-3.81</v>
      </c>
      <c r="Z6" s="62">
        <v>11432635</v>
      </c>
    </row>
    <row r="7" spans="1:26" ht="13.5">
      <c r="A7" s="58" t="s">
        <v>33</v>
      </c>
      <c r="B7" s="19">
        <v>287090</v>
      </c>
      <c r="C7" s="19">
        <v>0</v>
      </c>
      <c r="D7" s="59">
        <v>238000</v>
      </c>
      <c r="E7" s="60">
        <v>238000</v>
      </c>
      <c r="F7" s="60">
        <v>5810</v>
      </c>
      <c r="G7" s="60">
        <v>5876</v>
      </c>
      <c r="H7" s="60">
        <v>149033</v>
      </c>
      <c r="I7" s="60">
        <v>160719</v>
      </c>
      <c r="J7" s="60">
        <v>149033</v>
      </c>
      <c r="K7" s="60">
        <v>0</v>
      </c>
      <c r="L7" s="60">
        <v>0</v>
      </c>
      <c r="M7" s="60">
        <v>149033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309752</v>
      </c>
      <c r="W7" s="60">
        <v>119000</v>
      </c>
      <c r="X7" s="60">
        <v>190752</v>
      </c>
      <c r="Y7" s="61">
        <v>160.3</v>
      </c>
      <c r="Z7" s="62">
        <v>238000</v>
      </c>
    </row>
    <row r="8" spans="1:26" ht="13.5">
      <c r="A8" s="58" t="s">
        <v>34</v>
      </c>
      <c r="B8" s="19">
        <v>29865562</v>
      </c>
      <c r="C8" s="19">
        <v>0</v>
      </c>
      <c r="D8" s="59">
        <v>28404411</v>
      </c>
      <c r="E8" s="60">
        <v>28404411</v>
      </c>
      <c r="F8" s="60">
        <v>11273600</v>
      </c>
      <c r="G8" s="60">
        <v>-132155</v>
      </c>
      <c r="H8" s="60">
        <v>0</v>
      </c>
      <c r="I8" s="60">
        <v>11141445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11141445</v>
      </c>
      <c r="W8" s="60">
        <v>14202206</v>
      </c>
      <c r="X8" s="60">
        <v>-3060761</v>
      </c>
      <c r="Y8" s="61">
        <v>-21.55</v>
      </c>
      <c r="Z8" s="62">
        <v>28404411</v>
      </c>
    </row>
    <row r="9" spans="1:26" ht="13.5">
      <c r="A9" s="58" t="s">
        <v>35</v>
      </c>
      <c r="B9" s="19">
        <v>9707711</v>
      </c>
      <c r="C9" s="19">
        <v>0</v>
      </c>
      <c r="D9" s="59">
        <v>12894682</v>
      </c>
      <c r="E9" s="60">
        <v>12894682</v>
      </c>
      <c r="F9" s="60">
        <v>159301</v>
      </c>
      <c r="G9" s="60">
        <v>150502</v>
      </c>
      <c r="H9" s="60">
        <v>164189</v>
      </c>
      <c r="I9" s="60">
        <v>473992</v>
      </c>
      <c r="J9" s="60">
        <v>164189</v>
      </c>
      <c r="K9" s="60">
        <v>0</v>
      </c>
      <c r="L9" s="60">
        <v>0</v>
      </c>
      <c r="M9" s="60">
        <v>164189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638181</v>
      </c>
      <c r="W9" s="60">
        <v>6447341</v>
      </c>
      <c r="X9" s="60">
        <v>-5809160</v>
      </c>
      <c r="Y9" s="61">
        <v>-90.1</v>
      </c>
      <c r="Z9" s="62">
        <v>12894682</v>
      </c>
    </row>
    <row r="10" spans="1:26" ht="25.5">
      <c r="A10" s="63" t="s">
        <v>277</v>
      </c>
      <c r="B10" s="64">
        <f>SUM(B5:B9)</f>
        <v>48384955</v>
      </c>
      <c r="C10" s="64">
        <f>SUM(C5:C9)</f>
        <v>0</v>
      </c>
      <c r="D10" s="65">
        <f aca="true" t="shared" si="0" ref="D10:Z10">SUM(D5:D9)</f>
        <v>54549728</v>
      </c>
      <c r="E10" s="66">
        <f t="shared" si="0"/>
        <v>54549728</v>
      </c>
      <c r="F10" s="66">
        <f t="shared" si="0"/>
        <v>15992020</v>
      </c>
      <c r="G10" s="66">
        <f t="shared" si="0"/>
        <v>668213</v>
      </c>
      <c r="H10" s="66">
        <f t="shared" si="0"/>
        <v>1662874</v>
      </c>
      <c r="I10" s="66">
        <f t="shared" si="0"/>
        <v>18323107</v>
      </c>
      <c r="J10" s="66">
        <f t="shared" si="0"/>
        <v>1662874</v>
      </c>
      <c r="K10" s="66">
        <f t="shared" si="0"/>
        <v>0</v>
      </c>
      <c r="L10" s="66">
        <f t="shared" si="0"/>
        <v>0</v>
      </c>
      <c r="M10" s="66">
        <f t="shared" si="0"/>
        <v>1662874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19985981</v>
      </c>
      <c r="W10" s="66">
        <f t="shared" si="0"/>
        <v>27274865</v>
      </c>
      <c r="X10" s="66">
        <f t="shared" si="0"/>
        <v>-7288884</v>
      </c>
      <c r="Y10" s="67">
        <f>+IF(W10&lt;&gt;0,(X10/W10)*100,0)</f>
        <v>-26.72381329843429</v>
      </c>
      <c r="Z10" s="68">
        <f t="shared" si="0"/>
        <v>54549728</v>
      </c>
    </row>
    <row r="11" spans="1:26" ht="13.5">
      <c r="A11" s="58" t="s">
        <v>37</v>
      </c>
      <c r="B11" s="19">
        <v>19976945</v>
      </c>
      <c r="C11" s="19">
        <v>0</v>
      </c>
      <c r="D11" s="59">
        <v>20857133</v>
      </c>
      <c r="E11" s="60">
        <v>20857133</v>
      </c>
      <c r="F11" s="60">
        <v>1803416</v>
      </c>
      <c r="G11" s="60">
        <v>1797927</v>
      </c>
      <c r="H11" s="60">
        <v>2427357</v>
      </c>
      <c r="I11" s="60">
        <v>6028700</v>
      </c>
      <c r="J11" s="60">
        <v>2427357</v>
      </c>
      <c r="K11" s="60">
        <v>0</v>
      </c>
      <c r="L11" s="60">
        <v>0</v>
      </c>
      <c r="M11" s="60">
        <v>2427357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8456057</v>
      </c>
      <c r="W11" s="60">
        <v>10428567</v>
      </c>
      <c r="X11" s="60">
        <v>-1972510</v>
      </c>
      <c r="Y11" s="61">
        <v>-18.91</v>
      </c>
      <c r="Z11" s="62">
        <v>20857133</v>
      </c>
    </row>
    <row r="12" spans="1:26" ht="13.5">
      <c r="A12" s="58" t="s">
        <v>38</v>
      </c>
      <c r="B12" s="19">
        <v>2319465</v>
      </c>
      <c r="C12" s="19">
        <v>0</v>
      </c>
      <c r="D12" s="59">
        <v>2540133</v>
      </c>
      <c r="E12" s="60">
        <v>2540133</v>
      </c>
      <c r="F12" s="60">
        <v>193401</v>
      </c>
      <c r="G12" s="60">
        <v>193401</v>
      </c>
      <c r="H12" s="60">
        <v>193401</v>
      </c>
      <c r="I12" s="60">
        <v>580203</v>
      </c>
      <c r="J12" s="60">
        <v>193401</v>
      </c>
      <c r="K12" s="60">
        <v>0</v>
      </c>
      <c r="L12" s="60">
        <v>0</v>
      </c>
      <c r="M12" s="60">
        <v>193401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773604</v>
      </c>
      <c r="W12" s="60">
        <v>1270067</v>
      </c>
      <c r="X12" s="60">
        <v>-496463</v>
      </c>
      <c r="Y12" s="61">
        <v>-39.09</v>
      </c>
      <c r="Z12" s="62">
        <v>2540133</v>
      </c>
    </row>
    <row r="13" spans="1:26" ht="13.5">
      <c r="A13" s="58" t="s">
        <v>278</v>
      </c>
      <c r="B13" s="19">
        <v>5903235</v>
      </c>
      <c r="C13" s="19">
        <v>0</v>
      </c>
      <c r="D13" s="59">
        <v>6243955</v>
      </c>
      <c r="E13" s="60">
        <v>6243955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3121978</v>
      </c>
      <c r="X13" s="60">
        <v>-3121978</v>
      </c>
      <c r="Y13" s="61">
        <v>-100</v>
      </c>
      <c r="Z13" s="62">
        <v>6243955</v>
      </c>
    </row>
    <row r="14" spans="1:26" ht="13.5">
      <c r="A14" s="58" t="s">
        <v>40</v>
      </c>
      <c r="B14" s="19">
        <v>54427</v>
      </c>
      <c r="C14" s="19">
        <v>0</v>
      </c>
      <c r="D14" s="59">
        <v>0</v>
      </c>
      <c r="E14" s="60">
        <v>0</v>
      </c>
      <c r="F14" s="60">
        <v>8479</v>
      </c>
      <c r="G14" s="60">
        <v>14311</v>
      </c>
      <c r="H14" s="60">
        <v>11042</v>
      </c>
      <c r="I14" s="60">
        <v>33832</v>
      </c>
      <c r="J14" s="60">
        <v>11042</v>
      </c>
      <c r="K14" s="60">
        <v>0</v>
      </c>
      <c r="L14" s="60">
        <v>0</v>
      </c>
      <c r="M14" s="60">
        <v>11042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44874</v>
      </c>
      <c r="W14" s="60">
        <v>0</v>
      </c>
      <c r="X14" s="60">
        <v>44874</v>
      </c>
      <c r="Y14" s="61">
        <v>0</v>
      </c>
      <c r="Z14" s="62">
        <v>0</v>
      </c>
    </row>
    <row r="15" spans="1:26" ht="13.5">
      <c r="A15" s="58" t="s">
        <v>41</v>
      </c>
      <c r="B15" s="19">
        <v>7796084</v>
      </c>
      <c r="C15" s="19">
        <v>0</v>
      </c>
      <c r="D15" s="59">
        <v>9048760</v>
      </c>
      <c r="E15" s="60">
        <v>9048760</v>
      </c>
      <c r="F15" s="60">
        <v>1038182</v>
      </c>
      <c r="G15" s="60">
        <v>1100464</v>
      </c>
      <c r="H15" s="60">
        <v>950980</v>
      </c>
      <c r="I15" s="60">
        <v>3089626</v>
      </c>
      <c r="J15" s="60">
        <v>950980</v>
      </c>
      <c r="K15" s="60">
        <v>0</v>
      </c>
      <c r="L15" s="60">
        <v>0</v>
      </c>
      <c r="M15" s="60">
        <v>950980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4040606</v>
      </c>
      <c r="W15" s="60">
        <v>4524380</v>
      </c>
      <c r="X15" s="60">
        <v>-483774</v>
      </c>
      <c r="Y15" s="61">
        <v>-10.69</v>
      </c>
      <c r="Z15" s="62">
        <v>9048760</v>
      </c>
    </row>
    <row r="16" spans="1:26" ht="13.5">
      <c r="A16" s="69" t="s">
        <v>42</v>
      </c>
      <c r="B16" s="19">
        <v>0</v>
      </c>
      <c r="C16" s="19">
        <v>0</v>
      </c>
      <c r="D16" s="59">
        <v>2910743</v>
      </c>
      <c r="E16" s="60">
        <v>2910743</v>
      </c>
      <c r="F16" s="60">
        <v>303485</v>
      </c>
      <c r="G16" s="60">
        <v>323477</v>
      </c>
      <c r="H16" s="60">
        <v>255593</v>
      </c>
      <c r="I16" s="60">
        <v>882555</v>
      </c>
      <c r="J16" s="60">
        <v>255593</v>
      </c>
      <c r="K16" s="60">
        <v>0</v>
      </c>
      <c r="L16" s="60">
        <v>0</v>
      </c>
      <c r="M16" s="60">
        <v>255593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1138148</v>
      </c>
      <c r="W16" s="60">
        <v>1455372</v>
      </c>
      <c r="X16" s="60">
        <v>-317224</v>
      </c>
      <c r="Y16" s="61">
        <v>-21.8</v>
      </c>
      <c r="Z16" s="62">
        <v>2910743</v>
      </c>
    </row>
    <row r="17" spans="1:26" ht="13.5">
      <c r="A17" s="58" t="s">
        <v>43</v>
      </c>
      <c r="B17" s="19">
        <v>22834883</v>
      </c>
      <c r="C17" s="19">
        <v>0</v>
      </c>
      <c r="D17" s="59">
        <v>20060159</v>
      </c>
      <c r="E17" s="60">
        <v>20060159</v>
      </c>
      <c r="F17" s="60">
        <v>2435963</v>
      </c>
      <c r="G17" s="60">
        <v>326885</v>
      </c>
      <c r="H17" s="60">
        <v>1843868</v>
      </c>
      <c r="I17" s="60">
        <v>4606716</v>
      </c>
      <c r="J17" s="60">
        <v>1843868</v>
      </c>
      <c r="K17" s="60">
        <v>0</v>
      </c>
      <c r="L17" s="60">
        <v>0</v>
      </c>
      <c r="M17" s="60">
        <v>1843868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6450584</v>
      </c>
      <c r="W17" s="60">
        <v>10030080</v>
      </c>
      <c r="X17" s="60">
        <v>-3579496</v>
      </c>
      <c r="Y17" s="61">
        <v>-35.69</v>
      </c>
      <c r="Z17" s="62">
        <v>20060159</v>
      </c>
    </row>
    <row r="18" spans="1:26" ht="13.5">
      <c r="A18" s="70" t="s">
        <v>44</v>
      </c>
      <c r="B18" s="71">
        <f>SUM(B11:B17)</f>
        <v>58885039</v>
      </c>
      <c r="C18" s="71">
        <f>SUM(C11:C17)</f>
        <v>0</v>
      </c>
      <c r="D18" s="72">
        <f aca="true" t="shared" si="1" ref="D18:Z18">SUM(D11:D17)</f>
        <v>61660883</v>
      </c>
      <c r="E18" s="73">
        <f t="shared" si="1"/>
        <v>61660883</v>
      </c>
      <c r="F18" s="73">
        <f t="shared" si="1"/>
        <v>5782926</v>
      </c>
      <c r="G18" s="73">
        <f t="shared" si="1"/>
        <v>3756465</v>
      </c>
      <c r="H18" s="73">
        <f t="shared" si="1"/>
        <v>5682241</v>
      </c>
      <c r="I18" s="73">
        <f t="shared" si="1"/>
        <v>15221632</v>
      </c>
      <c r="J18" s="73">
        <f t="shared" si="1"/>
        <v>5682241</v>
      </c>
      <c r="K18" s="73">
        <f t="shared" si="1"/>
        <v>0</v>
      </c>
      <c r="L18" s="73">
        <f t="shared" si="1"/>
        <v>0</v>
      </c>
      <c r="M18" s="73">
        <f t="shared" si="1"/>
        <v>5682241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20903873</v>
      </c>
      <c r="W18" s="73">
        <f t="shared" si="1"/>
        <v>30830444</v>
      </c>
      <c r="X18" s="73">
        <f t="shared" si="1"/>
        <v>-9926571</v>
      </c>
      <c r="Y18" s="67">
        <f>+IF(W18&lt;&gt;0,(X18/W18)*100,0)</f>
        <v>-32.19730147253151</v>
      </c>
      <c r="Z18" s="74">
        <f t="shared" si="1"/>
        <v>61660883</v>
      </c>
    </row>
    <row r="19" spans="1:26" ht="13.5">
      <c r="A19" s="70" t="s">
        <v>45</v>
      </c>
      <c r="B19" s="75">
        <f>+B10-B18</f>
        <v>-10500084</v>
      </c>
      <c r="C19" s="75">
        <f>+C10-C18</f>
        <v>0</v>
      </c>
      <c r="D19" s="76">
        <f aca="true" t="shared" si="2" ref="D19:Z19">+D10-D18</f>
        <v>-7111155</v>
      </c>
      <c r="E19" s="77">
        <f t="shared" si="2"/>
        <v>-7111155</v>
      </c>
      <c r="F19" s="77">
        <f t="shared" si="2"/>
        <v>10209094</v>
      </c>
      <c r="G19" s="77">
        <f t="shared" si="2"/>
        <v>-3088252</v>
      </c>
      <c r="H19" s="77">
        <f t="shared" si="2"/>
        <v>-4019367</v>
      </c>
      <c r="I19" s="77">
        <f t="shared" si="2"/>
        <v>3101475</v>
      </c>
      <c r="J19" s="77">
        <f t="shared" si="2"/>
        <v>-4019367</v>
      </c>
      <c r="K19" s="77">
        <f t="shared" si="2"/>
        <v>0</v>
      </c>
      <c r="L19" s="77">
        <f t="shared" si="2"/>
        <v>0</v>
      </c>
      <c r="M19" s="77">
        <f t="shared" si="2"/>
        <v>-4019367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-917892</v>
      </c>
      <c r="W19" s="77">
        <f>IF(E10=E18,0,W10-W18)</f>
        <v>-3555579</v>
      </c>
      <c r="X19" s="77">
        <f t="shared" si="2"/>
        <v>2637687</v>
      </c>
      <c r="Y19" s="78">
        <f>+IF(W19&lt;&gt;0,(X19/W19)*100,0)</f>
        <v>-74.1844577212319</v>
      </c>
      <c r="Z19" s="79">
        <f t="shared" si="2"/>
        <v>-7111155</v>
      </c>
    </row>
    <row r="20" spans="1:26" ht="13.5">
      <c r="A20" s="58" t="s">
        <v>46</v>
      </c>
      <c r="B20" s="19">
        <v>12632128</v>
      </c>
      <c r="C20" s="19">
        <v>0</v>
      </c>
      <c r="D20" s="59">
        <v>14396850</v>
      </c>
      <c r="E20" s="60">
        <v>14396850</v>
      </c>
      <c r="F20" s="60">
        <v>569188</v>
      </c>
      <c r="G20" s="60">
        <v>876773</v>
      </c>
      <c r="H20" s="60">
        <v>881907</v>
      </c>
      <c r="I20" s="60">
        <v>2327868</v>
      </c>
      <c r="J20" s="60">
        <v>881907</v>
      </c>
      <c r="K20" s="60">
        <v>0</v>
      </c>
      <c r="L20" s="60">
        <v>0</v>
      </c>
      <c r="M20" s="60">
        <v>881907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3209775</v>
      </c>
      <c r="W20" s="60">
        <v>7198425</v>
      </c>
      <c r="X20" s="60">
        <v>-3988650</v>
      </c>
      <c r="Y20" s="61">
        <v>-55.41</v>
      </c>
      <c r="Z20" s="62">
        <v>14396850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2132044</v>
      </c>
      <c r="C22" s="86">
        <f>SUM(C19:C21)</f>
        <v>0</v>
      </c>
      <c r="D22" s="87">
        <f aca="true" t="shared" si="3" ref="D22:Z22">SUM(D19:D21)</f>
        <v>7285695</v>
      </c>
      <c r="E22" s="88">
        <f t="shared" si="3"/>
        <v>7285695</v>
      </c>
      <c r="F22" s="88">
        <f t="shared" si="3"/>
        <v>10778282</v>
      </c>
      <c r="G22" s="88">
        <f t="shared" si="3"/>
        <v>-2211479</v>
      </c>
      <c r="H22" s="88">
        <f t="shared" si="3"/>
        <v>-3137460</v>
      </c>
      <c r="I22" s="88">
        <f t="shared" si="3"/>
        <v>5429343</v>
      </c>
      <c r="J22" s="88">
        <f t="shared" si="3"/>
        <v>-3137460</v>
      </c>
      <c r="K22" s="88">
        <f t="shared" si="3"/>
        <v>0</v>
      </c>
      <c r="L22" s="88">
        <f t="shared" si="3"/>
        <v>0</v>
      </c>
      <c r="M22" s="88">
        <f t="shared" si="3"/>
        <v>-3137460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2291883</v>
      </c>
      <c r="W22" s="88">
        <f t="shared" si="3"/>
        <v>3642846</v>
      </c>
      <c r="X22" s="88">
        <f t="shared" si="3"/>
        <v>-1350963</v>
      </c>
      <c r="Y22" s="89">
        <f>+IF(W22&lt;&gt;0,(X22/W22)*100,0)</f>
        <v>-37.08537226113868</v>
      </c>
      <c r="Z22" s="90">
        <f t="shared" si="3"/>
        <v>7285695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2132044</v>
      </c>
      <c r="C24" s="75">
        <f>SUM(C22:C23)</f>
        <v>0</v>
      </c>
      <c r="D24" s="76">
        <f aca="true" t="shared" si="4" ref="D24:Z24">SUM(D22:D23)</f>
        <v>7285695</v>
      </c>
      <c r="E24" s="77">
        <f t="shared" si="4"/>
        <v>7285695</v>
      </c>
      <c r="F24" s="77">
        <f t="shared" si="4"/>
        <v>10778282</v>
      </c>
      <c r="G24" s="77">
        <f t="shared" si="4"/>
        <v>-2211479</v>
      </c>
      <c r="H24" s="77">
        <f t="shared" si="4"/>
        <v>-3137460</v>
      </c>
      <c r="I24" s="77">
        <f t="shared" si="4"/>
        <v>5429343</v>
      </c>
      <c r="J24" s="77">
        <f t="shared" si="4"/>
        <v>-3137460</v>
      </c>
      <c r="K24" s="77">
        <f t="shared" si="4"/>
        <v>0</v>
      </c>
      <c r="L24" s="77">
        <f t="shared" si="4"/>
        <v>0</v>
      </c>
      <c r="M24" s="77">
        <f t="shared" si="4"/>
        <v>-3137460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2291883</v>
      </c>
      <c r="W24" s="77">
        <f t="shared" si="4"/>
        <v>3642846</v>
      </c>
      <c r="X24" s="77">
        <f t="shared" si="4"/>
        <v>-1350963</v>
      </c>
      <c r="Y24" s="78">
        <f>+IF(W24&lt;&gt;0,(X24/W24)*100,0)</f>
        <v>-37.08537226113868</v>
      </c>
      <c r="Z24" s="79">
        <f t="shared" si="4"/>
        <v>7285695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796850</v>
      </c>
      <c r="G27" s="100">
        <v>1498895</v>
      </c>
      <c r="H27" s="100">
        <v>1138746</v>
      </c>
      <c r="I27" s="100">
        <v>3434491</v>
      </c>
      <c r="J27" s="100">
        <v>1138746</v>
      </c>
      <c r="K27" s="100">
        <v>0</v>
      </c>
      <c r="L27" s="100">
        <v>0</v>
      </c>
      <c r="M27" s="100">
        <v>1138746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4573237</v>
      </c>
      <c r="W27" s="100">
        <v>0</v>
      </c>
      <c r="X27" s="100">
        <v>4573237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648374</v>
      </c>
      <c r="G28" s="60">
        <v>1498895</v>
      </c>
      <c r="H28" s="60">
        <v>1106590</v>
      </c>
      <c r="I28" s="60">
        <v>3253859</v>
      </c>
      <c r="J28" s="60">
        <v>1106590</v>
      </c>
      <c r="K28" s="60">
        <v>0</v>
      </c>
      <c r="L28" s="60">
        <v>0</v>
      </c>
      <c r="M28" s="60">
        <v>1106590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4360449</v>
      </c>
      <c r="W28" s="60">
        <v>0</v>
      </c>
      <c r="X28" s="60">
        <v>4360449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148476</v>
      </c>
      <c r="G29" s="60">
        <v>0</v>
      </c>
      <c r="H29" s="60">
        <v>0</v>
      </c>
      <c r="I29" s="60">
        <v>148476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148476</v>
      </c>
      <c r="W29" s="60">
        <v>0</v>
      </c>
      <c r="X29" s="60">
        <v>148476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32156</v>
      </c>
      <c r="I31" s="60">
        <v>32156</v>
      </c>
      <c r="J31" s="60">
        <v>32156</v>
      </c>
      <c r="K31" s="60">
        <v>0</v>
      </c>
      <c r="L31" s="60">
        <v>0</v>
      </c>
      <c r="M31" s="60">
        <v>32156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64312</v>
      </c>
      <c r="W31" s="60">
        <v>0</v>
      </c>
      <c r="X31" s="60">
        <v>64312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796850</v>
      </c>
      <c r="G32" s="100">
        <f t="shared" si="5"/>
        <v>1498895</v>
      </c>
      <c r="H32" s="100">
        <f t="shared" si="5"/>
        <v>1138746</v>
      </c>
      <c r="I32" s="100">
        <f t="shared" si="5"/>
        <v>3434491</v>
      </c>
      <c r="J32" s="100">
        <f t="shared" si="5"/>
        <v>1138746</v>
      </c>
      <c r="K32" s="100">
        <f t="shared" si="5"/>
        <v>0</v>
      </c>
      <c r="L32" s="100">
        <f t="shared" si="5"/>
        <v>0</v>
      </c>
      <c r="M32" s="100">
        <f t="shared" si="5"/>
        <v>1138746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4573237</v>
      </c>
      <c r="W32" s="100">
        <f t="shared" si="5"/>
        <v>0</v>
      </c>
      <c r="X32" s="100">
        <f t="shared" si="5"/>
        <v>4573237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17887747</v>
      </c>
      <c r="C35" s="19">
        <v>0</v>
      </c>
      <c r="D35" s="59">
        <v>0</v>
      </c>
      <c r="E35" s="60">
        <v>0</v>
      </c>
      <c r="F35" s="60">
        <v>35620658</v>
      </c>
      <c r="G35" s="60">
        <v>35684159</v>
      </c>
      <c r="H35" s="60">
        <v>32126217</v>
      </c>
      <c r="I35" s="60">
        <v>32126217</v>
      </c>
      <c r="J35" s="60">
        <v>32126217</v>
      </c>
      <c r="K35" s="60">
        <v>0</v>
      </c>
      <c r="L35" s="60">
        <v>0</v>
      </c>
      <c r="M35" s="60">
        <v>32126217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32126217</v>
      </c>
      <c r="W35" s="60">
        <v>0</v>
      </c>
      <c r="X35" s="60">
        <v>32126217</v>
      </c>
      <c r="Y35" s="61">
        <v>0</v>
      </c>
      <c r="Z35" s="62">
        <v>0</v>
      </c>
    </row>
    <row r="36" spans="1:26" ht="13.5">
      <c r="A36" s="58" t="s">
        <v>57</v>
      </c>
      <c r="B36" s="19">
        <v>94444599</v>
      </c>
      <c r="C36" s="19">
        <v>0</v>
      </c>
      <c r="D36" s="59">
        <v>0</v>
      </c>
      <c r="E36" s="60">
        <v>0</v>
      </c>
      <c r="F36" s="60">
        <v>94956854</v>
      </c>
      <c r="G36" s="60">
        <v>96455748</v>
      </c>
      <c r="H36" s="60">
        <v>97594495</v>
      </c>
      <c r="I36" s="60">
        <v>97594495</v>
      </c>
      <c r="J36" s="60">
        <v>97594495</v>
      </c>
      <c r="K36" s="60">
        <v>0</v>
      </c>
      <c r="L36" s="60">
        <v>0</v>
      </c>
      <c r="M36" s="60">
        <v>97594495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97594495</v>
      </c>
      <c r="W36" s="60">
        <v>0</v>
      </c>
      <c r="X36" s="60">
        <v>97594495</v>
      </c>
      <c r="Y36" s="61">
        <v>0</v>
      </c>
      <c r="Z36" s="62">
        <v>0</v>
      </c>
    </row>
    <row r="37" spans="1:26" ht="13.5">
      <c r="A37" s="58" t="s">
        <v>58</v>
      </c>
      <c r="B37" s="19">
        <v>16244124</v>
      </c>
      <c r="C37" s="19">
        <v>0</v>
      </c>
      <c r="D37" s="59">
        <v>0</v>
      </c>
      <c r="E37" s="60">
        <v>0</v>
      </c>
      <c r="F37" s="60">
        <v>22930272</v>
      </c>
      <c r="G37" s="60">
        <v>26704147</v>
      </c>
      <c r="H37" s="60">
        <v>27422412</v>
      </c>
      <c r="I37" s="60">
        <v>27422412</v>
      </c>
      <c r="J37" s="60">
        <v>27422412</v>
      </c>
      <c r="K37" s="60">
        <v>0</v>
      </c>
      <c r="L37" s="60">
        <v>0</v>
      </c>
      <c r="M37" s="60">
        <v>27422412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27422412</v>
      </c>
      <c r="W37" s="60">
        <v>0</v>
      </c>
      <c r="X37" s="60">
        <v>27422412</v>
      </c>
      <c r="Y37" s="61">
        <v>0</v>
      </c>
      <c r="Z37" s="62">
        <v>0</v>
      </c>
    </row>
    <row r="38" spans="1:26" ht="13.5">
      <c r="A38" s="58" t="s">
        <v>59</v>
      </c>
      <c r="B38" s="19">
        <v>4551628</v>
      </c>
      <c r="C38" s="19">
        <v>0</v>
      </c>
      <c r="D38" s="59">
        <v>0</v>
      </c>
      <c r="E38" s="60">
        <v>0</v>
      </c>
      <c r="F38" s="60">
        <v>5332360</v>
      </c>
      <c r="G38" s="60">
        <v>5332360</v>
      </c>
      <c r="H38" s="60">
        <v>5332360</v>
      </c>
      <c r="I38" s="60">
        <v>5332360</v>
      </c>
      <c r="J38" s="60">
        <v>5332360</v>
      </c>
      <c r="K38" s="60">
        <v>0</v>
      </c>
      <c r="L38" s="60">
        <v>0</v>
      </c>
      <c r="M38" s="60">
        <v>5332360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5332360</v>
      </c>
      <c r="W38" s="60">
        <v>0</v>
      </c>
      <c r="X38" s="60">
        <v>5332360</v>
      </c>
      <c r="Y38" s="61">
        <v>0</v>
      </c>
      <c r="Z38" s="62">
        <v>0</v>
      </c>
    </row>
    <row r="39" spans="1:26" ht="13.5">
      <c r="A39" s="58" t="s">
        <v>60</v>
      </c>
      <c r="B39" s="19">
        <v>91536594</v>
      </c>
      <c r="C39" s="19">
        <v>0</v>
      </c>
      <c r="D39" s="59">
        <v>0</v>
      </c>
      <c r="E39" s="60">
        <v>0</v>
      </c>
      <c r="F39" s="60">
        <v>102314880</v>
      </c>
      <c r="G39" s="60">
        <v>100103400</v>
      </c>
      <c r="H39" s="60">
        <v>96965940</v>
      </c>
      <c r="I39" s="60">
        <v>96965940</v>
      </c>
      <c r="J39" s="60">
        <v>96965940</v>
      </c>
      <c r="K39" s="60">
        <v>0</v>
      </c>
      <c r="L39" s="60">
        <v>0</v>
      </c>
      <c r="M39" s="60">
        <v>96965940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96965940</v>
      </c>
      <c r="W39" s="60">
        <v>0</v>
      </c>
      <c r="X39" s="60">
        <v>96965940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11749157</v>
      </c>
      <c r="C42" s="19">
        <v>0</v>
      </c>
      <c r="D42" s="59">
        <v>20725718</v>
      </c>
      <c r="E42" s="60">
        <v>20725718</v>
      </c>
      <c r="F42" s="60">
        <v>17038181</v>
      </c>
      <c r="G42" s="60">
        <v>233182</v>
      </c>
      <c r="H42" s="60">
        <v>-5043868</v>
      </c>
      <c r="I42" s="60">
        <v>12227495</v>
      </c>
      <c r="J42" s="60">
        <v>-2148303</v>
      </c>
      <c r="K42" s="60">
        <v>0</v>
      </c>
      <c r="L42" s="60">
        <v>0</v>
      </c>
      <c r="M42" s="60">
        <v>-2148303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10079192</v>
      </c>
      <c r="W42" s="60">
        <v>17596113</v>
      </c>
      <c r="X42" s="60">
        <v>-7516921</v>
      </c>
      <c r="Y42" s="61">
        <v>-42.72</v>
      </c>
      <c r="Z42" s="62">
        <v>20725718</v>
      </c>
    </row>
    <row r="43" spans="1:26" ht="13.5">
      <c r="A43" s="58" t="s">
        <v>63</v>
      </c>
      <c r="B43" s="19">
        <v>-10044207</v>
      </c>
      <c r="C43" s="19">
        <v>0</v>
      </c>
      <c r="D43" s="59">
        <v>-15293699</v>
      </c>
      <c r="E43" s="60">
        <v>-15293699</v>
      </c>
      <c r="F43" s="60">
        <v>438967</v>
      </c>
      <c r="G43" s="60">
        <v>-507152</v>
      </c>
      <c r="H43" s="60">
        <v>-1138746</v>
      </c>
      <c r="I43" s="60">
        <v>-1206931</v>
      </c>
      <c r="J43" s="60">
        <v>-1872298</v>
      </c>
      <c r="K43" s="60">
        <v>0</v>
      </c>
      <c r="L43" s="60">
        <v>0</v>
      </c>
      <c r="M43" s="60">
        <v>-1872298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-3079229</v>
      </c>
      <c r="W43" s="60">
        <v>-10104009</v>
      </c>
      <c r="X43" s="60">
        <v>7024780</v>
      </c>
      <c r="Y43" s="61">
        <v>-69.52</v>
      </c>
      <c r="Z43" s="62">
        <v>-15293699</v>
      </c>
    </row>
    <row r="44" spans="1:26" ht="13.5">
      <c r="A44" s="58" t="s">
        <v>64</v>
      </c>
      <c r="B44" s="19">
        <v>-63609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10086313</v>
      </c>
      <c r="C45" s="22">
        <v>0</v>
      </c>
      <c r="D45" s="99">
        <v>5432018</v>
      </c>
      <c r="E45" s="100">
        <v>5432018</v>
      </c>
      <c r="F45" s="100">
        <v>30442280</v>
      </c>
      <c r="G45" s="100">
        <v>30168310</v>
      </c>
      <c r="H45" s="100">
        <v>23985696</v>
      </c>
      <c r="I45" s="100">
        <v>23985696</v>
      </c>
      <c r="J45" s="100">
        <v>19965095</v>
      </c>
      <c r="K45" s="100">
        <v>0</v>
      </c>
      <c r="L45" s="100">
        <v>0</v>
      </c>
      <c r="M45" s="100">
        <v>19965095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19965095</v>
      </c>
      <c r="W45" s="100">
        <v>7492103</v>
      </c>
      <c r="X45" s="100">
        <v>12472992</v>
      </c>
      <c r="Y45" s="101">
        <v>166.48</v>
      </c>
      <c r="Z45" s="102">
        <v>5432018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604487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5636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1768</v>
      </c>
      <c r="W51" s="54">
        <v>0</v>
      </c>
      <c r="X51" s="54">
        <v>0</v>
      </c>
      <c r="Y51" s="54">
        <v>611891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54.237661150676</v>
      </c>
      <c r="C58" s="5">
        <f>IF(C67=0,0,+(C76/C67)*100)</f>
        <v>0</v>
      </c>
      <c r="D58" s="6">
        <f aca="true" t="shared" si="6" ref="D58:Z58">IF(D67=0,0,+(D76/D67)*100)</f>
        <v>105.08027482642721</v>
      </c>
      <c r="E58" s="7">
        <f t="shared" si="6"/>
        <v>105.08027482642721</v>
      </c>
      <c r="F58" s="7">
        <f t="shared" si="6"/>
        <v>10.729441190681138</v>
      </c>
      <c r="G58" s="7">
        <f t="shared" si="6"/>
        <v>66.03946197210958</v>
      </c>
      <c r="H58" s="7">
        <f t="shared" si="6"/>
        <v>52.3019853780049</v>
      </c>
      <c r="I58" s="7">
        <f t="shared" si="6"/>
        <v>25.768196975369122</v>
      </c>
      <c r="J58" s="7">
        <f t="shared" si="6"/>
        <v>86.9474053721993</v>
      </c>
      <c r="K58" s="7">
        <f t="shared" si="6"/>
        <v>0</v>
      </c>
      <c r="L58" s="7">
        <f t="shared" si="6"/>
        <v>0</v>
      </c>
      <c r="M58" s="7">
        <f t="shared" si="6"/>
        <v>86.9474053721993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36.55394582453976</v>
      </c>
      <c r="W58" s="7">
        <f t="shared" si="6"/>
        <v>108.9073199285695</v>
      </c>
      <c r="X58" s="7">
        <f t="shared" si="6"/>
        <v>0</v>
      </c>
      <c r="Y58" s="7">
        <f t="shared" si="6"/>
        <v>0</v>
      </c>
      <c r="Z58" s="8">
        <f t="shared" si="6"/>
        <v>105.08027482642721</v>
      </c>
    </row>
    <row r="59" spans="1:26" ht="13.5">
      <c r="A59" s="37" t="s">
        <v>31</v>
      </c>
      <c r="B59" s="9">
        <f aca="true" t="shared" si="7" ref="B59:Z66">IF(B68=0,0,+(B77/B68)*100)</f>
        <v>15.040963545789158</v>
      </c>
      <c r="C59" s="9">
        <f t="shared" si="7"/>
        <v>0</v>
      </c>
      <c r="D59" s="2">
        <f t="shared" si="7"/>
        <v>117.84746835443039</v>
      </c>
      <c r="E59" s="10">
        <f t="shared" si="7"/>
        <v>117.84746835443039</v>
      </c>
      <c r="F59" s="10">
        <f t="shared" si="7"/>
        <v>1.6852024094456401</v>
      </c>
      <c r="G59" s="10">
        <f t="shared" si="7"/>
        <v>-8.863652570776582</v>
      </c>
      <c r="H59" s="10">
        <f t="shared" si="7"/>
        <v>8257.450549450548</v>
      </c>
      <c r="I59" s="10">
        <f t="shared" si="7"/>
        <v>13.228402718535422</v>
      </c>
      <c r="J59" s="10">
        <f t="shared" si="7"/>
        <v>4835.164835164835</v>
      </c>
      <c r="K59" s="10">
        <f t="shared" si="7"/>
        <v>0</v>
      </c>
      <c r="L59" s="10">
        <f t="shared" si="7"/>
        <v>0</v>
      </c>
      <c r="M59" s="10">
        <f t="shared" si="7"/>
        <v>4835.164835164835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17.802491878524155</v>
      </c>
      <c r="W59" s="10">
        <f t="shared" si="7"/>
        <v>152.10974683544302</v>
      </c>
      <c r="X59" s="10">
        <f t="shared" si="7"/>
        <v>0</v>
      </c>
      <c r="Y59" s="10">
        <f t="shared" si="7"/>
        <v>0</v>
      </c>
      <c r="Z59" s="11">
        <f t="shared" si="7"/>
        <v>117.84746835443039</v>
      </c>
    </row>
    <row r="60" spans="1:26" ht="13.5">
      <c r="A60" s="38" t="s">
        <v>32</v>
      </c>
      <c r="B60" s="12">
        <f t="shared" si="7"/>
        <v>53.753808892154986</v>
      </c>
      <c r="C60" s="12">
        <f t="shared" si="7"/>
        <v>0</v>
      </c>
      <c r="D60" s="3">
        <f t="shared" si="7"/>
        <v>107.78173185796625</v>
      </c>
      <c r="E60" s="13">
        <f t="shared" si="7"/>
        <v>107.78173185796625</v>
      </c>
      <c r="F60" s="13">
        <f t="shared" si="7"/>
        <v>33.886230397630726</v>
      </c>
      <c r="G60" s="13">
        <f t="shared" si="7"/>
        <v>29.143849680550975</v>
      </c>
      <c r="H60" s="13">
        <f t="shared" si="7"/>
        <v>43.559300774764594</v>
      </c>
      <c r="I60" s="13">
        <f t="shared" si="7"/>
        <v>35.32905078469894</v>
      </c>
      <c r="J60" s="13">
        <f t="shared" si="7"/>
        <v>83.24952852839257</v>
      </c>
      <c r="K60" s="13">
        <f t="shared" si="7"/>
        <v>0</v>
      </c>
      <c r="L60" s="13">
        <f t="shared" si="7"/>
        <v>0</v>
      </c>
      <c r="M60" s="13">
        <f t="shared" si="7"/>
        <v>83.24952852839257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47.072057489434975</v>
      </c>
      <c r="W60" s="13">
        <f t="shared" si="7"/>
        <v>107.78172243041762</v>
      </c>
      <c r="X60" s="13">
        <f t="shared" si="7"/>
        <v>0</v>
      </c>
      <c r="Y60" s="13">
        <f t="shared" si="7"/>
        <v>0</v>
      </c>
      <c r="Z60" s="14">
        <f t="shared" si="7"/>
        <v>107.78173185796625</v>
      </c>
    </row>
    <row r="61" spans="1:26" ht="13.5">
      <c r="A61" s="39" t="s">
        <v>103</v>
      </c>
      <c r="B61" s="12">
        <f t="shared" si="7"/>
        <v>54.27225666123338</v>
      </c>
      <c r="C61" s="12">
        <f t="shared" si="7"/>
        <v>0</v>
      </c>
      <c r="D61" s="3">
        <f t="shared" si="7"/>
        <v>103.85857766902582</v>
      </c>
      <c r="E61" s="13">
        <f t="shared" si="7"/>
        <v>103.85857766902582</v>
      </c>
      <c r="F61" s="13">
        <f t="shared" si="7"/>
        <v>80.75105598227654</v>
      </c>
      <c r="G61" s="13">
        <f t="shared" si="7"/>
        <v>56.88891288009334</v>
      </c>
      <c r="H61" s="13">
        <f t="shared" si="7"/>
        <v>80.06001722274834</v>
      </c>
      <c r="I61" s="13">
        <f t="shared" si="7"/>
        <v>71.7674855484719</v>
      </c>
      <c r="J61" s="13">
        <f t="shared" si="7"/>
        <v>153.00074186630664</v>
      </c>
      <c r="K61" s="13">
        <f t="shared" si="7"/>
        <v>0</v>
      </c>
      <c r="L61" s="13">
        <f t="shared" si="7"/>
        <v>0</v>
      </c>
      <c r="M61" s="13">
        <f t="shared" si="7"/>
        <v>153.00074186630664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91.44235830137869</v>
      </c>
      <c r="W61" s="13">
        <f t="shared" si="7"/>
        <v>103.85856116470664</v>
      </c>
      <c r="X61" s="13">
        <f t="shared" si="7"/>
        <v>0</v>
      </c>
      <c r="Y61" s="13">
        <f t="shared" si="7"/>
        <v>0</v>
      </c>
      <c r="Z61" s="14">
        <f t="shared" si="7"/>
        <v>103.85857766902582</v>
      </c>
    </row>
    <row r="62" spans="1:26" ht="13.5">
      <c r="A62" s="39" t="s">
        <v>104</v>
      </c>
      <c r="B62" s="12">
        <f t="shared" si="7"/>
        <v>53.928892253910895</v>
      </c>
      <c r="C62" s="12">
        <f t="shared" si="7"/>
        <v>0</v>
      </c>
      <c r="D62" s="3">
        <f t="shared" si="7"/>
        <v>104.71043189368771</v>
      </c>
      <c r="E62" s="13">
        <f t="shared" si="7"/>
        <v>104.71043189368771</v>
      </c>
      <c r="F62" s="13">
        <f t="shared" si="7"/>
        <v>11.812806312635956</v>
      </c>
      <c r="G62" s="13">
        <f t="shared" si="7"/>
        <v>15.86296621910083</v>
      </c>
      <c r="H62" s="13">
        <f t="shared" si="7"/>
        <v>36.889508555714976</v>
      </c>
      <c r="I62" s="13">
        <f t="shared" si="7"/>
        <v>21.390248836738824</v>
      </c>
      <c r="J62" s="13">
        <f t="shared" si="7"/>
        <v>25.2092823859061</v>
      </c>
      <c r="K62" s="13">
        <f t="shared" si="7"/>
        <v>0</v>
      </c>
      <c r="L62" s="13">
        <f t="shared" si="7"/>
        <v>0</v>
      </c>
      <c r="M62" s="13">
        <f t="shared" si="7"/>
        <v>25.2092823859061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22.32120833247031</v>
      </c>
      <c r="W62" s="13">
        <f t="shared" si="7"/>
        <v>104.71043189368771</v>
      </c>
      <c r="X62" s="13">
        <f t="shared" si="7"/>
        <v>0</v>
      </c>
      <c r="Y62" s="13">
        <f t="shared" si="7"/>
        <v>0</v>
      </c>
      <c r="Z62" s="14">
        <f t="shared" si="7"/>
        <v>104.71043189368771</v>
      </c>
    </row>
    <row r="63" spans="1:26" ht="13.5">
      <c r="A63" s="39" t="s">
        <v>105</v>
      </c>
      <c r="B63" s="12">
        <f t="shared" si="7"/>
        <v>53.75569696744452</v>
      </c>
      <c r="C63" s="12">
        <f t="shared" si="7"/>
        <v>0</v>
      </c>
      <c r="D63" s="3">
        <f t="shared" si="7"/>
        <v>114.94341161073807</v>
      </c>
      <c r="E63" s="13">
        <f t="shared" si="7"/>
        <v>114.94341161073807</v>
      </c>
      <c r="F63" s="13">
        <f t="shared" si="7"/>
        <v>15.742048248689109</v>
      </c>
      <c r="G63" s="13">
        <f t="shared" si="7"/>
        <v>21.553235908141964</v>
      </c>
      <c r="H63" s="13">
        <f t="shared" si="7"/>
        <v>15.904736228925756</v>
      </c>
      <c r="I63" s="13">
        <f t="shared" si="7"/>
        <v>17.724375108947633</v>
      </c>
      <c r="J63" s="13">
        <f t="shared" si="7"/>
        <v>93.09929808682926</v>
      </c>
      <c r="K63" s="13">
        <f t="shared" si="7"/>
        <v>0</v>
      </c>
      <c r="L63" s="13">
        <f t="shared" si="7"/>
        <v>0</v>
      </c>
      <c r="M63" s="13">
        <f t="shared" si="7"/>
        <v>93.09929808682926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36.78203871972929</v>
      </c>
      <c r="W63" s="13">
        <f t="shared" si="7"/>
        <v>114.94341161073807</v>
      </c>
      <c r="X63" s="13">
        <f t="shared" si="7"/>
        <v>0</v>
      </c>
      <c r="Y63" s="13">
        <f t="shared" si="7"/>
        <v>0</v>
      </c>
      <c r="Z63" s="14">
        <f t="shared" si="7"/>
        <v>114.94341161073807</v>
      </c>
    </row>
    <row r="64" spans="1:26" ht="13.5">
      <c r="A64" s="39" t="s">
        <v>106</v>
      </c>
      <c r="B64" s="12">
        <f t="shared" si="7"/>
        <v>49.285766757267545</v>
      </c>
      <c r="C64" s="12">
        <f t="shared" si="7"/>
        <v>0</v>
      </c>
      <c r="D64" s="3">
        <f t="shared" si="7"/>
        <v>116.98758356496464</v>
      </c>
      <c r="E64" s="13">
        <f t="shared" si="7"/>
        <v>116.98758356496464</v>
      </c>
      <c r="F64" s="13">
        <f t="shared" si="7"/>
        <v>11.74017941770625</v>
      </c>
      <c r="G64" s="13">
        <f t="shared" si="7"/>
        <v>10.119793373296583</v>
      </c>
      <c r="H64" s="13">
        <f t="shared" si="7"/>
        <v>13.435009007675033</v>
      </c>
      <c r="I64" s="13">
        <f t="shared" si="7"/>
        <v>11.751668344030227</v>
      </c>
      <c r="J64" s="13">
        <f t="shared" si="7"/>
        <v>77.1738111102885</v>
      </c>
      <c r="K64" s="13">
        <f t="shared" si="7"/>
        <v>0</v>
      </c>
      <c r="L64" s="13">
        <f t="shared" si="7"/>
        <v>0</v>
      </c>
      <c r="M64" s="13">
        <f t="shared" si="7"/>
        <v>77.1738111102885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27.884016201900607</v>
      </c>
      <c r="W64" s="13">
        <f t="shared" si="7"/>
        <v>116.98758356496464</v>
      </c>
      <c r="X64" s="13">
        <f t="shared" si="7"/>
        <v>0</v>
      </c>
      <c r="Y64" s="13">
        <f t="shared" si="7"/>
        <v>0</v>
      </c>
      <c r="Z64" s="14">
        <f t="shared" si="7"/>
        <v>116.98758356496464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100.00007313603669</v>
      </c>
      <c r="C66" s="15">
        <f t="shared" si="7"/>
        <v>0</v>
      </c>
      <c r="D66" s="4">
        <f t="shared" si="7"/>
        <v>60.000229563546725</v>
      </c>
      <c r="E66" s="16">
        <f t="shared" si="7"/>
        <v>60.000229563546725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42.75049742553805</v>
      </c>
      <c r="K66" s="16">
        <f t="shared" si="7"/>
        <v>0</v>
      </c>
      <c r="L66" s="16">
        <f t="shared" si="7"/>
        <v>0</v>
      </c>
      <c r="M66" s="16">
        <f t="shared" si="7"/>
        <v>42.75049742553805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11.128705746526542</v>
      </c>
      <c r="W66" s="16">
        <f t="shared" si="7"/>
        <v>60.00031785721853</v>
      </c>
      <c r="X66" s="16">
        <f t="shared" si="7"/>
        <v>0</v>
      </c>
      <c r="Y66" s="16">
        <f t="shared" si="7"/>
        <v>0</v>
      </c>
      <c r="Z66" s="17">
        <f t="shared" si="7"/>
        <v>60.000229563546725</v>
      </c>
    </row>
    <row r="67" spans="1:26" ht="13.5" hidden="1">
      <c r="A67" s="41" t="s">
        <v>285</v>
      </c>
      <c r="B67" s="24">
        <v>9891907</v>
      </c>
      <c r="C67" s="24"/>
      <c r="D67" s="25">
        <v>14145219</v>
      </c>
      <c r="E67" s="26">
        <v>14145219</v>
      </c>
      <c r="F67" s="26">
        <v>4671343</v>
      </c>
      <c r="G67" s="26">
        <v>768436</v>
      </c>
      <c r="H67" s="26">
        <v>1481330</v>
      </c>
      <c r="I67" s="26">
        <v>6921109</v>
      </c>
      <c r="J67" s="26">
        <v>1481330</v>
      </c>
      <c r="K67" s="26"/>
      <c r="L67" s="26"/>
      <c r="M67" s="26">
        <v>1481330</v>
      </c>
      <c r="N67" s="26"/>
      <c r="O67" s="26"/>
      <c r="P67" s="26"/>
      <c r="Q67" s="26"/>
      <c r="R67" s="26"/>
      <c r="S67" s="26"/>
      <c r="T67" s="26"/>
      <c r="U67" s="26"/>
      <c r="V67" s="26">
        <v>8402439</v>
      </c>
      <c r="W67" s="26">
        <v>7072610</v>
      </c>
      <c r="X67" s="26"/>
      <c r="Y67" s="25"/>
      <c r="Z67" s="27">
        <v>14145219</v>
      </c>
    </row>
    <row r="68" spans="1:26" ht="13.5" hidden="1">
      <c r="A68" s="37" t="s">
        <v>31</v>
      </c>
      <c r="B68" s="19">
        <v>1509757</v>
      </c>
      <c r="C68" s="19"/>
      <c r="D68" s="20">
        <v>1580000</v>
      </c>
      <c r="E68" s="21">
        <v>1580000</v>
      </c>
      <c r="F68" s="21">
        <v>3235101</v>
      </c>
      <c r="G68" s="21">
        <v>-841380</v>
      </c>
      <c r="H68" s="21">
        <v>2275</v>
      </c>
      <c r="I68" s="21">
        <v>2395996</v>
      </c>
      <c r="J68" s="21">
        <v>2275</v>
      </c>
      <c r="K68" s="21"/>
      <c r="L68" s="21"/>
      <c r="M68" s="21">
        <v>2275</v>
      </c>
      <c r="N68" s="21"/>
      <c r="O68" s="21"/>
      <c r="P68" s="21"/>
      <c r="Q68" s="21"/>
      <c r="R68" s="21"/>
      <c r="S68" s="21"/>
      <c r="T68" s="21"/>
      <c r="U68" s="21"/>
      <c r="V68" s="21">
        <v>2398271</v>
      </c>
      <c r="W68" s="21">
        <v>790000</v>
      </c>
      <c r="X68" s="21"/>
      <c r="Y68" s="20"/>
      <c r="Z68" s="23">
        <v>1580000</v>
      </c>
    </row>
    <row r="69" spans="1:26" ht="13.5" hidden="1">
      <c r="A69" s="38" t="s">
        <v>32</v>
      </c>
      <c r="B69" s="19">
        <v>7014835</v>
      </c>
      <c r="C69" s="19"/>
      <c r="D69" s="20">
        <v>11432635</v>
      </c>
      <c r="E69" s="21">
        <v>11432635</v>
      </c>
      <c r="F69" s="21">
        <v>1318208</v>
      </c>
      <c r="G69" s="21">
        <v>1485370</v>
      </c>
      <c r="H69" s="21">
        <v>1347377</v>
      </c>
      <c r="I69" s="21">
        <v>4150955</v>
      </c>
      <c r="J69" s="21">
        <v>1347377</v>
      </c>
      <c r="K69" s="21"/>
      <c r="L69" s="21"/>
      <c r="M69" s="21">
        <v>1347377</v>
      </c>
      <c r="N69" s="21"/>
      <c r="O69" s="21"/>
      <c r="P69" s="21"/>
      <c r="Q69" s="21"/>
      <c r="R69" s="21"/>
      <c r="S69" s="21"/>
      <c r="T69" s="21"/>
      <c r="U69" s="21"/>
      <c r="V69" s="21">
        <v>5498332</v>
      </c>
      <c r="W69" s="21">
        <v>5716318</v>
      </c>
      <c r="X69" s="21"/>
      <c r="Y69" s="20"/>
      <c r="Z69" s="23">
        <v>11432635</v>
      </c>
    </row>
    <row r="70" spans="1:26" ht="13.5" hidden="1">
      <c r="A70" s="39" t="s">
        <v>103</v>
      </c>
      <c r="B70" s="19">
        <v>4888997</v>
      </c>
      <c r="C70" s="19"/>
      <c r="D70" s="20">
        <v>6292811</v>
      </c>
      <c r="E70" s="21">
        <v>6292811</v>
      </c>
      <c r="F70" s="21">
        <v>410755</v>
      </c>
      <c r="G70" s="21">
        <v>481658</v>
      </c>
      <c r="H70" s="21">
        <v>419213</v>
      </c>
      <c r="I70" s="21">
        <v>1311626</v>
      </c>
      <c r="J70" s="21">
        <v>419213</v>
      </c>
      <c r="K70" s="21"/>
      <c r="L70" s="21"/>
      <c r="M70" s="21">
        <v>419213</v>
      </c>
      <c r="N70" s="21"/>
      <c r="O70" s="21"/>
      <c r="P70" s="21"/>
      <c r="Q70" s="21"/>
      <c r="R70" s="21"/>
      <c r="S70" s="21"/>
      <c r="T70" s="21"/>
      <c r="U70" s="21"/>
      <c r="V70" s="21">
        <v>1730839</v>
      </c>
      <c r="W70" s="21">
        <v>3146406</v>
      </c>
      <c r="X70" s="21"/>
      <c r="Y70" s="20"/>
      <c r="Z70" s="23">
        <v>6292811</v>
      </c>
    </row>
    <row r="71" spans="1:26" ht="13.5" hidden="1">
      <c r="A71" s="39" t="s">
        <v>104</v>
      </c>
      <c r="B71" s="19">
        <v>800391</v>
      </c>
      <c r="C71" s="19"/>
      <c r="D71" s="20">
        <v>1505000</v>
      </c>
      <c r="E71" s="21">
        <v>1505000</v>
      </c>
      <c r="F71" s="21">
        <v>496021</v>
      </c>
      <c r="G71" s="21">
        <v>592613</v>
      </c>
      <c r="H71" s="21">
        <v>517841</v>
      </c>
      <c r="I71" s="21">
        <v>1606475</v>
      </c>
      <c r="J71" s="21">
        <v>517841</v>
      </c>
      <c r="K71" s="21"/>
      <c r="L71" s="21"/>
      <c r="M71" s="21">
        <v>517841</v>
      </c>
      <c r="N71" s="21"/>
      <c r="O71" s="21"/>
      <c r="P71" s="21"/>
      <c r="Q71" s="21"/>
      <c r="R71" s="21"/>
      <c r="S71" s="21"/>
      <c r="T71" s="21"/>
      <c r="U71" s="21"/>
      <c r="V71" s="21">
        <v>2124316</v>
      </c>
      <c r="W71" s="21">
        <v>752500</v>
      </c>
      <c r="X71" s="21"/>
      <c r="Y71" s="20"/>
      <c r="Z71" s="23">
        <v>1505000</v>
      </c>
    </row>
    <row r="72" spans="1:26" ht="13.5" hidden="1">
      <c r="A72" s="39" t="s">
        <v>105</v>
      </c>
      <c r="B72" s="19">
        <v>726483</v>
      </c>
      <c r="C72" s="19"/>
      <c r="D72" s="20">
        <v>2030982</v>
      </c>
      <c r="E72" s="21">
        <v>2030982</v>
      </c>
      <c r="F72" s="21">
        <v>202534</v>
      </c>
      <c r="G72" s="21">
        <v>203575</v>
      </c>
      <c r="H72" s="21">
        <v>207718</v>
      </c>
      <c r="I72" s="21">
        <v>613827</v>
      </c>
      <c r="J72" s="21">
        <v>207718</v>
      </c>
      <c r="K72" s="21"/>
      <c r="L72" s="21"/>
      <c r="M72" s="21">
        <v>207718</v>
      </c>
      <c r="N72" s="21"/>
      <c r="O72" s="21"/>
      <c r="P72" s="21"/>
      <c r="Q72" s="21"/>
      <c r="R72" s="21"/>
      <c r="S72" s="21"/>
      <c r="T72" s="21"/>
      <c r="U72" s="21"/>
      <c r="V72" s="21">
        <v>821545</v>
      </c>
      <c r="W72" s="21">
        <v>1015491</v>
      </c>
      <c r="X72" s="21"/>
      <c r="Y72" s="20"/>
      <c r="Z72" s="23">
        <v>2030982</v>
      </c>
    </row>
    <row r="73" spans="1:26" ht="13.5" hidden="1">
      <c r="A73" s="39" t="s">
        <v>106</v>
      </c>
      <c r="B73" s="19">
        <v>598964</v>
      </c>
      <c r="C73" s="19"/>
      <c r="D73" s="20">
        <v>1603842</v>
      </c>
      <c r="E73" s="21">
        <v>1603842</v>
      </c>
      <c r="F73" s="21">
        <v>208898</v>
      </c>
      <c r="G73" s="21">
        <v>207524</v>
      </c>
      <c r="H73" s="21">
        <v>202605</v>
      </c>
      <c r="I73" s="21">
        <v>619027</v>
      </c>
      <c r="J73" s="21">
        <v>202605</v>
      </c>
      <c r="K73" s="21"/>
      <c r="L73" s="21"/>
      <c r="M73" s="21">
        <v>202605</v>
      </c>
      <c r="N73" s="21"/>
      <c r="O73" s="21"/>
      <c r="P73" s="21"/>
      <c r="Q73" s="21"/>
      <c r="R73" s="21"/>
      <c r="S73" s="21"/>
      <c r="T73" s="21"/>
      <c r="U73" s="21"/>
      <c r="V73" s="21">
        <v>821632</v>
      </c>
      <c r="W73" s="21">
        <v>801921</v>
      </c>
      <c r="X73" s="21"/>
      <c r="Y73" s="20"/>
      <c r="Z73" s="23">
        <v>1603842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1367315</v>
      </c>
      <c r="C75" s="28"/>
      <c r="D75" s="29">
        <v>1132584</v>
      </c>
      <c r="E75" s="30">
        <v>1132584</v>
      </c>
      <c r="F75" s="30">
        <v>118034</v>
      </c>
      <c r="G75" s="30">
        <v>124446</v>
      </c>
      <c r="H75" s="30">
        <v>131678</v>
      </c>
      <c r="I75" s="30">
        <v>374158</v>
      </c>
      <c r="J75" s="30">
        <v>131678</v>
      </c>
      <c r="K75" s="30"/>
      <c r="L75" s="30"/>
      <c r="M75" s="30">
        <v>131678</v>
      </c>
      <c r="N75" s="30"/>
      <c r="O75" s="30"/>
      <c r="P75" s="30"/>
      <c r="Q75" s="30"/>
      <c r="R75" s="30"/>
      <c r="S75" s="30"/>
      <c r="T75" s="30"/>
      <c r="U75" s="30"/>
      <c r="V75" s="30">
        <v>505836</v>
      </c>
      <c r="W75" s="30">
        <v>566292</v>
      </c>
      <c r="X75" s="30"/>
      <c r="Y75" s="29"/>
      <c r="Z75" s="31">
        <v>1132584</v>
      </c>
    </row>
    <row r="76" spans="1:26" ht="13.5" hidden="1">
      <c r="A76" s="42" t="s">
        <v>286</v>
      </c>
      <c r="B76" s="32">
        <v>5365139</v>
      </c>
      <c r="C76" s="32"/>
      <c r="D76" s="33">
        <v>14863835</v>
      </c>
      <c r="E76" s="34">
        <v>14863835</v>
      </c>
      <c r="F76" s="34">
        <v>501209</v>
      </c>
      <c r="G76" s="34">
        <v>507471</v>
      </c>
      <c r="H76" s="34">
        <v>774765</v>
      </c>
      <c r="I76" s="34">
        <v>1783445</v>
      </c>
      <c r="J76" s="34">
        <v>1287978</v>
      </c>
      <c r="K76" s="34"/>
      <c r="L76" s="34"/>
      <c r="M76" s="34">
        <v>1287978</v>
      </c>
      <c r="N76" s="34"/>
      <c r="O76" s="34"/>
      <c r="P76" s="34"/>
      <c r="Q76" s="34"/>
      <c r="R76" s="34"/>
      <c r="S76" s="34"/>
      <c r="T76" s="34"/>
      <c r="U76" s="34"/>
      <c r="V76" s="34">
        <v>3071423</v>
      </c>
      <c r="W76" s="34">
        <v>7702590</v>
      </c>
      <c r="X76" s="34"/>
      <c r="Y76" s="33"/>
      <c r="Z76" s="35">
        <v>14863835</v>
      </c>
    </row>
    <row r="77" spans="1:26" ht="13.5" hidden="1">
      <c r="A77" s="37" t="s">
        <v>31</v>
      </c>
      <c r="B77" s="19">
        <v>227082</v>
      </c>
      <c r="C77" s="19"/>
      <c r="D77" s="20">
        <v>1861990</v>
      </c>
      <c r="E77" s="21">
        <v>1861990</v>
      </c>
      <c r="F77" s="21">
        <v>54518</v>
      </c>
      <c r="G77" s="21">
        <v>74577</v>
      </c>
      <c r="H77" s="21">
        <v>187857</v>
      </c>
      <c r="I77" s="21">
        <v>316952</v>
      </c>
      <c r="J77" s="21">
        <v>110000</v>
      </c>
      <c r="K77" s="21"/>
      <c r="L77" s="21"/>
      <c r="M77" s="21">
        <v>110000</v>
      </c>
      <c r="N77" s="21"/>
      <c r="O77" s="21"/>
      <c r="P77" s="21"/>
      <c r="Q77" s="21"/>
      <c r="R77" s="21"/>
      <c r="S77" s="21"/>
      <c r="T77" s="21"/>
      <c r="U77" s="21"/>
      <c r="V77" s="21">
        <v>426952</v>
      </c>
      <c r="W77" s="21">
        <v>1201667</v>
      </c>
      <c r="X77" s="21"/>
      <c r="Y77" s="20"/>
      <c r="Z77" s="23">
        <v>1861990</v>
      </c>
    </row>
    <row r="78" spans="1:26" ht="13.5" hidden="1">
      <c r="A78" s="38" t="s">
        <v>32</v>
      </c>
      <c r="B78" s="19">
        <v>3770741</v>
      </c>
      <c r="C78" s="19"/>
      <c r="D78" s="20">
        <v>12322292</v>
      </c>
      <c r="E78" s="21">
        <v>12322292</v>
      </c>
      <c r="F78" s="21">
        <v>446691</v>
      </c>
      <c r="G78" s="21">
        <v>432894</v>
      </c>
      <c r="H78" s="21">
        <v>586908</v>
      </c>
      <c r="I78" s="21">
        <v>1466493</v>
      </c>
      <c r="J78" s="21">
        <v>1121685</v>
      </c>
      <c r="K78" s="21"/>
      <c r="L78" s="21"/>
      <c r="M78" s="21">
        <v>1121685</v>
      </c>
      <c r="N78" s="21"/>
      <c r="O78" s="21"/>
      <c r="P78" s="21"/>
      <c r="Q78" s="21"/>
      <c r="R78" s="21"/>
      <c r="S78" s="21"/>
      <c r="T78" s="21"/>
      <c r="U78" s="21"/>
      <c r="V78" s="21">
        <v>2588178</v>
      </c>
      <c r="W78" s="21">
        <v>6161146</v>
      </c>
      <c r="X78" s="21"/>
      <c r="Y78" s="20"/>
      <c r="Z78" s="23">
        <v>12322292</v>
      </c>
    </row>
    <row r="79" spans="1:26" ht="13.5" hidden="1">
      <c r="A79" s="39" t="s">
        <v>103</v>
      </c>
      <c r="B79" s="19">
        <v>2653369</v>
      </c>
      <c r="C79" s="19"/>
      <c r="D79" s="20">
        <v>6535624</v>
      </c>
      <c r="E79" s="21">
        <v>6535624</v>
      </c>
      <c r="F79" s="21">
        <v>331689</v>
      </c>
      <c r="G79" s="21">
        <v>274010</v>
      </c>
      <c r="H79" s="21">
        <v>335622</v>
      </c>
      <c r="I79" s="21">
        <v>941321</v>
      </c>
      <c r="J79" s="21">
        <v>641399</v>
      </c>
      <c r="K79" s="21"/>
      <c r="L79" s="21"/>
      <c r="M79" s="21">
        <v>641399</v>
      </c>
      <c r="N79" s="21"/>
      <c r="O79" s="21"/>
      <c r="P79" s="21"/>
      <c r="Q79" s="21"/>
      <c r="R79" s="21"/>
      <c r="S79" s="21"/>
      <c r="T79" s="21"/>
      <c r="U79" s="21"/>
      <c r="V79" s="21">
        <v>1582720</v>
      </c>
      <c r="W79" s="21">
        <v>3267812</v>
      </c>
      <c r="X79" s="21"/>
      <c r="Y79" s="20"/>
      <c r="Z79" s="23">
        <v>6535624</v>
      </c>
    </row>
    <row r="80" spans="1:26" ht="13.5" hidden="1">
      <c r="A80" s="39" t="s">
        <v>104</v>
      </c>
      <c r="B80" s="19">
        <v>431642</v>
      </c>
      <c r="C80" s="19"/>
      <c r="D80" s="20">
        <v>1575892</v>
      </c>
      <c r="E80" s="21">
        <v>1575892</v>
      </c>
      <c r="F80" s="21">
        <v>58594</v>
      </c>
      <c r="G80" s="21">
        <v>94006</v>
      </c>
      <c r="H80" s="21">
        <v>191029</v>
      </c>
      <c r="I80" s="21">
        <v>343629</v>
      </c>
      <c r="J80" s="21">
        <v>130544</v>
      </c>
      <c r="K80" s="21"/>
      <c r="L80" s="21"/>
      <c r="M80" s="21">
        <v>130544</v>
      </c>
      <c r="N80" s="21"/>
      <c r="O80" s="21"/>
      <c r="P80" s="21"/>
      <c r="Q80" s="21"/>
      <c r="R80" s="21"/>
      <c r="S80" s="21"/>
      <c r="T80" s="21"/>
      <c r="U80" s="21"/>
      <c r="V80" s="21">
        <v>474173</v>
      </c>
      <c r="W80" s="21">
        <v>787946</v>
      </c>
      <c r="X80" s="21"/>
      <c r="Y80" s="20"/>
      <c r="Z80" s="23">
        <v>1575892</v>
      </c>
    </row>
    <row r="81" spans="1:26" ht="13.5" hidden="1">
      <c r="A81" s="39" t="s">
        <v>105</v>
      </c>
      <c r="B81" s="19">
        <v>390526</v>
      </c>
      <c r="C81" s="19"/>
      <c r="D81" s="20">
        <v>2334480</v>
      </c>
      <c r="E81" s="21">
        <v>2334480</v>
      </c>
      <c r="F81" s="21">
        <v>31883</v>
      </c>
      <c r="G81" s="21">
        <v>43877</v>
      </c>
      <c r="H81" s="21">
        <v>33037</v>
      </c>
      <c r="I81" s="21">
        <v>108797</v>
      </c>
      <c r="J81" s="21">
        <v>193384</v>
      </c>
      <c r="K81" s="21"/>
      <c r="L81" s="21"/>
      <c r="M81" s="21">
        <v>193384</v>
      </c>
      <c r="N81" s="21"/>
      <c r="O81" s="21"/>
      <c r="P81" s="21"/>
      <c r="Q81" s="21"/>
      <c r="R81" s="21"/>
      <c r="S81" s="21"/>
      <c r="T81" s="21"/>
      <c r="U81" s="21"/>
      <c r="V81" s="21">
        <v>302181</v>
      </c>
      <c r="W81" s="21">
        <v>1167240</v>
      </c>
      <c r="X81" s="21"/>
      <c r="Y81" s="20"/>
      <c r="Z81" s="23">
        <v>2334480</v>
      </c>
    </row>
    <row r="82" spans="1:26" ht="13.5" hidden="1">
      <c r="A82" s="39" t="s">
        <v>106</v>
      </c>
      <c r="B82" s="19">
        <v>295204</v>
      </c>
      <c r="C82" s="19"/>
      <c r="D82" s="20">
        <v>1876296</v>
      </c>
      <c r="E82" s="21">
        <v>1876296</v>
      </c>
      <c r="F82" s="21">
        <v>24525</v>
      </c>
      <c r="G82" s="21">
        <v>21001</v>
      </c>
      <c r="H82" s="21">
        <v>27220</v>
      </c>
      <c r="I82" s="21">
        <v>72746</v>
      </c>
      <c r="J82" s="21">
        <v>156358</v>
      </c>
      <c r="K82" s="21"/>
      <c r="L82" s="21"/>
      <c r="M82" s="21">
        <v>156358</v>
      </c>
      <c r="N82" s="21"/>
      <c r="O82" s="21"/>
      <c r="P82" s="21"/>
      <c r="Q82" s="21"/>
      <c r="R82" s="21"/>
      <c r="S82" s="21"/>
      <c r="T82" s="21"/>
      <c r="U82" s="21"/>
      <c r="V82" s="21">
        <v>229104</v>
      </c>
      <c r="W82" s="21">
        <v>938148</v>
      </c>
      <c r="X82" s="21"/>
      <c r="Y82" s="20"/>
      <c r="Z82" s="23">
        <v>1876296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1367316</v>
      </c>
      <c r="C84" s="28"/>
      <c r="D84" s="29">
        <v>679553</v>
      </c>
      <c r="E84" s="30">
        <v>679553</v>
      </c>
      <c r="F84" s="30"/>
      <c r="G84" s="30"/>
      <c r="H84" s="30"/>
      <c r="I84" s="30"/>
      <c r="J84" s="30">
        <v>56293</v>
      </c>
      <c r="K84" s="30"/>
      <c r="L84" s="30"/>
      <c r="M84" s="30">
        <v>56293</v>
      </c>
      <c r="N84" s="30"/>
      <c r="O84" s="30"/>
      <c r="P84" s="30"/>
      <c r="Q84" s="30"/>
      <c r="R84" s="30"/>
      <c r="S84" s="30"/>
      <c r="T84" s="30"/>
      <c r="U84" s="30"/>
      <c r="V84" s="30">
        <v>56293</v>
      </c>
      <c r="W84" s="30">
        <v>339777</v>
      </c>
      <c r="X84" s="30"/>
      <c r="Y84" s="29"/>
      <c r="Z84" s="31">
        <v>679553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20469632</v>
      </c>
      <c r="D5" s="153">
        <f>SUM(D6:D8)</f>
        <v>0</v>
      </c>
      <c r="E5" s="154">
        <f t="shared" si="0"/>
        <v>22903712</v>
      </c>
      <c r="F5" s="100">
        <f t="shared" si="0"/>
        <v>22903712</v>
      </c>
      <c r="G5" s="100">
        <f t="shared" si="0"/>
        <v>9753269</v>
      </c>
      <c r="H5" s="100">
        <f t="shared" si="0"/>
        <v>-790420</v>
      </c>
      <c r="I5" s="100">
        <f t="shared" si="0"/>
        <v>181592</v>
      </c>
      <c r="J5" s="100">
        <f t="shared" si="0"/>
        <v>9144441</v>
      </c>
      <c r="K5" s="100">
        <f t="shared" si="0"/>
        <v>181592</v>
      </c>
      <c r="L5" s="100">
        <f t="shared" si="0"/>
        <v>0</v>
      </c>
      <c r="M5" s="100">
        <f t="shared" si="0"/>
        <v>0</v>
      </c>
      <c r="N5" s="100">
        <f t="shared" si="0"/>
        <v>181592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9326033</v>
      </c>
      <c r="X5" s="100">
        <f t="shared" si="0"/>
        <v>11451857</v>
      </c>
      <c r="Y5" s="100">
        <f t="shared" si="0"/>
        <v>-2125824</v>
      </c>
      <c r="Z5" s="137">
        <f>+IF(X5&lt;&gt;0,+(Y5/X5)*100,0)</f>
        <v>-18.563137838692885</v>
      </c>
      <c r="AA5" s="153">
        <f>SUM(AA6:AA8)</f>
        <v>22903712</v>
      </c>
    </row>
    <row r="6" spans="1:27" ht="13.5">
      <c r="A6" s="138" t="s">
        <v>75</v>
      </c>
      <c r="B6" s="136"/>
      <c r="C6" s="155">
        <v>7167255</v>
      </c>
      <c r="D6" s="155"/>
      <c r="E6" s="156">
        <v>8270964</v>
      </c>
      <c r="F6" s="60">
        <v>8270964</v>
      </c>
      <c r="G6" s="60">
        <v>2574941</v>
      </c>
      <c r="H6" s="60"/>
      <c r="I6" s="60"/>
      <c r="J6" s="60">
        <v>2574941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2574941</v>
      </c>
      <c r="X6" s="60">
        <v>4135482</v>
      </c>
      <c r="Y6" s="60">
        <v>-1560541</v>
      </c>
      <c r="Z6" s="140">
        <v>-37.74</v>
      </c>
      <c r="AA6" s="155">
        <v>8270964</v>
      </c>
    </row>
    <row r="7" spans="1:27" ht="13.5">
      <c r="A7" s="138" t="s">
        <v>76</v>
      </c>
      <c r="B7" s="136"/>
      <c r="C7" s="157">
        <v>8247161</v>
      </c>
      <c r="D7" s="157"/>
      <c r="E7" s="158">
        <v>9204355</v>
      </c>
      <c r="F7" s="159">
        <v>9204355</v>
      </c>
      <c r="G7" s="159">
        <v>5287317</v>
      </c>
      <c r="H7" s="159">
        <v>-805111</v>
      </c>
      <c r="I7" s="159">
        <v>181592</v>
      </c>
      <c r="J7" s="159">
        <v>4663798</v>
      </c>
      <c r="K7" s="159">
        <v>181592</v>
      </c>
      <c r="L7" s="159"/>
      <c r="M7" s="159"/>
      <c r="N7" s="159">
        <v>181592</v>
      </c>
      <c r="O7" s="159"/>
      <c r="P7" s="159"/>
      <c r="Q7" s="159"/>
      <c r="R7" s="159"/>
      <c r="S7" s="159"/>
      <c r="T7" s="159"/>
      <c r="U7" s="159"/>
      <c r="V7" s="159"/>
      <c r="W7" s="159">
        <v>4845390</v>
      </c>
      <c r="X7" s="159">
        <v>4602178</v>
      </c>
      <c r="Y7" s="159">
        <v>243212</v>
      </c>
      <c r="Z7" s="141">
        <v>5.28</v>
      </c>
      <c r="AA7" s="157">
        <v>9204355</v>
      </c>
    </row>
    <row r="8" spans="1:27" ht="13.5">
      <c r="A8" s="138" t="s">
        <v>77</v>
      </c>
      <c r="B8" s="136"/>
      <c r="C8" s="155">
        <v>5055216</v>
      </c>
      <c r="D8" s="155"/>
      <c r="E8" s="156">
        <v>5428393</v>
      </c>
      <c r="F8" s="60">
        <v>5428393</v>
      </c>
      <c r="G8" s="60">
        <v>1891011</v>
      </c>
      <c r="H8" s="60">
        <v>14691</v>
      </c>
      <c r="I8" s="60"/>
      <c r="J8" s="60">
        <v>1905702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1905702</v>
      </c>
      <c r="X8" s="60">
        <v>2714197</v>
      </c>
      <c r="Y8" s="60">
        <v>-808495</v>
      </c>
      <c r="Z8" s="140">
        <v>-29.79</v>
      </c>
      <c r="AA8" s="155">
        <v>5428393</v>
      </c>
    </row>
    <row r="9" spans="1:27" ht="13.5">
      <c r="A9" s="135" t="s">
        <v>78</v>
      </c>
      <c r="B9" s="136"/>
      <c r="C9" s="153">
        <f aca="true" t="shared" si="1" ref="C9:Y9">SUM(C10:C14)</f>
        <v>4606939</v>
      </c>
      <c r="D9" s="153">
        <f>SUM(D10:D14)</f>
        <v>0</v>
      </c>
      <c r="E9" s="154">
        <f t="shared" si="1"/>
        <v>5761345</v>
      </c>
      <c r="F9" s="100">
        <f t="shared" si="1"/>
        <v>5761345</v>
      </c>
      <c r="G9" s="100">
        <f t="shared" si="1"/>
        <v>955736</v>
      </c>
      <c r="H9" s="100">
        <f t="shared" si="1"/>
        <v>896212</v>
      </c>
      <c r="I9" s="100">
        <f t="shared" si="1"/>
        <v>908374</v>
      </c>
      <c r="J9" s="100">
        <f t="shared" si="1"/>
        <v>2760322</v>
      </c>
      <c r="K9" s="100">
        <f t="shared" si="1"/>
        <v>908374</v>
      </c>
      <c r="L9" s="100">
        <f t="shared" si="1"/>
        <v>0</v>
      </c>
      <c r="M9" s="100">
        <f t="shared" si="1"/>
        <v>0</v>
      </c>
      <c r="N9" s="100">
        <f t="shared" si="1"/>
        <v>908374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3668696</v>
      </c>
      <c r="X9" s="100">
        <f t="shared" si="1"/>
        <v>2880673</v>
      </c>
      <c r="Y9" s="100">
        <f t="shared" si="1"/>
        <v>788023</v>
      </c>
      <c r="Z9" s="137">
        <f>+IF(X9&lt;&gt;0,+(Y9/X9)*100,0)</f>
        <v>27.355517269749118</v>
      </c>
      <c r="AA9" s="153">
        <f>SUM(AA10:AA14)</f>
        <v>5761345</v>
      </c>
    </row>
    <row r="10" spans="1:27" ht="13.5">
      <c r="A10" s="138" t="s">
        <v>79</v>
      </c>
      <c r="B10" s="136"/>
      <c r="C10" s="155">
        <v>638148</v>
      </c>
      <c r="D10" s="155"/>
      <c r="E10" s="156">
        <v>908431</v>
      </c>
      <c r="F10" s="60">
        <v>908431</v>
      </c>
      <c r="G10" s="60">
        <v>87982</v>
      </c>
      <c r="H10" s="60">
        <v>556</v>
      </c>
      <c r="I10" s="60">
        <v>356</v>
      </c>
      <c r="J10" s="60">
        <v>88894</v>
      </c>
      <c r="K10" s="60">
        <v>356</v>
      </c>
      <c r="L10" s="60"/>
      <c r="M10" s="60"/>
      <c r="N10" s="60">
        <v>356</v>
      </c>
      <c r="O10" s="60"/>
      <c r="P10" s="60"/>
      <c r="Q10" s="60"/>
      <c r="R10" s="60"/>
      <c r="S10" s="60"/>
      <c r="T10" s="60"/>
      <c r="U10" s="60"/>
      <c r="V10" s="60"/>
      <c r="W10" s="60">
        <v>89250</v>
      </c>
      <c r="X10" s="60">
        <v>454216</v>
      </c>
      <c r="Y10" s="60">
        <v>-364966</v>
      </c>
      <c r="Z10" s="140">
        <v>-80.35</v>
      </c>
      <c r="AA10" s="155">
        <v>908431</v>
      </c>
    </row>
    <row r="11" spans="1:27" ht="13.5">
      <c r="A11" s="138" t="s">
        <v>80</v>
      </c>
      <c r="B11" s="136"/>
      <c r="C11" s="155">
        <v>2285723</v>
      </c>
      <c r="D11" s="155"/>
      <c r="E11" s="156">
        <v>3982914</v>
      </c>
      <c r="F11" s="60">
        <v>3982914</v>
      </c>
      <c r="G11" s="60">
        <v>833654</v>
      </c>
      <c r="H11" s="60">
        <v>877124</v>
      </c>
      <c r="I11" s="60">
        <v>881769</v>
      </c>
      <c r="J11" s="60">
        <v>2592547</v>
      </c>
      <c r="K11" s="60">
        <v>881769</v>
      </c>
      <c r="L11" s="60"/>
      <c r="M11" s="60"/>
      <c r="N11" s="60">
        <v>881769</v>
      </c>
      <c r="O11" s="60"/>
      <c r="P11" s="60"/>
      <c r="Q11" s="60"/>
      <c r="R11" s="60"/>
      <c r="S11" s="60"/>
      <c r="T11" s="60"/>
      <c r="U11" s="60"/>
      <c r="V11" s="60"/>
      <c r="W11" s="60">
        <v>3474316</v>
      </c>
      <c r="X11" s="60">
        <v>1991457</v>
      </c>
      <c r="Y11" s="60">
        <v>1482859</v>
      </c>
      <c r="Z11" s="140">
        <v>74.46</v>
      </c>
      <c r="AA11" s="155">
        <v>3982914</v>
      </c>
    </row>
    <row r="12" spans="1:27" ht="13.5">
      <c r="A12" s="138" t="s">
        <v>81</v>
      </c>
      <c r="B12" s="136"/>
      <c r="C12" s="155">
        <v>1683068</v>
      </c>
      <c r="D12" s="155"/>
      <c r="E12" s="156">
        <v>870000</v>
      </c>
      <c r="F12" s="60">
        <v>870000</v>
      </c>
      <c r="G12" s="60">
        <v>34100</v>
      </c>
      <c r="H12" s="60">
        <v>18532</v>
      </c>
      <c r="I12" s="60">
        <v>26249</v>
      </c>
      <c r="J12" s="60">
        <v>78881</v>
      </c>
      <c r="K12" s="60">
        <v>26249</v>
      </c>
      <c r="L12" s="60"/>
      <c r="M12" s="60"/>
      <c r="N12" s="60">
        <v>26249</v>
      </c>
      <c r="O12" s="60"/>
      <c r="P12" s="60"/>
      <c r="Q12" s="60"/>
      <c r="R12" s="60"/>
      <c r="S12" s="60"/>
      <c r="T12" s="60"/>
      <c r="U12" s="60"/>
      <c r="V12" s="60"/>
      <c r="W12" s="60">
        <v>105130</v>
      </c>
      <c r="X12" s="60">
        <v>435000</v>
      </c>
      <c r="Y12" s="60">
        <v>-329870</v>
      </c>
      <c r="Z12" s="140">
        <v>-75.83</v>
      </c>
      <c r="AA12" s="155">
        <v>870000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12836100</v>
      </c>
      <c r="D15" s="153">
        <f>SUM(D16:D18)</f>
        <v>0</v>
      </c>
      <c r="E15" s="154">
        <f t="shared" si="2"/>
        <v>10738770</v>
      </c>
      <c r="F15" s="100">
        <f t="shared" si="2"/>
        <v>10738770</v>
      </c>
      <c r="G15" s="100">
        <f t="shared" si="2"/>
        <v>1603281</v>
      </c>
      <c r="H15" s="100">
        <f t="shared" si="2"/>
        <v>4624</v>
      </c>
      <c r="I15" s="100">
        <f t="shared" si="2"/>
        <v>4427</v>
      </c>
      <c r="J15" s="100">
        <f t="shared" si="2"/>
        <v>1612332</v>
      </c>
      <c r="K15" s="100">
        <f t="shared" si="2"/>
        <v>4427</v>
      </c>
      <c r="L15" s="100">
        <f t="shared" si="2"/>
        <v>0</v>
      </c>
      <c r="M15" s="100">
        <f t="shared" si="2"/>
        <v>0</v>
      </c>
      <c r="N15" s="100">
        <f t="shared" si="2"/>
        <v>4427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1616759</v>
      </c>
      <c r="X15" s="100">
        <f t="shared" si="2"/>
        <v>5369386</v>
      </c>
      <c r="Y15" s="100">
        <f t="shared" si="2"/>
        <v>-3752627</v>
      </c>
      <c r="Z15" s="137">
        <f>+IF(X15&lt;&gt;0,+(Y15/X15)*100,0)</f>
        <v>-69.88931322873788</v>
      </c>
      <c r="AA15" s="153">
        <f>SUM(AA16:AA18)</f>
        <v>10738770</v>
      </c>
    </row>
    <row r="16" spans="1:27" ht="13.5">
      <c r="A16" s="138" t="s">
        <v>85</v>
      </c>
      <c r="B16" s="136"/>
      <c r="C16" s="155">
        <v>9089844</v>
      </c>
      <c r="D16" s="155"/>
      <c r="E16" s="156">
        <v>3678795</v>
      </c>
      <c r="F16" s="60">
        <v>3678795</v>
      </c>
      <c r="G16" s="60">
        <v>1078288</v>
      </c>
      <c r="H16" s="60">
        <v>4624</v>
      </c>
      <c r="I16" s="60">
        <v>4427</v>
      </c>
      <c r="J16" s="60">
        <v>1087339</v>
      </c>
      <c r="K16" s="60">
        <v>4427</v>
      </c>
      <c r="L16" s="60"/>
      <c r="M16" s="60"/>
      <c r="N16" s="60">
        <v>4427</v>
      </c>
      <c r="O16" s="60"/>
      <c r="P16" s="60"/>
      <c r="Q16" s="60"/>
      <c r="R16" s="60"/>
      <c r="S16" s="60"/>
      <c r="T16" s="60"/>
      <c r="U16" s="60"/>
      <c r="V16" s="60"/>
      <c r="W16" s="60">
        <v>1091766</v>
      </c>
      <c r="X16" s="60">
        <v>1839398</v>
      </c>
      <c r="Y16" s="60">
        <v>-747632</v>
      </c>
      <c r="Z16" s="140">
        <v>-40.65</v>
      </c>
      <c r="AA16" s="155">
        <v>3678795</v>
      </c>
    </row>
    <row r="17" spans="1:27" ht="13.5">
      <c r="A17" s="138" t="s">
        <v>86</v>
      </c>
      <c r="B17" s="136"/>
      <c r="C17" s="155">
        <v>3746256</v>
      </c>
      <c r="D17" s="155"/>
      <c r="E17" s="156">
        <v>7059975</v>
      </c>
      <c r="F17" s="60">
        <v>7059975</v>
      </c>
      <c r="G17" s="60">
        <v>524993</v>
      </c>
      <c r="H17" s="60"/>
      <c r="I17" s="60"/>
      <c r="J17" s="60">
        <v>524993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524993</v>
      </c>
      <c r="X17" s="60">
        <v>3529988</v>
      </c>
      <c r="Y17" s="60">
        <v>-3004995</v>
      </c>
      <c r="Z17" s="140">
        <v>-85.13</v>
      </c>
      <c r="AA17" s="155">
        <v>7059975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23104412</v>
      </c>
      <c r="D19" s="153">
        <f>SUM(D20:D23)</f>
        <v>0</v>
      </c>
      <c r="E19" s="154">
        <f t="shared" si="3"/>
        <v>29542751</v>
      </c>
      <c r="F19" s="100">
        <f t="shared" si="3"/>
        <v>29542751</v>
      </c>
      <c r="G19" s="100">
        <f t="shared" si="3"/>
        <v>4248922</v>
      </c>
      <c r="H19" s="100">
        <f t="shared" si="3"/>
        <v>1434570</v>
      </c>
      <c r="I19" s="100">
        <f t="shared" si="3"/>
        <v>1450388</v>
      </c>
      <c r="J19" s="100">
        <f t="shared" si="3"/>
        <v>7133880</v>
      </c>
      <c r="K19" s="100">
        <f t="shared" si="3"/>
        <v>1450388</v>
      </c>
      <c r="L19" s="100">
        <f t="shared" si="3"/>
        <v>0</v>
      </c>
      <c r="M19" s="100">
        <f t="shared" si="3"/>
        <v>0</v>
      </c>
      <c r="N19" s="100">
        <f t="shared" si="3"/>
        <v>1450388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8584268</v>
      </c>
      <c r="X19" s="100">
        <f t="shared" si="3"/>
        <v>14771377</v>
      </c>
      <c r="Y19" s="100">
        <f t="shared" si="3"/>
        <v>-6187109</v>
      </c>
      <c r="Z19" s="137">
        <f>+IF(X19&lt;&gt;0,+(Y19/X19)*100,0)</f>
        <v>-41.88579710611949</v>
      </c>
      <c r="AA19" s="153">
        <f>SUM(AA20:AA23)</f>
        <v>29542751</v>
      </c>
    </row>
    <row r="20" spans="1:27" ht="13.5">
      <c r="A20" s="138" t="s">
        <v>89</v>
      </c>
      <c r="B20" s="136"/>
      <c r="C20" s="155">
        <v>10917812</v>
      </c>
      <c r="D20" s="155"/>
      <c r="E20" s="156">
        <v>13674847</v>
      </c>
      <c r="F20" s="60">
        <v>13674847</v>
      </c>
      <c r="G20" s="60">
        <v>2148566</v>
      </c>
      <c r="H20" s="60">
        <v>508669</v>
      </c>
      <c r="I20" s="60">
        <v>447862</v>
      </c>
      <c r="J20" s="60">
        <v>3105097</v>
      </c>
      <c r="K20" s="60">
        <v>447862</v>
      </c>
      <c r="L20" s="60"/>
      <c r="M20" s="60"/>
      <c r="N20" s="60">
        <v>447862</v>
      </c>
      <c r="O20" s="60"/>
      <c r="P20" s="60"/>
      <c r="Q20" s="60"/>
      <c r="R20" s="60"/>
      <c r="S20" s="60"/>
      <c r="T20" s="60"/>
      <c r="U20" s="60"/>
      <c r="V20" s="60"/>
      <c r="W20" s="60">
        <v>3552959</v>
      </c>
      <c r="X20" s="60">
        <v>6837424</v>
      </c>
      <c r="Y20" s="60">
        <v>-3284465</v>
      </c>
      <c r="Z20" s="140">
        <v>-48.04</v>
      </c>
      <c r="AA20" s="155">
        <v>13674847</v>
      </c>
    </row>
    <row r="21" spans="1:27" ht="13.5">
      <c r="A21" s="138" t="s">
        <v>90</v>
      </c>
      <c r="B21" s="136"/>
      <c r="C21" s="155">
        <v>5076500</v>
      </c>
      <c r="D21" s="155"/>
      <c r="E21" s="156">
        <v>6605000</v>
      </c>
      <c r="F21" s="60">
        <v>6605000</v>
      </c>
      <c r="G21" s="60">
        <v>513190</v>
      </c>
      <c r="H21" s="60">
        <v>613406</v>
      </c>
      <c r="I21" s="60">
        <v>542808</v>
      </c>
      <c r="J21" s="60">
        <v>1669404</v>
      </c>
      <c r="K21" s="60">
        <v>542808</v>
      </c>
      <c r="L21" s="60"/>
      <c r="M21" s="60"/>
      <c r="N21" s="60">
        <v>542808</v>
      </c>
      <c r="O21" s="60"/>
      <c r="P21" s="60"/>
      <c r="Q21" s="60"/>
      <c r="R21" s="60"/>
      <c r="S21" s="60"/>
      <c r="T21" s="60"/>
      <c r="U21" s="60"/>
      <c r="V21" s="60"/>
      <c r="W21" s="60">
        <v>2212212</v>
      </c>
      <c r="X21" s="60">
        <v>3302500</v>
      </c>
      <c r="Y21" s="60">
        <v>-1090288</v>
      </c>
      <c r="Z21" s="140">
        <v>-33.01</v>
      </c>
      <c r="AA21" s="155">
        <v>6605000</v>
      </c>
    </row>
    <row r="22" spans="1:27" ht="13.5">
      <c r="A22" s="138" t="s">
        <v>91</v>
      </c>
      <c r="B22" s="136"/>
      <c r="C22" s="157">
        <v>3438424</v>
      </c>
      <c r="D22" s="157"/>
      <c r="E22" s="158">
        <v>4330685</v>
      </c>
      <c r="F22" s="159">
        <v>4330685</v>
      </c>
      <c r="G22" s="159">
        <v>231094</v>
      </c>
      <c r="H22" s="159">
        <v>232353</v>
      </c>
      <c r="I22" s="159">
        <v>227709</v>
      </c>
      <c r="J22" s="159">
        <v>691156</v>
      </c>
      <c r="K22" s="159">
        <v>227709</v>
      </c>
      <c r="L22" s="159"/>
      <c r="M22" s="159"/>
      <c r="N22" s="159">
        <v>227709</v>
      </c>
      <c r="O22" s="159"/>
      <c r="P22" s="159"/>
      <c r="Q22" s="159"/>
      <c r="R22" s="159"/>
      <c r="S22" s="159"/>
      <c r="T22" s="159"/>
      <c r="U22" s="159"/>
      <c r="V22" s="159"/>
      <c r="W22" s="159">
        <v>918865</v>
      </c>
      <c r="X22" s="159">
        <v>2165343</v>
      </c>
      <c r="Y22" s="159">
        <v>-1246478</v>
      </c>
      <c r="Z22" s="141">
        <v>-57.56</v>
      </c>
      <c r="AA22" s="157">
        <v>4330685</v>
      </c>
    </row>
    <row r="23" spans="1:27" ht="13.5">
      <c r="A23" s="138" t="s">
        <v>92</v>
      </c>
      <c r="B23" s="136"/>
      <c r="C23" s="155">
        <v>3671676</v>
      </c>
      <c r="D23" s="155"/>
      <c r="E23" s="156">
        <v>4932219</v>
      </c>
      <c r="F23" s="60">
        <v>4932219</v>
      </c>
      <c r="G23" s="60">
        <v>1356072</v>
      </c>
      <c r="H23" s="60">
        <v>80142</v>
      </c>
      <c r="I23" s="60">
        <v>232009</v>
      </c>
      <c r="J23" s="60">
        <v>1668223</v>
      </c>
      <c r="K23" s="60">
        <v>232009</v>
      </c>
      <c r="L23" s="60"/>
      <c r="M23" s="60"/>
      <c r="N23" s="60">
        <v>232009</v>
      </c>
      <c r="O23" s="60"/>
      <c r="P23" s="60"/>
      <c r="Q23" s="60"/>
      <c r="R23" s="60"/>
      <c r="S23" s="60"/>
      <c r="T23" s="60"/>
      <c r="U23" s="60"/>
      <c r="V23" s="60"/>
      <c r="W23" s="60">
        <v>1900232</v>
      </c>
      <c r="X23" s="60">
        <v>2466110</v>
      </c>
      <c r="Y23" s="60">
        <v>-565878</v>
      </c>
      <c r="Z23" s="140">
        <v>-22.95</v>
      </c>
      <c r="AA23" s="155">
        <v>4932219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61017083</v>
      </c>
      <c r="D25" s="168">
        <f>+D5+D9+D15+D19+D24</f>
        <v>0</v>
      </c>
      <c r="E25" s="169">
        <f t="shared" si="4"/>
        <v>68946578</v>
      </c>
      <c r="F25" s="73">
        <f t="shared" si="4"/>
        <v>68946578</v>
      </c>
      <c r="G25" s="73">
        <f t="shared" si="4"/>
        <v>16561208</v>
      </c>
      <c r="H25" s="73">
        <f t="shared" si="4"/>
        <v>1544986</v>
      </c>
      <c r="I25" s="73">
        <f t="shared" si="4"/>
        <v>2544781</v>
      </c>
      <c r="J25" s="73">
        <f t="shared" si="4"/>
        <v>20650975</v>
      </c>
      <c r="K25" s="73">
        <f t="shared" si="4"/>
        <v>2544781</v>
      </c>
      <c r="L25" s="73">
        <f t="shared" si="4"/>
        <v>0</v>
      </c>
      <c r="M25" s="73">
        <f t="shared" si="4"/>
        <v>0</v>
      </c>
      <c r="N25" s="73">
        <f t="shared" si="4"/>
        <v>2544781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23195756</v>
      </c>
      <c r="X25" s="73">
        <f t="shared" si="4"/>
        <v>34473293</v>
      </c>
      <c r="Y25" s="73">
        <f t="shared" si="4"/>
        <v>-11277537</v>
      </c>
      <c r="Z25" s="170">
        <f>+IF(X25&lt;&gt;0,+(Y25/X25)*100,0)</f>
        <v>-32.71383734649312</v>
      </c>
      <c r="AA25" s="168">
        <f>+AA5+AA9+AA15+AA19+AA24</f>
        <v>68946578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20676851</v>
      </c>
      <c r="D28" s="153">
        <f>SUM(D29:D31)</f>
        <v>0</v>
      </c>
      <c r="E28" s="154">
        <f t="shared" si="5"/>
        <v>20615835</v>
      </c>
      <c r="F28" s="100">
        <f t="shared" si="5"/>
        <v>20615835</v>
      </c>
      <c r="G28" s="100">
        <f t="shared" si="5"/>
        <v>2859557</v>
      </c>
      <c r="H28" s="100">
        <f t="shared" si="5"/>
        <v>691541</v>
      </c>
      <c r="I28" s="100">
        <f t="shared" si="5"/>
        <v>2070769</v>
      </c>
      <c r="J28" s="100">
        <f t="shared" si="5"/>
        <v>5621867</v>
      </c>
      <c r="K28" s="100">
        <f t="shared" si="5"/>
        <v>2070769</v>
      </c>
      <c r="L28" s="100">
        <f t="shared" si="5"/>
        <v>0</v>
      </c>
      <c r="M28" s="100">
        <f t="shared" si="5"/>
        <v>0</v>
      </c>
      <c r="N28" s="100">
        <f t="shared" si="5"/>
        <v>2070769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7692636</v>
      </c>
      <c r="X28" s="100">
        <f t="shared" si="5"/>
        <v>10307918</v>
      </c>
      <c r="Y28" s="100">
        <f t="shared" si="5"/>
        <v>-2615282</v>
      </c>
      <c r="Z28" s="137">
        <f>+IF(X28&lt;&gt;0,+(Y28/X28)*100,0)</f>
        <v>-25.371583281900378</v>
      </c>
      <c r="AA28" s="153">
        <f>SUM(AA29:AA31)</f>
        <v>20615835</v>
      </c>
    </row>
    <row r="29" spans="1:27" ht="13.5">
      <c r="A29" s="138" t="s">
        <v>75</v>
      </c>
      <c r="B29" s="136"/>
      <c r="C29" s="155">
        <v>6266854</v>
      </c>
      <c r="D29" s="155"/>
      <c r="E29" s="156">
        <v>6882076</v>
      </c>
      <c r="F29" s="60">
        <v>6882076</v>
      </c>
      <c r="G29" s="60">
        <v>1816570</v>
      </c>
      <c r="H29" s="60">
        <v>-366233</v>
      </c>
      <c r="I29" s="60">
        <v>593718</v>
      </c>
      <c r="J29" s="60">
        <v>2044055</v>
      </c>
      <c r="K29" s="60">
        <v>593718</v>
      </c>
      <c r="L29" s="60"/>
      <c r="M29" s="60"/>
      <c r="N29" s="60">
        <v>593718</v>
      </c>
      <c r="O29" s="60"/>
      <c r="P29" s="60"/>
      <c r="Q29" s="60"/>
      <c r="R29" s="60"/>
      <c r="S29" s="60"/>
      <c r="T29" s="60"/>
      <c r="U29" s="60"/>
      <c r="V29" s="60"/>
      <c r="W29" s="60">
        <v>2637773</v>
      </c>
      <c r="X29" s="60">
        <v>3441038</v>
      </c>
      <c r="Y29" s="60">
        <v>-803265</v>
      </c>
      <c r="Z29" s="140">
        <v>-23.34</v>
      </c>
      <c r="AA29" s="155">
        <v>6882076</v>
      </c>
    </row>
    <row r="30" spans="1:27" ht="13.5">
      <c r="A30" s="138" t="s">
        <v>76</v>
      </c>
      <c r="B30" s="136"/>
      <c r="C30" s="157">
        <v>9105276</v>
      </c>
      <c r="D30" s="157"/>
      <c r="E30" s="158">
        <v>8252299</v>
      </c>
      <c r="F30" s="159">
        <v>8252299</v>
      </c>
      <c r="G30" s="159">
        <v>474611</v>
      </c>
      <c r="H30" s="159">
        <v>660129</v>
      </c>
      <c r="I30" s="159">
        <v>1116277</v>
      </c>
      <c r="J30" s="159">
        <v>2251017</v>
      </c>
      <c r="K30" s="159">
        <v>1116277</v>
      </c>
      <c r="L30" s="159"/>
      <c r="M30" s="159"/>
      <c r="N30" s="159">
        <v>1116277</v>
      </c>
      <c r="O30" s="159"/>
      <c r="P30" s="159"/>
      <c r="Q30" s="159"/>
      <c r="R30" s="159"/>
      <c r="S30" s="159"/>
      <c r="T30" s="159"/>
      <c r="U30" s="159"/>
      <c r="V30" s="159"/>
      <c r="W30" s="159">
        <v>3367294</v>
      </c>
      <c r="X30" s="159">
        <v>4126150</v>
      </c>
      <c r="Y30" s="159">
        <v>-758856</v>
      </c>
      <c r="Z30" s="141">
        <v>-18.39</v>
      </c>
      <c r="AA30" s="157">
        <v>8252299</v>
      </c>
    </row>
    <row r="31" spans="1:27" ht="13.5">
      <c r="A31" s="138" t="s">
        <v>77</v>
      </c>
      <c r="B31" s="136"/>
      <c r="C31" s="155">
        <v>5304721</v>
      </c>
      <c r="D31" s="155"/>
      <c r="E31" s="156">
        <v>5481460</v>
      </c>
      <c r="F31" s="60">
        <v>5481460</v>
      </c>
      <c r="G31" s="60">
        <v>568376</v>
      </c>
      <c r="H31" s="60">
        <v>397645</v>
      </c>
      <c r="I31" s="60">
        <v>360774</v>
      </c>
      <c r="J31" s="60">
        <v>1326795</v>
      </c>
      <c r="K31" s="60">
        <v>360774</v>
      </c>
      <c r="L31" s="60"/>
      <c r="M31" s="60"/>
      <c r="N31" s="60">
        <v>360774</v>
      </c>
      <c r="O31" s="60"/>
      <c r="P31" s="60"/>
      <c r="Q31" s="60"/>
      <c r="R31" s="60"/>
      <c r="S31" s="60"/>
      <c r="T31" s="60"/>
      <c r="U31" s="60"/>
      <c r="V31" s="60"/>
      <c r="W31" s="60">
        <v>1687569</v>
      </c>
      <c r="X31" s="60">
        <v>2740730</v>
      </c>
      <c r="Y31" s="60">
        <v>-1053161</v>
      </c>
      <c r="Z31" s="140">
        <v>-38.43</v>
      </c>
      <c r="AA31" s="155">
        <v>5481460</v>
      </c>
    </row>
    <row r="32" spans="1:27" ht="13.5">
      <c r="A32" s="135" t="s">
        <v>78</v>
      </c>
      <c r="B32" s="136"/>
      <c r="C32" s="153">
        <f aca="true" t="shared" si="6" ref="C32:Y32">SUM(C33:C37)</f>
        <v>1305706</v>
      </c>
      <c r="D32" s="153">
        <f>SUM(D33:D37)</f>
        <v>0</v>
      </c>
      <c r="E32" s="154">
        <f t="shared" si="6"/>
        <v>2109897</v>
      </c>
      <c r="F32" s="100">
        <f t="shared" si="6"/>
        <v>2109897</v>
      </c>
      <c r="G32" s="100">
        <f t="shared" si="6"/>
        <v>84233</v>
      </c>
      <c r="H32" s="100">
        <f t="shared" si="6"/>
        <v>124420</v>
      </c>
      <c r="I32" s="100">
        <f t="shared" si="6"/>
        <v>136200</v>
      </c>
      <c r="J32" s="100">
        <f t="shared" si="6"/>
        <v>344853</v>
      </c>
      <c r="K32" s="100">
        <f t="shared" si="6"/>
        <v>136200</v>
      </c>
      <c r="L32" s="100">
        <f t="shared" si="6"/>
        <v>0</v>
      </c>
      <c r="M32" s="100">
        <f t="shared" si="6"/>
        <v>0</v>
      </c>
      <c r="N32" s="100">
        <f t="shared" si="6"/>
        <v>136200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481053</v>
      </c>
      <c r="X32" s="100">
        <f t="shared" si="6"/>
        <v>1054949</v>
      </c>
      <c r="Y32" s="100">
        <f t="shared" si="6"/>
        <v>-573896</v>
      </c>
      <c r="Z32" s="137">
        <f>+IF(X32&lt;&gt;0,+(Y32/X32)*100,0)</f>
        <v>-54.40035489867283</v>
      </c>
      <c r="AA32" s="153">
        <f>SUM(AA33:AA37)</f>
        <v>2109897</v>
      </c>
    </row>
    <row r="33" spans="1:27" ht="13.5">
      <c r="A33" s="138" t="s">
        <v>79</v>
      </c>
      <c r="B33" s="136"/>
      <c r="C33" s="155">
        <v>665866</v>
      </c>
      <c r="D33" s="155"/>
      <c r="E33" s="156">
        <v>752328</v>
      </c>
      <c r="F33" s="60">
        <v>752328</v>
      </c>
      <c r="G33" s="60">
        <v>39586</v>
      </c>
      <c r="H33" s="60">
        <v>36732</v>
      </c>
      <c r="I33" s="60">
        <v>91018</v>
      </c>
      <c r="J33" s="60">
        <v>167336</v>
      </c>
      <c r="K33" s="60">
        <v>91018</v>
      </c>
      <c r="L33" s="60"/>
      <c r="M33" s="60"/>
      <c r="N33" s="60">
        <v>91018</v>
      </c>
      <c r="O33" s="60"/>
      <c r="P33" s="60"/>
      <c r="Q33" s="60"/>
      <c r="R33" s="60"/>
      <c r="S33" s="60"/>
      <c r="T33" s="60"/>
      <c r="U33" s="60"/>
      <c r="V33" s="60"/>
      <c r="W33" s="60">
        <v>258354</v>
      </c>
      <c r="X33" s="60">
        <v>376164</v>
      </c>
      <c r="Y33" s="60">
        <v>-117810</v>
      </c>
      <c r="Z33" s="140">
        <v>-31.32</v>
      </c>
      <c r="AA33" s="155">
        <v>752328</v>
      </c>
    </row>
    <row r="34" spans="1:27" ht="13.5">
      <c r="A34" s="138" t="s">
        <v>80</v>
      </c>
      <c r="B34" s="136"/>
      <c r="C34" s="155">
        <v>100412</v>
      </c>
      <c r="D34" s="155"/>
      <c r="E34" s="156">
        <v>532485</v>
      </c>
      <c r="F34" s="60">
        <v>532485</v>
      </c>
      <c r="G34" s="60">
        <v>435</v>
      </c>
      <c r="H34" s="60">
        <v>6652</v>
      </c>
      <c r="I34" s="60">
        <v>323</v>
      </c>
      <c r="J34" s="60">
        <v>7410</v>
      </c>
      <c r="K34" s="60">
        <v>323</v>
      </c>
      <c r="L34" s="60"/>
      <c r="M34" s="60"/>
      <c r="N34" s="60">
        <v>323</v>
      </c>
      <c r="O34" s="60"/>
      <c r="P34" s="60"/>
      <c r="Q34" s="60"/>
      <c r="R34" s="60"/>
      <c r="S34" s="60"/>
      <c r="T34" s="60"/>
      <c r="U34" s="60"/>
      <c r="V34" s="60"/>
      <c r="W34" s="60">
        <v>7733</v>
      </c>
      <c r="X34" s="60">
        <v>266243</v>
      </c>
      <c r="Y34" s="60">
        <v>-258510</v>
      </c>
      <c r="Z34" s="140">
        <v>-97.1</v>
      </c>
      <c r="AA34" s="155">
        <v>532485</v>
      </c>
    </row>
    <row r="35" spans="1:27" ht="13.5">
      <c r="A35" s="138" t="s">
        <v>81</v>
      </c>
      <c r="B35" s="136"/>
      <c r="C35" s="155">
        <v>539428</v>
      </c>
      <c r="D35" s="155"/>
      <c r="E35" s="156">
        <v>825084</v>
      </c>
      <c r="F35" s="60">
        <v>825084</v>
      </c>
      <c r="G35" s="60">
        <v>44212</v>
      </c>
      <c r="H35" s="60">
        <v>81036</v>
      </c>
      <c r="I35" s="60">
        <v>44859</v>
      </c>
      <c r="J35" s="60">
        <v>170107</v>
      </c>
      <c r="K35" s="60">
        <v>44859</v>
      </c>
      <c r="L35" s="60"/>
      <c r="M35" s="60"/>
      <c r="N35" s="60">
        <v>44859</v>
      </c>
      <c r="O35" s="60"/>
      <c r="P35" s="60"/>
      <c r="Q35" s="60"/>
      <c r="R35" s="60"/>
      <c r="S35" s="60"/>
      <c r="T35" s="60"/>
      <c r="U35" s="60"/>
      <c r="V35" s="60"/>
      <c r="W35" s="60">
        <v>214966</v>
      </c>
      <c r="X35" s="60">
        <v>412542</v>
      </c>
      <c r="Y35" s="60">
        <v>-197576</v>
      </c>
      <c r="Z35" s="140">
        <v>-47.89</v>
      </c>
      <c r="AA35" s="155">
        <v>825084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12013463</v>
      </c>
      <c r="D38" s="153">
        <f>SUM(D39:D41)</f>
        <v>0</v>
      </c>
      <c r="E38" s="154">
        <f t="shared" si="7"/>
        <v>8723093</v>
      </c>
      <c r="F38" s="100">
        <f t="shared" si="7"/>
        <v>8723093</v>
      </c>
      <c r="G38" s="100">
        <f t="shared" si="7"/>
        <v>378244</v>
      </c>
      <c r="H38" s="100">
        <f t="shared" si="7"/>
        <v>309092</v>
      </c>
      <c r="I38" s="100">
        <f t="shared" si="7"/>
        <v>403138</v>
      </c>
      <c r="J38" s="100">
        <f t="shared" si="7"/>
        <v>1090474</v>
      </c>
      <c r="K38" s="100">
        <f t="shared" si="7"/>
        <v>403138</v>
      </c>
      <c r="L38" s="100">
        <f t="shared" si="7"/>
        <v>0</v>
      </c>
      <c r="M38" s="100">
        <f t="shared" si="7"/>
        <v>0</v>
      </c>
      <c r="N38" s="100">
        <f t="shared" si="7"/>
        <v>403138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1493612</v>
      </c>
      <c r="X38" s="100">
        <f t="shared" si="7"/>
        <v>4361547</v>
      </c>
      <c r="Y38" s="100">
        <f t="shared" si="7"/>
        <v>-2867935</v>
      </c>
      <c r="Z38" s="137">
        <f>+IF(X38&lt;&gt;0,+(Y38/X38)*100,0)</f>
        <v>-65.75499473008087</v>
      </c>
      <c r="AA38" s="153">
        <f>SUM(AA39:AA41)</f>
        <v>8723093</v>
      </c>
    </row>
    <row r="39" spans="1:27" ht="13.5">
      <c r="A39" s="138" t="s">
        <v>85</v>
      </c>
      <c r="B39" s="136"/>
      <c r="C39" s="155">
        <v>5084412</v>
      </c>
      <c r="D39" s="155"/>
      <c r="E39" s="156">
        <v>3606569</v>
      </c>
      <c r="F39" s="60">
        <v>3606569</v>
      </c>
      <c r="G39" s="60">
        <v>377792</v>
      </c>
      <c r="H39" s="60">
        <v>301892</v>
      </c>
      <c r="I39" s="60">
        <v>403116</v>
      </c>
      <c r="J39" s="60">
        <v>1082800</v>
      </c>
      <c r="K39" s="60">
        <v>403116</v>
      </c>
      <c r="L39" s="60"/>
      <c r="M39" s="60"/>
      <c r="N39" s="60">
        <v>403116</v>
      </c>
      <c r="O39" s="60"/>
      <c r="P39" s="60"/>
      <c r="Q39" s="60"/>
      <c r="R39" s="60"/>
      <c r="S39" s="60"/>
      <c r="T39" s="60"/>
      <c r="U39" s="60"/>
      <c r="V39" s="60"/>
      <c r="W39" s="60">
        <v>1485916</v>
      </c>
      <c r="X39" s="60">
        <v>1803285</v>
      </c>
      <c r="Y39" s="60">
        <v>-317369</v>
      </c>
      <c r="Z39" s="140">
        <v>-17.6</v>
      </c>
      <c r="AA39" s="155">
        <v>3606569</v>
      </c>
    </row>
    <row r="40" spans="1:27" ht="13.5">
      <c r="A40" s="138" t="s">
        <v>86</v>
      </c>
      <c r="B40" s="136"/>
      <c r="C40" s="155">
        <v>6929051</v>
      </c>
      <c r="D40" s="155"/>
      <c r="E40" s="156">
        <v>5116524</v>
      </c>
      <c r="F40" s="60">
        <v>5116524</v>
      </c>
      <c r="G40" s="60">
        <v>452</v>
      </c>
      <c r="H40" s="60">
        <v>7200</v>
      </c>
      <c r="I40" s="60">
        <v>22</v>
      </c>
      <c r="J40" s="60">
        <v>7674</v>
      </c>
      <c r="K40" s="60">
        <v>22</v>
      </c>
      <c r="L40" s="60"/>
      <c r="M40" s="60"/>
      <c r="N40" s="60">
        <v>22</v>
      </c>
      <c r="O40" s="60"/>
      <c r="P40" s="60"/>
      <c r="Q40" s="60"/>
      <c r="R40" s="60"/>
      <c r="S40" s="60"/>
      <c r="T40" s="60"/>
      <c r="U40" s="60"/>
      <c r="V40" s="60"/>
      <c r="W40" s="60">
        <v>7696</v>
      </c>
      <c r="X40" s="60">
        <v>2558262</v>
      </c>
      <c r="Y40" s="60">
        <v>-2550566</v>
      </c>
      <c r="Z40" s="140">
        <v>-99.7</v>
      </c>
      <c r="AA40" s="155">
        <v>5116524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24889019</v>
      </c>
      <c r="D42" s="153">
        <f>SUM(D43:D46)</f>
        <v>0</v>
      </c>
      <c r="E42" s="154">
        <f t="shared" si="8"/>
        <v>30212058</v>
      </c>
      <c r="F42" s="100">
        <f t="shared" si="8"/>
        <v>30212058</v>
      </c>
      <c r="G42" s="100">
        <f t="shared" si="8"/>
        <v>2460892</v>
      </c>
      <c r="H42" s="100">
        <f t="shared" si="8"/>
        <v>2631412</v>
      </c>
      <c r="I42" s="100">
        <f t="shared" si="8"/>
        <v>3072134</v>
      </c>
      <c r="J42" s="100">
        <f t="shared" si="8"/>
        <v>8164438</v>
      </c>
      <c r="K42" s="100">
        <f t="shared" si="8"/>
        <v>3072134</v>
      </c>
      <c r="L42" s="100">
        <f t="shared" si="8"/>
        <v>0</v>
      </c>
      <c r="M42" s="100">
        <f t="shared" si="8"/>
        <v>0</v>
      </c>
      <c r="N42" s="100">
        <f t="shared" si="8"/>
        <v>3072134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11236572</v>
      </c>
      <c r="X42" s="100">
        <f t="shared" si="8"/>
        <v>15106029</v>
      </c>
      <c r="Y42" s="100">
        <f t="shared" si="8"/>
        <v>-3869457</v>
      </c>
      <c r="Z42" s="137">
        <f>+IF(X42&lt;&gt;0,+(Y42/X42)*100,0)</f>
        <v>-25.615315580289167</v>
      </c>
      <c r="AA42" s="153">
        <f>SUM(AA43:AA46)</f>
        <v>30212058</v>
      </c>
    </row>
    <row r="43" spans="1:27" ht="13.5">
      <c r="A43" s="138" t="s">
        <v>89</v>
      </c>
      <c r="B43" s="136"/>
      <c r="C43" s="155">
        <v>10669551</v>
      </c>
      <c r="D43" s="155"/>
      <c r="E43" s="156">
        <v>13400016</v>
      </c>
      <c r="F43" s="60">
        <v>13400016</v>
      </c>
      <c r="G43" s="60">
        <v>1243261</v>
      </c>
      <c r="H43" s="60">
        <v>1302514</v>
      </c>
      <c r="I43" s="60">
        <v>1129091</v>
      </c>
      <c r="J43" s="60">
        <v>3674866</v>
      </c>
      <c r="K43" s="60">
        <v>1129091</v>
      </c>
      <c r="L43" s="60"/>
      <c r="M43" s="60"/>
      <c r="N43" s="60">
        <v>1129091</v>
      </c>
      <c r="O43" s="60"/>
      <c r="P43" s="60"/>
      <c r="Q43" s="60"/>
      <c r="R43" s="60"/>
      <c r="S43" s="60"/>
      <c r="T43" s="60"/>
      <c r="U43" s="60"/>
      <c r="V43" s="60"/>
      <c r="W43" s="60">
        <v>4803957</v>
      </c>
      <c r="X43" s="60">
        <v>6700008</v>
      </c>
      <c r="Y43" s="60">
        <v>-1896051</v>
      </c>
      <c r="Z43" s="140">
        <v>-28.3</v>
      </c>
      <c r="AA43" s="155">
        <v>13400016</v>
      </c>
    </row>
    <row r="44" spans="1:27" ht="13.5">
      <c r="A44" s="138" t="s">
        <v>90</v>
      </c>
      <c r="B44" s="136"/>
      <c r="C44" s="155">
        <v>5835055</v>
      </c>
      <c r="D44" s="155"/>
      <c r="E44" s="156">
        <v>6605000</v>
      </c>
      <c r="F44" s="60">
        <v>6605000</v>
      </c>
      <c r="G44" s="60">
        <v>329156</v>
      </c>
      <c r="H44" s="60">
        <v>364989</v>
      </c>
      <c r="I44" s="60">
        <v>667308</v>
      </c>
      <c r="J44" s="60">
        <v>1361453</v>
      </c>
      <c r="K44" s="60">
        <v>667308</v>
      </c>
      <c r="L44" s="60"/>
      <c r="M44" s="60"/>
      <c r="N44" s="60">
        <v>667308</v>
      </c>
      <c r="O44" s="60"/>
      <c r="P44" s="60"/>
      <c r="Q44" s="60"/>
      <c r="R44" s="60"/>
      <c r="S44" s="60"/>
      <c r="T44" s="60"/>
      <c r="U44" s="60"/>
      <c r="V44" s="60"/>
      <c r="W44" s="60">
        <v>2028761</v>
      </c>
      <c r="X44" s="60">
        <v>3302500</v>
      </c>
      <c r="Y44" s="60">
        <v>-1273739</v>
      </c>
      <c r="Z44" s="140">
        <v>-38.57</v>
      </c>
      <c r="AA44" s="155">
        <v>6605000</v>
      </c>
    </row>
    <row r="45" spans="1:27" ht="13.5">
      <c r="A45" s="138" t="s">
        <v>91</v>
      </c>
      <c r="B45" s="136"/>
      <c r="C45" s="157">
        <v>3442339</v>
      </c>
      <c r="D45" s="157"/>
      <c r="E45" s="158">
        <v>4330684</v>
      </c>
      <c r="F45" s="159">
        <v>4330684</v>
      </c>
      <c r="G45" s="159">
        <v>387130</v>
      </c>
      <c r="H45" s="159">
        <v>485960</v>
      </c>
      <c r="I45" s="159">
        <v>817127</v>
      </c>
      <c r="J45" s="159">
        <v>1690217</v>
      </c>
      <c r="K45" s="159">
        <v>817127</v>
      </c>
      <c r="L45" s="159"/>
      <c r="M45" s="159"/>
      <c r="N45" s="159">
        <v>817127</v>
      </c>
      <c r="O45" s="159"/>
      <c r="P45" s="159"/>
      <c r="Q45" s="159"/>
      <c r="R45" s="159"/>
      <c r="S45" s="159"/>
      <c r="T45" s="159"/>
      <c r="U45" s="159"/>
      <c r="V45" s="159"/>
      <c r="W45" s="159">
        <v>2507344</v>
      </c>
      <c r="X45" s="159">
        <v>2165342</v>
      </c>
      <c r="Y45" s="159">
        <v>342002</v>
      </c>
      <c r="Z45" s="141">
        <v>15.79</v>
      </c>
      <c r="AA45" s="157">
        <v>4330684</v>
      </c>
    </row>
    <row r="46" spans="1:27" ht="13.5">
      <c r="A46" s="138" t="s">
        <v>92</v>
      </c>
      <c r="B46" s="136"/>
      <c r="C46" s="155">
        <v>4942074</v>
      </c>
      <c r="D46" s="155"/>
      <c r="E46" s="156">
        <v>5876358</v>
      </c>
      <c r="F46" s="60">
        <v>5876358</v>
      </c>
      <c r="G46" s="60">
        <v>501345</v>
      </c>
      <c r="H46" s="60">
        <v>477949</v>
      </c>
      <c r="I46" s="60">
        <v>458608</v>
      </c>
      <c r="J46" s="60">
        <v>1437902</v>
      </c>
      <c r="K46" s="60">
        <v>458608</v>
      </c>
      <c r="L46" s="60"/>
      <c r="M46" s="60"/>
      <c r="N46" s="60">
        <v>458608</v>
      </c>
      <c r="O46" s="60"/>
      <c r="P46" s="60"/>
      <c r="Q46" s="60"/>
      <c r="R46" s="60"/>
      <c r="S46" s="60"/>
      <c r="T46" s="60"/>
      <c r="U46" s="60"/>
      <c r="V46" s="60"/>
      <c r="W46" s="60">
        <v>1896510</v>
      </c>
      <c r="X46" s="60">
        <v>2938179</v>
      </c>
      <c r="Y46" s="60">
        <v>-1041669</v>
      </c>
      <c r="Z46" s="140">
        <v>-35.45</v>
      </c>
      <c r="AA46" s="155">
        <v>5876358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58885039</v>
      </c>
      <c r="D48" s="168">
        <f>+D28+D32+D38+D42+D47</f>
        <v>0</v>
      </c>
      <c r="E48" s="169">
        <f t="shared" si="9"/>
        <v>61660883</v>
      </c>
      <c r="F48" s="73">
        <f t="shared" si="9"/>
        <v>61660883</v>
      </c>
      <c r="G48" s="73">
        <f t="shared" si="9"/>
        <v>5782926</v>
      </c>
      <c r="H48" s="73">
        <f t="shared" si="9"/>
        <v>3756465</v>
      </c>
      <c r="I48" s="73">
        <f t="shared" si="9"/>
        <v>5682241</v>
      </c>
      <c r="J48" s="73">
        <f t="shared" si="9"/>
        <v>15221632</v>
      </c>
      <c r="K48" s="73">
        <f t="shared" si="9"/>
        <v>5682241</v>
      </c>
      <c r="L48" s="73">
        <f t="shared" si="9"/>
        <v>0</v>
      </c>
      <c r="M48" s="73">
        <f t="shared" si="9"/>
        <v>0</v>
      </c>
      <c r="N48" s="73">
        <f t="shared" si="9"/>
        <v>5682241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20903873</v>
      </c>
      <c r="X48" s="73">
        <f t="shared" si="9"/>
        <v>30830443</v>
      </c>
      <c r="Y48" s="73">
        <f t="shared" si="9"/>
        <v>-9926570</v>
      </c>
      <c r="Z48" s="170">
        <f>+IF(X48&lt;&gt;0,+(Y48/X48)*100,0)</f>
        <v>-32.197299273318905</v>
      </c>
      <c r="AA48" s="168">
        <f>+AA28+AA32+AA38+AA42+AA47</f>
        <v>61660883</v>
      </c>
    </row>
    <row r="49" spans="1:27" ht="13.5">
      <c r="A49" s="148" t="s">
        <v>49</v>
      </c>
      <c r="B49" s="149"/>
      <c r="C49" s="171">
        <f aca="true" t="shared" si="10" ref="C49:Y49">+C25-C48</f>
        <v>2132044</v>
      </c>
      <c r="D49" s="171">
        <f>+D25-D48</f>
        <v>0</v>
      </c>
      <c r="E49" s="172">
        <f t="shared" si="10"/>
        <v>7285695</v>
      </c>
      <c r="F49" s="173">
        <f t="shared" si="10"/>
        <v>7285695</v>
      </c>
      <c r="G49" s="173">
        <f t="shared" si="10"/>
        <v>10778282</v>
      </c>
      <c r="H49" s="173">
        <f t="shared" si="10"/>
        <v>-2211479</v>
      </c>
      <c r="I49" s="173">
        <f t="shared" si="10"/>
        <v>-3137460</v>
      </c>
      <c r="J49" s="173">
        <f t="shared" si="10"/>
        <v>5429343</v>
      </c>
      <c r="K49" s="173">
        <f t="shared" si="10"/>
        <v>-3137460</v>
      </c>
      <c r="L49" s="173">
        <f t="shared" si="10"/>
        <v>0</v>
      </c>
      <c r="M49" s="173">
        <f t="shared" si="10"/>
        <v>0</v>
      </c>
      <c r="N49" s="173">
        <f t="shared" si="10"/>
        <v>-3137460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2291883</v>
      </c>
      <c r="X49" s="173">
        <f>IF(F25=F48,0,X25-X48)</f>
        <v>3642850</v>
      </c>
      <c r="Y49" s="173">
        <f t="shared" si="10"/>
        <v>-1350967</v>
      </c>
      <c r="Z49" s="174">
        <f>+IF(X49&lt;&gt;0,+(Y49/X49)*100,0)</f>
        <v>-37.08544134400263</v>
      </c>
      <c r="AA49" s="171">
        <f>+AA25-AA48</f>
        <v>7285695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1509757</v>
      </c>
      <c r="D5" s="155">
        <v>0</v>
      </c>
      <c r="E5" s="156">
        <v>1580000</v>
      </c>
      <c r="F5" s="60">
        <v>1580000</v>
      </c>
      <c r="G5" s="60">
        <v>3235101</v>
      </c>
      <c r="H5" s="60">
        <v>-841380</v>
      </c>
      <c r="I5" s="60">
        <v>2275</v>
      </c>
      <c r="J5" s="60">
        <v>2395996</v>
      </c>
      <c r="K5" s="60">
        <v>2275</v>
      </c>
      <c r="L5" s="60">
        <v>0</v>
      </c>
      <c r="M5" s="60">
        <v>0</v>
      </c>
      <c r="N5" s="60">
        <v>2275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2398271</v>
      </c>
      <c r="X5" s="60">
        <v>790000</v>
      </c>
      <c r="Y5" s="60">
        <v>1608271</v>
      </c>
      <c r="Z5" s="140">
        <v>203.58</v>
      </c>
      <c r="AA5" s="155">
        <v>1580000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4888997</v>
      </c>
      <c r="D7" s="155">
        <v>0</v>
      </c>
      <c r="E7" s="156">
        <v>6292811</v>
      </c>
      <c r="F7" s="60">
        <v>6292811</v>
      </c>
      <c r="G7" s="60">
        <v>410755</v>
      </c>
      <c r="H7" s="60">
        <v>481658</v>
      </c>
      <c r="I7" s="60">
        <v>419213</v>
      </c>
      <c r="J7" s="60">
        <v>1311626</v>
      </c>
      <c r="K7" s="60">
        <v>419213</v>
      </c>
      <c r="L7" s="60">
        <v>0</v>
      </c>
      <c r="M7" s="60">
        <v>0</v>
      </c>
      <c r="N7" s="60">
        <v>419213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1730839</v>
      </c>
      <c r="X7" s="60">
        <v>3146406</v>
      </c>
      <c r="Y7" s="60">
        <v>-1415567</v>
      </c>
      <c r="Z7" s="140">
        <v>-44.99</v>
      </c>
      <c r="AA7" s="155">
        <v>6292811</v>
      </c>
    </row>
    <row r="8" spans="1:27" ht="13.5">
      <c r="A8" s="183" t="s">
        <v>104</v>
      </c>
      <c r="B8" s="182"/>
      <c r="C8" s="155">
        <v>800391</v>
      </c>
      <c r="D8" s="155">
        <v>0</v>
      </c>
      <c r="E8" s="156">
        <v>1505000</v>
      </c>
      <c r="F8" s="60">
        <v>1505000</v>
      </c>
      <c r="G8" s="60">
        <v>496021</v>
      </c>
      <c r="H8" s="60">
        <v>592613</v>
      </c>
      <c r="I8" s="60">
        <v>517841</v>
      </c>
      <c r="J8" s="60">
        <v>1606475</v>
      </c>
      <c r="K8" s="60">
        <v>517841</v>
      </c>
      <c r="L8" s="60">
        <v>0</v>
      </c>
      <c r="M8" s="60">
        <v>0</v>
      </c>
      <c r="N8" s="60">
        <v>517841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2124316</v>
      </c>
      <c r="X8" s="60">
        <v>752500</v>
      </c>
      <c r="Y8" s="60">
        <v>1371816</v>
      </c>
      <c r="Z8" s="140">
        <v>182.3</v>
      </c>
      <c r="AA8" s="155">
        <v>1505000</v>
      </c>
    </row>
    <row r="9" spans="1:27" ht="13.5">
      <c r="A9" s="183" t="s">
        <v>105</v>
      </c>
      <c r="B9" s="182"/>
      <c r="C9" s="155">
        <v>726483</v>
      </c>
      <c r="D9" s="155">
        <v>0</v>
      </c>
      <c r="E9" s="156">
        <v>2030982</v>
      </c>
      <c r="F9" s="60">
        <v>2030982</v>
      </c>
      <c r="G9" s="60">
        <v>202534</v>
      </c>
      <c r="H9" s="60">
        <v>203575</v>
      </c>
      <c r="I9" s="60">
        <v>207718</v>
      </c>
      <c r="J9" s="60">
        <v>613827</v>
      </c>
      <c r="K9" s="60">
        <v>207718</v>
      </c>
      <c r="L9" s="60">
        <v>0</v>
      </c>
      <c r="M9" s="60">
        <v>0</v>
      </c>
      <c r="N9" s="60">
        <v>207718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821545</v>
      </c>
      <c r="X9" s="60">
        <v>1015491</v>
      </c>
      <c r="Y9" s="60">
        <v>-193946</v>
      </c>
      <c r="Z9" s="140">
        <v>-19.1</v>
      </c>
      <c r="AA9" s="155">
        <v>2030982</v>
      </c>
    </row>
    <row r="10" spans="1:27" ht="13.5">
      <c r="A10" s="183" t="s">
        <v>106</v>
      </c>
      <c r="B10" s="182"/>
      <c r="C10" s="155">
        <v>598964</v>
      </c>
      <c r="D10" s="155">
        <v>0</v>
      </c>
      <c r="E10" s="156">
        <v>1603842</v>
      </c>
      <c r="F10" s="54">
        <v>1603842</v>
      </c>
      <c r="G10" s="54">
        <v>208898</v>
      </c>
      <c r="H10" s="54">
        <v>207524</v>
      </c>
      <c r="I10" s="54">
        <v>202605</v>
      </c>
      <c r="J10" s="54">
        <v>619027</v>
      </c>
      <c r="K10" s="54">
        <v>202605</v>
      </c>
      <c r="L10" s="54">
        <v>0</v>
      </c>
      <c r="M10" s="54">
        <v>0</v>
      </c>
      <c r="N10" s="54">
        <v>202605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821632</v>
      </c>
      <c r="X10" s="54">
        <v>801921</v>
      </c>
      <c r="Y10" s="54">
        <v>19711</v>
      </c>
      <c r="Z10" s="184">
        <v>2.46</v>
      </c>
      <c r="AA10" s="130">
        <v>1603842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57701</v>
      </c>
      <c r="D12" s="155">
        <v>0</v>
      </c>
      <c r="E12" s="156">
        <v>60000</v>
      </c>
      <c r="F12" s="60">
        <v>60000</v>
      </c>
      <c r="G12" s="60">
        <v>4423</v>
      </c>
      <c r="H12" s="60">
        <v>4477</v>
      </c>
      <c r="I12" s="60">
        <v>4427</v>
      </c>
      <c r="J12" s="60">
        <v>13327</v>
      </c>
      <c r="K12" s="60">
        <v>4427</v>
      </c>
      <c r="L12" s="60">
        <v>0</v>
      </c>
      <c r="M12" s="60">
        <v>0</v>
      </c>
      <c r="N12" s="60">
        <v>4427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17754</v>
      </c>
      <c r="X12" s="60">
        <v>30000</v>
      </c>
      <c r="Y12" s="60">
        <v>-12246</v>
      </c>
      <c r="Z12" s="140">
        <v>-40.82</v>
      </c>
      <c r="AA12" s="155">
        <v>60000</v>
      </c>
    </row>
    <row r="13" spans="1:27" ht="13.5">
      <c r="A13" s="181" t="s">
        <v>109</v>
      </c>
      <c r="B13" s="185"/>
      <c r="C13" s="155">
        <v>287090</v>
      </c>
      <c r="D13" s="155">
        <v>0</v>
      </c>
      <c r="E13" s="156">
        <v>238000</v>
      </c>
      <c r="F13" s="60">
        <v>238000</v>
      </c>
      <c r="G13" s="60">
        <v>5810</v>
      </c>
      <c r="H13" s="60">
        <v>5876</v>
      </c>
      <c r="I13" s="60">
        <v>149033</v>
      </c>
      <c r="J13" s="60">
        <v>160719</v>
      </c>
      <c r="K13" s="60">
        <v>149033</v>
      </c>
      <c r="L13" s="60">
        <v>0</v>
      </c>
      <c r="M13" s="60">
        <v>0</v>
      </c>
      <c r="N13" s="60">
        <v>149033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309752</v>
      </c>
      <c r="X13" s="60">
        <v>119000</v>
      </c>
      <c r="Y13" s="60">
        <v>190752</v>
      </c>
      <c r="Z13" s="140">
        <v>160.3</v>
      </c>
      <c r="AA13" s="155">
        <v>238000</v>
      </c>
    </row>
    <row r="14" spans="1:27" ht="13.5">
      <c r="A14" s="181" t="s">
        <v>110</v>
      </c>
      <c r="B14" s="185"/>
      <c r="C14" s="155">
        <v>1367315</v>
      </c>
      <c r="D14" s="155">
        <v>0</v>
      </c>
      <c r="E14" s="156">
        <v>1132584</v>
      </c>
      <c r="F14" s="60">
        <v>1132584</v>
      </c>
      <c r="G14" s="60">
        <v>118034</v>
      </c>
      <c r="H14" s="60">
        <v>124446</v>
      </c>
      <c r="I14" s="60">
        <v>131678</v>
      </c>
      <c r="J14" s="60">
        <v>374158</v>
      </c>
      <c r="K14" s="60">
        <v>131678</v>
      </c>
      <c r="L14" s="60">
        <v>0</v>
      </c>
      <c r="M14" s="60">
        <v>0</v>
      </c>
      <c r="N14" s="60">
        <v>131678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505836</v>
      </c>
      <c r="X14" s="60">
        <v>566292</v>
      </c>
      <c r="Y14" s="60">
        <v>-60456</v>
      </c>
      <c r="Z14" s="140">
        <v>-10.68</v>
      </c>
      <c r="AA14" s="155">
        <v>1132584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3000</v>
      </c>
      <c r="D16" s="155">
        <v>0</v>
      </c>
      <c r="E16" s="156">
        <v>550000</v>
      </c>
      <c r="F16" s="60">
        <v>550000</v>
      </c>
      <c r="G16" s="60">
        <v>1300</v>
      </c>
      <c r="H16" s="60">
        <v>0</v>
      </c>
      <c r="I16" s="60">
        <v>0</v>
      </c>
      <c r="J16" s="60">
        <v>1300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1300</v>
      </c>
      <c r="X16" s="60">
        <v>275000</v>
      </c>
      <c r="Y16" s="60">
        <v>-273700</v>
      </c>
      <c r="Z16" s="140">
        <v>-99.53</v>
      </c>
      <c r="AA16" s="155">
        <v>550000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7408005</v>
      </c>
      <c r="D18" s="155">
        <v>0</v>
      </c>
      <c r="E18" s="156">
        <v>7434703</v>
      </c>
      <c r="F18" s="60">
        <v>7434703</v>
      </c>
      <c r="G18" s="60">
        <v>32800</v>
      </c>
      <c r="H18" s="60">
        <v>18532</v>
      </c>
      <c r="I18" s="60">
        <v>26249</v>
      </c>
      <c r="J18" s="60">
        <v>77581</v>
      </c>
      <c r="K18" s="60">
        <v>26249</v>
      </c>
      <c r="L18" s="60">
        <v>0</v>
      </c>
      <c r="M18" s="60">
        <v>0</v>
      </c>
      <c r="N18" s="60">
        <v>26249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103830</v>
      </c>
      <c r="X18" s="60">
        <v>3717352</v>
      </c>
      <c r="Y18" s="60">
        <v>-3613522</v>
      </c>
      <c r="Z18" s="140">
        <v>-97.21</v>
      </c>
      <c r="AA18" s="155">
        <v>7434703</v>
      </c>
    </row>
    <row r="19" spans="1:27" ht="13.5">
      <c r="A19" s="181" t="s">
        <v>34</v>
      </c>
      <c r="B19" s="185"/>
      <c r="C19" s="155">
        <v>29865562</v>
      </c>
      <c r="D19" s="155">
        <v>0</v>
      </c>
      <c r="E19" s="156">
        <v>28404411</v>
      </c>
      <c r="F19" s="60">
        <v>28404411</v>
      </c>
      <c r="G19" s="60">
        <v>11273600</v>
      </c>
      <c r="H19" s="60">
        <v>-132155</v>
      </c>
      <c r="I19" s="60">
        <v>0</v>
      </c>
      <c r="J19" s="60">
        <v>11141445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11141445</v>
      </c>
      <c r="X19" s="60">
        <v>14202206</v>
      </c>
      <c r="Y19" s="60">
        <v>-3060761</v>
      </c>
      <c r="Z19" s="140">
        <v>-21.55</v>
      </c>
      <c r="AA19" s="155">
        <v>28404411</v>
      </c>
    </row>
    <row r="20" spans="1:27" ht="13.5">
      <c r="A20" s="181" t="s">
        <v>35</v>
      </c>
      <c r="B20" s="185"/>
      <c r="C20" s="155">
        <v>864902</v>
      </c>
      <c r="D20" s="155">
        <v>0</v>
      </c>
      <c r="E20" s="156">
        <v>3717395</v>
      </c>
      <c r="F20" s="54">
        <v>3717395</v>
      </c>
      <c r="G20" s="54">
        <v>2744</v>
      </c>
      <c r="H20" s="54">
        <v>3047</v>
      </c>
      <c r="I20" s="54">
        <v>1835</v>
      </c>
      <c r="J20" s="54">
        <v>7626</v>
      </c>
      <c r="K20" s="54">
        <v>1835</v>
      </c>
      <c r="L20" s="54">
        <v>0</v>
      </c>
      <c r="M20" s="54">
        <v>0</v>
      </c>
      <c r="N20" s="54">
        <v>1835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9461</v>
      </c>
      <c r="X20" s="54">
        <v>1858698</v>
      </c>
      <c r="Y20" s="54">
        <v>-1849237</v>
      </c>
      <c r="Z20" s="184">
        <v>-99.49</v>
      </c>
      <c r="AA20" s="130">
        <v>3717395</v>
      </c>
    </row>
    <row r="21" spans="1:27" ht="13.5">
      <c r="A21" s="181" t="s">
        <v>115</v>
      </c>
      <c r="B21" s="185"/>
      <c r="C21" s="155">
        <v>6788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48384955</v>
      </c>
      <c r="D22" s="188">
        <f>SUM(D5:D21)</f>
        <v>0</v>
      </c>
      <c r="E22" s="189">
        <f t="shared" si="0"/>
        <v>54549728</v>
      </c>
      <c r="F22" s="190">
        <f t="shared" si="0"/>
        <v>54549728</v>
      </c>
      <c r="G22" s="190">
        <f t="shared" si="0"/>
        <v>15992020</v>
      </c>
      <c r="H22" s="190">
        <f t="shared" si="0"/>
        <v>668213</v>
      </c>
      <c r="I22" s="190">
        <f t="shared" si="0"/>
        <v>1662874</v>
      </c>
      <c r="J22" s="190">
        <f t="shared" si="0"/>
        <v>18323107</v>
      </c>
      <c r="K22" s="190">
        <f t="shared" si="0"/>
        <v>1662874</v>
      </c>
      <c r="L22" s="190">
        <f t="shared" si="0"/>
        <v>0</v>
      </c>
      <c r="M22" s="190">
        <f t="shared" si="0"/>
        <v>0</v>
      </c>
      <c r="N22" s="190">
        <f t="shared" si="0"/>
        <v>1662874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19985981</v>
      </c>
      <c r="X22" s="190">
        <f t="shared" si="0"/>
        <v>27274866</v>
      </c>
      <c r="Y22" s="190">
        <f t="shared" si="0"/>
        <v>-7288885</v>
      </c>
      <c r="Z22" s="191">
        <f>+IF(X22&lt;&gt;0,+(Y22/X22)*100,0)</f>
        <v>-26.723815985017126</v>
      </c>
      <c r="AA22" s="188">
        <f>SUM(AA5:AA21)</f>
        <v>54549728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19976945</v>
      </c>
      <c r="D25" s="155">
        <v>0</v>
      </c>
      <c r="E25" s="156">
        <v>20857133</v>
      </c>
      <c r="F25" s="60">
        <v>20857133</v>
      </c>
      <c r="G25" s="60">
        <v>1803416</v>
      </c>
      <c r="H25" s="60">
        <v>1797927</v>
      </c>
      <c r="I25" s="60">
        <v>2427357</v>
      </c>
      <c r="J25" s="60">
        <v>6028700</v>
      </c>
      <c r="K25" s="60">
        <v>2427357</v>
      </c>
      <c r="L25" s="60">
        <v>0</v>
      </c>
      <c r="M25" s="60">
        <v>0</v>
      </c>
      <c r="N25" s="60">
        <v>2427357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8456057</v>
      </c>
      <c r="X25" s="60">
        <v>10428567</v>
      </c>
      <c r="Y25" s="60">
        <v>-1972510</v>
      </c>
      <c r="Z25" s="140">
        <v>-18.91</v>
      </c>
      <c r="AA25" s="155">
        <v>20857133</v>
      </c>
    </row>
    <row r="26" spans="1:27" ht="13.5">
      <c r="A26" s="183" t="s">
        <v>38</v>
      </c>
      <c r="B26" s="182"/>
      <c r="C26" s="155">
        <v>2319465</v>
      </c>
      <c r="D26" s="155">
        <v>0</v>
      </c>
      <c r="E26" s="156">
        <v>2540133</v>
      </c>
      <c r="F26" s="60">
        <v>2540133</v>
      </c>
      <c r="G26" s="60">
        <v>193401</v>
      </c>
      <c r="H26" s="60">
        <v>193401</v>
      </c>
      <c r="I26" s="60">
        <v>193401</v>
      </c>
      <c r="J26" s="60">
        <v>580203</v>
      </c>
      <c r="K26" s="60">
        <v>193401</v>
      </c>
      <c r="L26" s="60">
        <v>0</v>
      </c>
      <c r="M26" s="60">
        <v>0</v>
      </c>
      <c r="N26" s="60">
        <v>193401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773604</v>
      </c>
      <c r="X26" s="60">
        <v>1270067</v>
      </c>
      <c r="Y26" s="60">
        <v>-496463</v>
      </c>
      <c r="Z26" s="140">
        <v>-39.09</v>
      </c>
      <c r="AA26" s="155">
        <v>2540133</v>
      </c>
    </row>
    <row r="27" spans="1:27" ht="13.5">
      <c r="A27" s="183" t="s">
        <v>118</v>
      </c>
      <c r="B27" s="182"/>
      <c r="C27" s="155">
        <v>3602236</v>
      </c>
      <c r="D27" s="155">
        <v>0</v>
      </c>
      <c r="E27" s="156">
        <v>1180000</v>
      </c>
      <c r="F27" s="60">
        <v>1180000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590000</v>
      </c>
      <c r="Y27" s="60">
        <v>-590000</v>
      </c>
      <c r="Z27" s="140">
        <v>-100</v>
      </c>
      <c r="AA27" s="155">
        <v>1180000</v>
      </c>
    </row>
    <row r="28" spans="1:27" ht="13.5">
      <c r="A28" s="183" t="s">
        <v>39</v>
      </c>
      <c r="B28" s="182"/>
      <c r="C28" s="155">
        <v>5903235</v>
      </c>
      <c r="D28" s="155">
        <v>0</v>
      </c>
      <c r="E28" s="156">
        <v>6243955</v>
      </c>
      <c r="F28" s="60">
        <v>6243955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3121978</v>
      </c>
      <c r="Y28" s="60">
        <v>-3121978</v>
      </c>
      <c r="Z28" s="140">
        <v>-100</v>
      </c>
      <c r="AA28" s="155">
        <v>6243955</v>
      </c>
    </row>
    <row r="29" spans="1:27" ht="13.5">
      <c r="A29" s="183" t="s">
        <v>40</v>
      </c>
      <c r="B29" s="182"/>
      <c r="C29" s="155">
        <v>54427</v>
      </c>
      <c r="D29" s="155">
        <v>0</v>
      </c>
      <c r="E29" s="156">
        <v>0</v>
      </c>
      <c r="F29" s="60">
        <v>0</v>
      </c>
      <c r="G29" s="60">
        <v>8479</v>
      </c>
      <c r="H29" s="60">
        <v>14311</v>
      </c>
      <c r="I29" s="60">
        <v>11042</v>
      </c>
      <c r="J29" s="60">
        <v>33832</v>
      </c>
      <c r="K29" s="60">
        <v>11042</v>
      </c>
      <c r="L29" s="60">
        <v>0</v>
      </c>
      <c r="M29" s="60">
        <v>0</v>
      </c>
      <c r="N29" s="60">
        <v>11042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44874</v>
      </c>
      <c r="X29" s="60">
        <v>0</v>
      </c>
      <c r="Y29" s="60">
        <v>44874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7796084</v>
      </c>
      <c r="D30" s="155">
        <v>0</v>
      </c>
      <c r="E30" s="156">
        <v>9048760</v>
      </c>
      <c r="F30" s="60">
        <v>9048760</v>
      </c>
      <c r="G30" s="60">
        <v>1038182</v>
      </c>
      <c r="H30" s="60">
        <v>1100464</v>
      </c>
      <c r="I30" s="60">
        <v>950980</v>
      </c>
      <c r="J30" s="60">
        <v>3089626</v>
      </c>
      <c r="K30" s="60">
        <v>950980</v>
      </c>
      <c r="L30" s="60">
        <v>0</v>
      </c>
      <c r="M30" s="60">
        <v>0</v>
      </c>
      <c r="N30" s="60">
        <v>950980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4040606</v>
      </c>
      <c r="X30" s="60">
        <v>4524380</v>
      </c>
      <c r="Y30" s="60">
        <v>-483774</v>
      </c>
      <c r="Z30" s="140">
        <v>-10.69</v>
      </c>
      <c r="AA30" s="155">
        <v>9048760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2910743</v>
      </c>
      <c r="F33" s="60">
        <v>2910743</v>
      </c>
      <c r="G33" s="60">
        <v>303485</v>
      </c>
      <c r="H33" s="60">
        <v>323477</v>
      </c>
      <c r="I33" s="60">
        <v>255593</v>
      </c>
      <c r="J33" s="60">
        <v>882555</v>
      </c>
      <c r="K33" s="60">
        <v>255593</v>
      </c>
      <c r="L33" s="60">
        <v>0</v>
      </c>
      <c r="M33" s="60">
        <v>0</v>
      </c>
      <c r="N33" s="60">
        <v>255593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1138148</v>
      </c>
      <c r="X33" s="60">
        <v>1455372</v>
      </c>
      <c r="Y33" s="60">
        <v>-317224</v>
      </c>
      <c r="Z33" s="140">
        <v>-21.8</v>
      </c>
      <c r="AA33" s="155">
        <v>2910743</v>
      </c>
    </row>
    <row r="34" spans="1:27" ht="13.5">
      <c r="A34" s="183" t="s">
        <v>43</v>
      </c>
      <c r="B34" s="182"/>
      <c r="C34" s="155">
        <v>19232647</v>
      </c>
      <c r="D34" s="155">
        <v>0</v>
      </c>
      <c r="E34" s="156">
        <v>18880159</v>
      </c>
      <c r="F34" s="60">
        <v>18880159</v>
      </c>
      <c r="G34" s="60">
        <v>2435963</v>
      </c>
      <c r="H34" s="60">
        <v>326885</v>
      </c>
      <c r="I34" s="60">
        <v>1843868</v>
      </c>
      <c r="J34" s="60">
        <v>4606716</v>
      </c>
      <c r="K34" s="60">
        <v>1843868</v>
      </c>
      <c r="L34" s="60">
        <v>0</v>
      </c>
      <c r="M34" s="60">
        <v>0</v>
      </c>
      <c r="N34" s="60">
        <v>1843868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6450584</v>
      </c>
      <c r="X34" s="60">
        <v>9440080</v>
      </c>
      <c r="Y34" s="60">
        <v>-2989496</v>
      </c>
      <c r="Z34" s="140">
        <v>-31.67</v>
      </c>
      <c r="AA34" s="155">
        <v>18880159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58885039</v>
      </c>
      <c r="D36" s="188">
        <f>SUM(D25:D35)</f>
        <v>0</v>
      </c>
      <c r="E36" s="189">
        <f t="shared" si="1"/>
        <v>61660883</v>
      </c>
      <c r="F36" s="190">
        <f t="shared" si="1"/>
        <v>61660883</v>
      </c>
      <c r="G36" s="190">
        <f t="shared" si="1"/>
        <v>5782926</v>
      </c>
      <c r="H36" s="190">
        <f t="shared" si="1"/>
        <v>3756465</v>
      </c>
      <c r="I36" s="190">
        <f t="shared" si="1"/>
        <v>5682241</v>
      </c>
      <c r="J36" s="190">
        <f t="shared" si="1"/>
        <v>15221632</v>
      </c>
      <c r="K36" s="190">
        <f t="shared" si="1"/>
        <v>5682241</v>
      </c>
      <c r="L36" s="190">
        <f t="shared" si="1"/>
        <v>0</v>
      </c>
      <c r="M36" s="190">
        <f t="shared" si="1"/>
        <v>0</v>
      </c>
      <c r="N36" s="190">
        <f t="shared" si="1"/>
        <v>5682241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20903873</v>
      </c>
      <c r="X36" s="190">
        <f t="shared" si="1"/>
        <v>30830444</v>
      </c>
      <c r="Y36" s="190">
        <f t="shared" si="1"/>
        <v>-9926571</v>
      </c>
      <c r="Z36" s="191">
        <f>+IF(X36&lt;&gt;0,+(Y36/X36)*100,0)</f>
        <v>-32.19730147253151</v>
      </c>
      <c r="AA36" s="188">
        <f>SUM(AA25:AA35)</f>
        <v>61660883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-10500084</v>
      </c>
      <c r="D38" s="199">
        <f>+D22-D36</f>
        <v>0</v>
      </c>
      <c r="E38" s="200">
        <f t="shared" si="2"/>
        <v>-7111155</v>
      </c>
      <c r="F38" s="106">
        <f t="shared" si="2"/>
        <v>-7111155</v>
      </c>
      <c r="G38" s="106">
        <f t="shared" si="2"/>
        <v>10209094</v>
      </c>
      <c r="H38" s="106">
        <f t="shared" si="2"/>
        <v>-3088252</v>
      </c>
      <c r="I38" s="106">
        <f t="shared" si="2"/>
        <v>-4019367</v>
      </c>
      <c r="J38" s="106">
        <f t="shared" si="2"/>
        <v>3101475</v>
      </c>
      <c r="K38" s="106">
        <f t="shared" si="2"/>
        <v>-4019367</v>
      </c>
      <c r="L38" s="106">
        <f t="shared" si="2"/>
        <v>0</v>
      </c>
      <c r="M38" s="106">
        <f t="shared" si="2"/>
        <v>0</v>
      </c>
      <c r="N38" s="106">
        <f t="shared" si="2"/>
        <v>-4019367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-917892</v>
      </c>
      <c r="X38" s="106">
        <f>IF(F22=F36,0,X22-X36)</f>
        <v>-3555578</v>
      </c>
      <c r="Y38" s="106">
        <f t="shared" si="2"/>
        <v>2637686</v>
      </c>
      <c r="Z38" s="201">
        <f>+IF(X38&lt;&gt;0,+(Y38/X38)*100,0)</f>
        <v>-74.18445046065646</v>
      </c>
      <c r="AA38" s="199">
        <f>+AA22-AA36</f>
        <v>-7111155</v>
      </c>
    </row>
    <row r="39" spans="1:27" ht="13.5">
      <c r="A39" s="181" t="s">
        <v>46</v>
      </c>
      <c r="B39" s="185"/>
      <c r="C39" s="155">
        <v>12632128</v>
      </c>
      <c r="D39" s="155">
        <v>0</v>
      </c>
      <c r="E39" s="156">
        <v>14396850</v>
      </c>
      <c r="F39" s="60">
        <v>14396850</v>
      </c>
      <c r="G39" s="60">
        <v>569188</v>
      </c>
      <c r="H39" s="60">
        <v>876773</v>
      </c>
      <c r="I39" s="60">
        <v>881907</v>
      </c>
      <c r="J39" s="60">
        <v>2327868</v>
      </c>
      <c r="K39" s="60">
        <v>881907</v>
      </c>
      <c r="L39" s="60">
        <v>0</v>
      </c>
      <c r="M39" s="60">
        <v>0</v>
      </c>
      <c r="N39" s="60">
        <v>881907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3209775</v>
      </c>
      <c r="X39" s="60">
        <v>7198425</v>
      </c>
      <c r="Y39" s="60">
        <v>-3988650</v>
      </c>
      <c r="Z39" s="140">
        <v>-55.41</v>
      </c>
      <c r="AA39" s="155">
        <v>14396850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2132044</v>
      </c>
      <c r="D42" s="206">
        <f>SUM(D38:D41)</f>
        <v>0</v>
      </c>
      <c r="E42" s="207">
        <f t="shared" si="3"/>
        <v>7285695</v>
      </c>
      <c r="F42" s="88">
        <f t="shared" si="3"/>
        <v>7285695</v>
      </c>
      <c r="G42" s="88">
        <f t="shared" si="3"/>
        <v>10778282</v>
      </c>
      <c r="H42" s="88">
        <f t="shared" si="3"/>
        <v>-2211479</v>
      </c>
      <c r="I42" s="88">
        <f t="shared" si="3"/>
        <v>-3137460</v>
      </c>
      <c r="J42" s="88">
        <f t="shared" si="3"/>
        <v>5429343</v>
      </c>
      <c r="K42" s="88">
        <f t="shared" si="3"/>
        <v>-3137460</v>
      </c>
      <c r="L42" s="88">
        <f t="shared" si="3"/>
        <v>0</v>
      </c>
      <c r="M42" s="88">
        <f t="shared" si="3"/>
        <v>0</v>
      </c>
      <c r="N42" s="88">
        <f t="shared" si="3"/>
        <v>-3137460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2291883</v>
      </c>
      <c r="X42" s="88">
        <f t="shared" si="3"/>
        <v>3642847</v>
      </c>
      <c r="Y42" s="88">
        <f t="shared" si="3"/>
        <v>-1350964</v>
      </c>
      <c r="Z42" s="208">
        <f>+IF(X42&lt;&gt;0,+(Y42/X42)*100,0)</f>
        <v>-37.0853895318689</v>
      </c>
      <c r="AA42" s="206">
        <f>SUM(AA38:AA41)</f>
        <v>7285695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2132044</v>
      </c>
      <c r="D44" s="210">
        <f>+D42-D43</f>
        <v>0</v>
      </c>
      <c r="E44" s="211">
        <f t="shared" si="4"/>
        <v>7285695</v>
      </c>
      <c r="F44" s="77">
        <f t="shared" si="4"/>
        <v>7285695</v>
      </c>
      <c r="G44" s="77">
        <f t="shared" si="4"/>
        <v>10778282</v>
      </c>
      <c r="H44" s="77">
        <f t="shared" si="4"/>
        <v>-2211479</v>
      </c>
      <c r="I44" s="77">
        <f t="shared" si="4"/>
        <v>-3137460</v>
      </c>
      <c r="J44" s="77">
        <f t="shared" si="4"/>
        <v>5429343</v>
      </c>
      <c r="K44" s="77">
        <f t="shared" si="4"/>
        <v>-3137460</v>
      </c>
      <c r="L44" s="77">
        <f t="shared" si="4"/>
        <v>0</v>
      </c>
      <c r="M44" s="77">
        <f t="shared" si="4"/>
        <v>0</v>
      </c>
      <c r="N44" s="77">
        <f t="shared" si="4"/>
        <v>-3137460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2291883</v>
      </c>
      <c r="X44" s="77">
        <f t="shared" si="4"/>
        <v>3642847</v>
      </c>
      <c r="Y44" s="77">
        <f t="shared" si="4"/>
        <v>-1350964</v>
      </c>
      <c r="Z44" s="212">
        <f>+IF(X44&lt;&gt;0,+(Y44/X44)*100,0)</f>
        <v>-37.0853895318689</v>
      </c>
      <c r="AA44" s="210">
        <f>+AA42-AA43</f>
        <v>7285695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2132044</v>
      </c>
      <c r="D46" s="206">
        <f>SUM(D44:D45)</f>
        <v>0</v>
      </c>
      <c r="E46" s="207">
        <f t="shared" si="5"/>
        <v>7285695</v>
      </c>
      <c r="F46" s="88">
        <f t="shared" si="5"/>
        <v>7285695</v>
      </c>
      <c r="G46" s="88">
        <f t="shared" si="5"/>
        <v>10778282</v>
      </c>
      <c r="H46" s="88">
        <f t="shared" si="5"/>
        <v>-2211479</v>
      </c>
      <c r="I46" s="88">
        <f t="shared" si="5"/>
        <v>-3137460</v>
      </c>
      <c r="J46" s="88">
        <f t="shared" si="5"/>
        <v>5429343</v>
      </c>
      <c r="K46" s="88">
        <f t="shared" si="5"/>
        <v>-3137460</v>
      </c>
      <c r="L46" s="88">
        <f t="shared" si="5"/>
        <v>0</v>
      </c>
      <c r="M46" s="88">
        <f t="shared" si="5"/>
        <v>0</v>
      </c>
      <c r="N46" s="88">
        <f t="shared" si="5"/>
        <v>-3137460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2291883</v>
      </c>
      <c r="X46" s="88">
        <f t="shared" si="5"/>
        <v>3642847</v>
      </c>
      <c r="Y46" s="88">
        <f t="shared" si="5"/>
        <v>-1350964</v>
      </c>
      <c r="Z46" s="208">
        <f>+IF(X46&lt;&gt;0,+(Y46/X46)*100,0)</f>
        <v>-37.0853895318689</v>
      </c>
      <c r="AA46" s="206">
        <f>SUM(AA44:AA45)</f>
        <v>7285695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2132044</v>
      </c>
      <c r="D48" s="217">
        <f>SUM(D46:D47)</f>
        <v>0</v>
      </c>
      <c r="E48" s="218">
        <f t="shared" si="6"/>
        <v>7285695</v>
      </c>
      <c r="F48" s="219">
        <f t="shared" si="6"/>
        <v>7285695</v>
      </c>
      <c r="G48" s="219">
        <f t="shared" si="6"/>
        <v>10778282</v>
      </c>
      <c r="H48" s="220">
        <f t="shared" si="6"/>
        <v>-2211479</v>
      </c>
      <c r="I48" s="220">
        <f t="shared" si="6"/>
        <v>-3137460</v>
      </c>
      <c r="J48" s="220">
        <f t="shared" si="6"/>
        <v>5429343</v>
      </c>
      <c r="K48" s="220">
        <f t="shared" si="6"/>
        <v>-3137460</v>
      </c>
      <c r="L48" s="220">
        <f t="shared" si="6"/>
        <v>0</v>
      </c>
      <c r="M48" s="219">
        <f t="shared" si="6"/>
        <v>0</v>
      </c>
      <c r="N48" s="219">
        <f t="shared" si="6"/>
        <v>-3137460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2291883</v>
      </c>
      <c r="X48" s="220">
        <f t="shared" si="6"/>
        <v>3642847</v>
      </c>
      <c r="Y48" s="220">
        <f t="shared" si="6"/>
        <v>-1350964</v>
      </c>
      <c r="Z48" s="221">
        <f>+IF(X48&lt;&gt;0,+(Y48/X48)*100,0)</f>
        <v>-37.0853895318689</v>
      </c>
      <c r="AA48" s="222">
        <f>SUM(AA46:AA47)</f>
        <v>7285695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19677</v>
      </c>
      <c r="J5" s="100">
        <f t="shared" si="0"/>
        <v>19677</v>
      </c>
      <c r="K5" s="100">
        <f t="shared" si="0"/>
        <v>19677</v>
      </c>
      <c r="L5" s="100">
        <f t="shared" si="0"/>
        <v>0</v>
      </c>
      <c r="M5" s="100">
        <f t="shared" si="0"/>
        <v>0</v>
      </c>
      <c r="N5" s="100">
        <f t="shared" si="0"/>
        <v>19677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39354</v>
      </c>
      <c r="X5" s="100">
        <f t="shared" si="0"/>
        <v>0</v>
      </c>
      <c r="Y5" s="100">
        <f t="shared" si="0"/>
        <v>39354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19677</v>
      </c>
      <c r="J6" s="60">
        <v>19677</v>
      </c>
      <c r="K6" s="60">
        <v>19677</v>
      </c>
      <c r="L6" s="60"/>
      <c r="M6" s="60"/>
      <c r="N6" s="60">
        <v>19677</v>
      </c>
      <c r="O6" s="60"/>
      <c r="P6" s="60"/>
      <c r="Q6" s="60"/>
      <c r="R6" s="60"/>
      <c r="S6" s="60"/>
      <c r="T6" s="60"/>
      <c r="U6" s="60"/>
      <c r="V6" s="60"/>
      <c r="W6" s="60">
        <v>39354</v>
      </c>
      <c r="X6" s="60"/>
      <c r="Y6" s="60">
        <v>39354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647764</v>
      </c>
      <c r="H9" s="100">
        <f t="shared" si="1"/>
        <v>862088</v>
      </c>
      <c r="I9" s="100">
        <f t="shared" si="1"/>
        <v>864679</v>
      </c>
      <c r="J9" s="100">
        <f t="shared" si="1"/>
        <v>2374531</v>
      </c>
      <c r="K9" s="100">
        <f t="shared" si="1"/>
        <v>864679</v>
      </c>
      <c r="L9" s="100">
        <f t="shared" si="1"/>
        <v>0</v>
      </c>
      <c r="M9" s="100">
        <f t="shared" si="1"/>
        <v>0</v>
      </c>
      <c r="N9" s="100">
        <f t="shared" si="1"/>
        <v>864679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3239210</v>
      </c>
      <c r="X9" s="100">
        <f t="shared" si="1"/>
        <v>0</v>
      </c>
      <c r="Y9" s="100">
        <f t="shared" si="1"/>
        <v>3239210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69213</v>
      </c>
      <c r="H10" s="60"/>
      <c r="I10" s="60"/>
      <c r="J10" s="60">
        <v>69213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69213</v>
      </c>
      <c r="X10" s="60"/>
      <c r="Y10" s="60">
        <v>69213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>
        <v>402562</v>
      </c>
      <c r="I11" s="60">
        <v>102302</v>
      </c>
      <c r="J11" s="60">
        <v>504864</v>
      </c>
      <c r="K11" s="60">
        <v>102302</v>
      </c>
      <c r="L11" s="60"/>
      <c r="M11" s="60"/>
      <c r="N11" s="60">
        <v>102302</v>
      </c>
      <c r="O11" s="60"/>
      <c r="P11" s="60"/>
      <c r="Q11" s="60"/>
      <c r="R11" s="60"/>
      <c r="S11" s="60"/>
      <c r="T11" s="60"/>
      <c r="U11" s="60"/>
      <c r="V11" s="60"/>
      <c r="W11" s="60">
        <v>607166</v>
      </c>
      <c r="X11" s="60"/>
      <c r="Y11" s="60">
        <v>607166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578551</v>
      </c>
      <c r="H12" s="60">
        <v>459526</v>
      </c>
      <c r="I12" s="60">
        <v>762377</v>
      </c>
      <c r="J12" s="60">
        <v>1800454</v>
      </c>
      <c r="K12" s="60">
        <v>762377</v>
      </c>
      <c r="L12" s="60"/>
      <c r="M12" s="60"/>
      <c r="N12" s="60">
        <v>762377</v>
      </c>
      <c r="O12" s="60"/>
      <c r="P12" s="60"/>
      <c r="Q12" s="60"/>
      <c r="R12" s="60"/>
      <c r="S12" s="60"/>
      <c r="T12" s="60"/>
      <c r="U12" s="60"/>
      <c r="V12" s="60"/>
      <c r="W12" s="60">
        <v>2562831</v>
      </c>
      <c r="X12" s="60"/>
      <c r="Y12" s="60">
        <v>2562831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149086</v>
      </c>
      <c r="H15" s="100">
        <f t="shared" si="2"/>
        <v>636807</v>
      </c>
      <c r="I15" s="100">
        <f t="shared" si="2"/>
        <v>241911</v>
      </c>
      <c r="J15" s="100">
        <f t="shared" si="2"/>
        <v>1027804</v>
      </c>
      <c r="K15" s="100">
        <f t="shared" si="2"/>
        <v>241911</v>
      </c>
      <c r="L15" s="100">
        <f t="shared" si="2"/>
        <v>0</v>
      </c>
      <c r="M15" s="100">
        <f t="shared" si="2"/>
        <v>0</v>
      </c>
      <c r="N15" s="100">
        <f t="shared" si="2"/>
        <v>241911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1269715</v>
      </c>
      <c r="X15" s="100">
        <f t="shared" si="2"/>
        <v>0</v>
      </c>
      <c r="Y15" s="100">
        <f t="shared" si="2"/>
        <v>1269715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149086</v>
      </c>
      <c r="H17" s="60">
        <v>636807</v>
      </c>
      <c r="I17" s="60">
        <v>241911</v>
      </c>
      <c r="J17" s="60">
        <v>1027804</v>
      </c>
      <c r="K17" s="60">
        <v>241911</v>
      </c>
      <c r="L17" s="60"/>
      <c r="M17" s="60"/>
      <c r="N17" s="60">
        <v>241911</v>
      </c>
      <c r="O17" s="60"/>
      <c r="P17" s="60"/>
      <c r="Q17" s="60"/>
      <c r="R17" s="60"/>
      <c r="S17" s="60"/>
      <c r="T17" s="60"/>
      <c r="U17" s="60"/>
      <c r="V17" s="60"/>
      <c r="W17" s="60">
        <v>1269715</v>
      </c>
      <c r="X17" s="60"/>
      <c r="Y17" s="60">
        <v>1269715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12479</v>
      </c>
      <c r="J19" s="100">
        <f t="shared" si="3"/>
        <v>12479</v>
      </c>
      <c r="K19" s="100">
        <f t="shared" si="3"/>
        <v>12479</v>
      </c>
      <c r="L19" s="100">
        <f t="shared" si="3"/>
        <v>0</v>
      </c>
      <c r="M19" s="100">
        <f t="shared" si="3"/>
        <v>0</v>
      </c>
      <c r="N19" s="100">
        <f t="shared" si="3"/>
        <v>12479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24958</v>
      </c>
      <c r="X19" s="100">
        <f t="shared" si="3"/>
        <v>0</v>
      </c>
      <c r="Y19" s="100">
        <f t="shared" si="3"/>
        <v>24958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>
        <v>12479</v>
      </c>
      <c r="J20" s="60">
        <v>12479</v>
      </c>
      <c r="K20" s="60">
        <v>12479</v>
      </c>
      <c r="L20" s="60"/>
      <c r="M20" s="60"/>
      <c r="N20" s="60">
        <v>12479</v>
      </c>
      <c r="O20" s="60"/>
      <c r="P20" s="60"/>
      <c r="Q20" s="60"/>
      <c r="R20" s="60"/>
      <c r="S20" s="60"/>
      <c r="T20" s="60"/>
      <c r="U20" s="60"/>
      <c r="V20" s="60"/>
      <c r="W20" s="60">
        <v>24958</v>
      </c>
      <c r="X20" s="60"/>
      <c r="Y20" s="60">
        <v>24958</v>
      </c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796850</v>
      </c>
      <c r="H25" s="219">
        <f t="shared" si="4"/>
        <v>1498895</v>
      </c>
      <c r="I25" s="219">
        <f t="shared" si="4"/>
        <v>1138746</v>
      </c>
      <c r="J25" s="219">
        <f t="shared" si="4"/>
        <v>3434491</v>
      </c>
      <c r="K25" s="219">
        <f t="shared" si="4"/>
        <v>1138746</v>
      </c>
      <c r="L25" s="219">
        <f t="shared" si="4"/>
        <v>0</v>
      </c>
      <c r="M25" s="219">
        <f t="shared" si="4"/>
        <v>0</v>
      </c>
      <c r="N25" s="219">
        <f t="shared" si="4"/>
        <v>1138746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4573237</v>
      </c>
      <c r="X25" s="219">
        <f t="shared" si="4"/>
        <v>0</v>
      </c>
      <c r="Y25" s="219">
        <f t="shared" si="4"/>
        <v>4573237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499288</v>
      </c>
      <c r="H28" s="60">
        <v>862088</v>
      </c>
      <c r="I28" s="60">
        <v>864679</v>
      </c>
      <c r="J28" s="60">
        <v>2226055</v>
      </c>
      <c r="K28" s="60">
        <v>864679</v>
      </c>
      <c r="L28" s="60"/>
      <c r="M28" s="60"/>
      <c r="N28" s="60">
        <v>864679</v>
      </c>
      <c r="O28" s="60"/>
      <c r="P28" s="60"/>
      <c r="Q28" s="60"/>
      <c r="R28" s="60"/>
      <c r="S28" s="60"/>
      <c r="T28" s="60"/>
      <c r="U28" s="60"/>
      <c r="V28" s="60"/>
      <c r="W28" s="60">
        <v>3090734</v>
      </c>
      <c r="X28" s="60"/>
      <c r="Y28" s="60">
        <v>3090734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636807</v>
      </c>
      <c r="I29" s="60">
        <v>241911</v>
      </c>
      <c r="J29" s="60">
        <v>878718</v>
      </c>
      <c r="K29" s="60">
        <v>241911</v>
      </c>
      <c r="L29" s="60"/>
      <c r="M29" s="60"/>
      <c r="N29" s="60">
        <v>241911</v>
      </c>
      <c r="O29" s="60"/>
      <c r="P29" s="60"/>
      <c r="Q29" s="60"/>
      <c r="R29" s="60"/>
      <c r="S29" s="60"/>
      <c r="T29" s="60"/>
      <c r="U29" s="60"/>
      <c r="V29" s="60"/>
      <c r="W29" s="60">
        <v>1120629</v>
      </c>
      <c r="X29" s="60"/>
      <c r="Y29" s="60">
        <v>1120629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149086</v>
      </c>
      <c r="H30" s="159"/>
      <c r="I30" s="159"/>
      <c r="J30" s="159">
        <v>149086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149086</v>
      </c>
      <c r="X30" s="159"/>
      <c r="Y30" s="159">
        <v>149086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648374</v>
      </c>
      <c r="H32" s="77">
        <f t="shared" si="5"/>
        <v>1498895</v>
      </c>
      <c r="I32" s="77">
        <f t="shared" si="5"/>
        <v>1106590</v>
      </c>
      <c r="J32" s="77">
        <f t="shared" si="5"/>
        <v>3253859</v>
      </c>
      <c r="K32" s="77">
        <f t="shared" si="5"/>
        <v>1106590</v>
      </c>
      <c r="L32" s="77">
        <f t="shared" si="5"/>
        <v>0</v>
      </c>
      <c r="M32" s="77">
        <f t="shared" si="5"/>
        <v>0</v>
      </c>
      <c r="N32" s="77">
        <f t="shared" si="5"/>
        <v>1106590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4360449</v>
      </c>
      <c r="X32" s="77">
        <f t="shared" si="5"/>
        <v>0</v>
      </c>
      <c r="Y32" s="77">
        <f t="shared" si="5"/>
        <v>4360449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148476</v>
      </c>
      <c r="H33" s="60"/>
      <c r="I33" s="60"/>
      <c r="J33" s="60">
        <v>148476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148476</v>
      </c>
      <c r="X33" s="60"/>
      <c r="Y33" s="60">
        <v>148476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>
        <v>32156</v>
      </c>
      <c r="J35" s="60">
        <v>32156</v>
      </c>
      <c r="K35" s="60">
        <v>32156</v>
      </c>
      <c r="L35" s="60"/>
      <c r="M35" s="60"/>
      <c r="N35" s="60">
        <v>32156</v>
      </c>
      <c r="O35" s="60"/>
      <c r="P35" s="60"/>
      <c r="Q35" s="60"/>
      <c r="R35" s="60"/>
      <c r="S35" s="60"/>
      <c r="T35" s="60"/>
      <c r="U35" s="60"/>
      <c r="V35" s="60"/>
      <c r="W35" s="60">
        <v>64312</v>
      </c>
      <c r="X35" s="60"/>
      <c r="Y35" s="60">
        <v>64312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796850</v>
      </c>
      <c r="H36" s="220">
        <f t="shared" si="6"/>
        <v>1498895</v>
      </c>
      <c r="I36" s="220">
        <f t="shared" si="6"/>
        <v>1138746</v>
      </c>
      <c r="J36" s="220">
        <f t="shared" si="6"/>
        <v>3434491</v>
      </c>
      <c r="K36" s="220">
        <f t="shared" si="6"/>
        <v>1138746</v>
      </c>
      <c r="L36" s="220">
        <f t="shared" si="6"/>
        <v>0</v>
      </c>
      <c r="M36" s="220">
        <f t="shared" si="6"/>
        <v>0</v>
      </c>
      <c r="N36" s="220">
        <f t="shared" si="6"/>
        <v>1138746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4573237</v>
      </c>
      <c r="X36" s="220">
        <f t="shared" si="6"/>
        <v>0</v>
      </c>
      <c r="Y36" s="220">
        <f t="shared" si="6"/>
        <v>4573237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10687528</v>
      </c>
      <c r="D6" s="155"/>
      <c r="E6" s="59"/>
      <c r="F6" s="60"/>
      <c r="G6" s="60">
        <v>28284947</v>
      </c>
      <c r="H6" s="60">
        <v>27369349</v>
      </c>
      <c r="I6" s="60">
        <v>23816255</v>
      </c>
      <c r="J6" s="60">
        <v>23816255</v>
      </c>
      <c r="K6" s="60">
        <v>23816255</v>
      </c>
      <c r="L6" s="60"/>
      <c r="M6" s="60"/>
      <c r="N6" s="60">
        <v>23816255</v>
      </c>
      <c r="O6" s="60"/>
      <c r="P6" s="60"/>
      <c r="Q6" s="60"/>
      <c r="R6" s="60"/>
      <c r="S6" s="60"/>
      <c r="T6" s="60"/>
      <c r="U6" s="60"/>
      <c r="V6" s="60"/>
      <c r="W6" s="60">
        <v>23816255</v>
      </c>
      <c r="X6" s="60"/>
      <c r="Y6" s="60">
        <v>23816255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4097908</v>
      </c>
      <c r="D8" s="155"/>
      <c r="E8" s="59"/>
      <c r="F8" s="60"/>
      <c r="G8" s="60">
        <v>6500529</v>
      </c>
      <c r="H8" s="60">
        <v>7479628</v>
      </c>
      <c r="I8" s="60">
        <v>7474780</v>
      </c>
      <c r="J8" s="60">
        <v>7474780</v>
      </c>
      <c r="K8" s="60">
        <v>7474780</v>
      </c>
      <c r="L8" s="60"/>
      <c r="M8" s="60"/>
      <c r="N8" s="60">
        <v>7474780</v>
      </c>
      <c r="O8" s="60"/>
      <c r="P8" s="60"/>
      <c r="Q8" s="60"/>
      <c r="R8" s="60"/>
      <c r="S8" s="60"/>
      <c r="T8" s="60"/>
      <c r="U8" s="60"/>
      <c r="V8" s="60"/>
      <c r="W8" s="60">
        <v>7474780</v>
      </c>
      <c r="X8" s="60"/>
      <c r="Y8" s="60">
        <v>7474780</v>
      </c>
      <c r="Z8" s="140"/>
      <c r="AA8" s="62"/>
    </row>
    <row r="9" spans="1:27" ht="13.5">
      <c r="A9" s="249" t="s">
        <v>146</v>
      </c>
      <c r="B9" s="182"/>
      <c r="C9" s="155">
        <v>2267129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835182</v>
      </c>
      <c r="D11" s="155"/>
      <c r="E11" s="59"/>
      <c r="F11" s="60"/>
      <c r="G11" s="60">
        <v>835182</v>
      </c>
      <c r="H11" s="60">
        <v>835182</v>
      </c>
      <c r="I11" s="60">
        <v>835182</v>
      </c>
      <c r="J11" s="60">
        <v>835182</v>
      </c>
      <c r="K11" s="60">
        <v>835182</v>
      </c>
      <c r="L11" s="60"/>
      <c r="M11" s="60"/>
      <c r="N11" s="60">
        <v>835182</v>
      </c>
      <c r="O11" s="60"/>
      <c r="P11" s="60"/>
      <c r="Q11" s="60"/>
      <c r="R11" s="60"/>
      <c r="S11" s="60"/>
      <c r="T11" s="60"/>
      <c r="U11" s="60"/>
      <c r="V11" s="60"/>
      <c r="W11" s="60">
        <v>835182</v>
      </c>
      <c r="X11" s="60"/>
      <c r="Y11" s="60">
        <v>835182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17887747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35620658</v>
      </c>
      <c r="H12" s="73">
        <f t="shared" si="0"/>
        <v>35684159</v>
      </c>
      <c r="I12" s="73">
        <f t="shared" si="0"/>
        <v>32126217</v>
      </c>
      <c r="J12" s="73">
        <f t="shared" si="0"/>
        <v>32126217</v>
      </c>
      <c r="K12" s="73">
        <f t="shared" si="0"/>
        <v>32126217</v>
      </c>
      <c r="L12" s="73">
        <f t="shared" si="0"/>
        <v>0</v>
      </c>
      <c r="M12" s="73">
        <f t="shared" si="0"/>
        <v>0</v>
      </c>
      <c r="N12" s="73">
        <f t="shared" si="0"/>
        <v>32126217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32126217</v>
      </c>
      <c r="X12" s="73">
        <f t="shared" si="0"/>
        <v>0</v>
      </c>
      <c r="Y12" s="73">
        <f t="shared" si="0"/>
        <v>32126217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27145375</v>
      </c>
      <c r="D17" s="155"/>
      <c r="E17" s="59"/>
      <c r="F17" s="60"/>
      <c r="G17" s="60"/>
      <c r="H17" s="60">
        <v>29013184</v>
      </c>
      <c r="I17" s="60">
        <v>29013184</v>
      </c>
      <c r="J17" s="60">
        <v>29013184</v>
      </c>
      <c r="K17" s="60">
        <v>29013184</v>
      </c>
      <c r="L17" s="60"/>
      <c r="M17" s="60"/>
      <c r="N17" s="60">
        <v>29013184</v>
      </c>
      <c r="O17" s="60"/>
      <c r="P17" s="60"/>
      <c r="Q17" s="60"/>
      <c r="R17" s="60"/>
      <c r="S17" s="60"/>
      <c r="T17" s="60"/>
      <c r="U17" s="60"/>
      <c r="V17" s="60"/>
      <c r="W17" s="60">
        <v>29013184</v>
      </c>
      <c r="X17" s="60"/>
      <c r="Y17" s="60">
        <v>29013184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67245125</v>
      </c>
      <c r="D19" s="155"/>
      <c r="E19" s="59"/>
      <c r="F19" s="60"/>
      <c r="G19" s="60">
        <v>94956854</v>
      </c>
      <c r="H19" s="60">
        <v>67294374</v>
      </c>
      <c r="I19" s="60">
        <v>68433121</v>
      </c>
      <c r="J19" s="60">
        <v>68433121</v>
      </c>
      <c r="K19" s="60">
        <v>68433121</v>
      </c>
      <c r="L19" s="60"/>
      <c r="M19" s="60"/>
      <c r="N19" s="60">
        <v>68433121</v>
      </c>
      <c r="O19" s="60"/>
      <c r="P19" s="60"/>
      <c r="Q19" s="60"/>
      <c r="R19" s="60"/>
      <c r="S19" s="60"/>
      <c r="T19" s="60"/>
      <c r="U19" s="60"/>
      <c r="V19" s="60"/>
      <c r="W19" s="60">
        <v>68433121</v>
      </c>
      <c r="X19" s="60"/>
      <c r="Y19" s="60">
        <v>68433121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54099</v>
      </c>
      <c r="D22" s="155"/>
      <c r="E22" s="59"/>
      <c r="F22" s="60"/>
      <c r="G22" s="60"/>
      <c r="H22" s="60">
        <v>148190</v>
      </c>
      <c r="I22" s="60">
        <v>148190</v>
      </c>
      <c r="J22" s="60">
        <v>148190</v>
      </c>
      <c r="K22" s="60">
        <v>148190</v>
      </c>
      <c r="L22" s="60"/>
      <c r="M22" s="60"/>
      <c r="N22" s="60">
        <v>148190</v>
      </c>
      <c r="O22" s="60"/>
      <c r="P22" s="60"/>
      <c r="Q22" s="60"/>
      <c r="R22" s="60"/>
      <c r="S22" s="60"/>
      <c r="T22" s="60"/>
      <c r="U22" s="60"/>
      <c r="V22" s="60"/>
      <c r="W22" s="60">
        <v>148190</v>
      </c>
      <c r="X22" s="60"/>
      <c r="Y22" s="60">
        <v>148190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94444599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94956854</v>
      </c>
      <c r="H24" s="77">
        <f t="shared" si="1"/>
        <v>96455748</v>
      </c>
      <c r="I24" s="77">
        <f t="shared" si="1"/>
        <v>97594495</v>
      </c>
      <c r="J24" s="77">
        <f t="shared" si="1"/>
        <v>97594495</v>
      </c>
      <c r="K24" s="77">
        <f t="shared" si="1"/>
        <v>97594495</v>
      </c>
      <c r="L24" s="77">
        <f t="shared" si="1"/>
        <v>0</v>
      </c>
      <c r="M24" s="77">
        <f t="shared" si="1"/>
        <v>0</v>
      </c>
      <c r="N24" s="77">
        <f t="shared" si="1"/>
        <v>97594495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97594495</v>
      </c>
      <c r="X24" s="77">
        <f t="shared" si="1"/>
        <v>0</v>
      </c>
      <c r="Y24" s="77">
        <f t="shared" si="1"/>
        <v>97594495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112332346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130577512</v>
      </c>
      <c r="H25" s="73">
        <f t="shared" si="2"/>
        <v>132139907</v>
      </c>
      <c r="I25" s="73">
        <f t="shared" si="2"/>
        <v>129720712</v>
      </c>
      <c r="J25" s="73">
        <f t="shared" si="2"/>
        <v>129720712</v>
      </c>
      <c r="K25" s="73">
        <f t="shared" si="2"/>
        <v>129720712</v>
      </c>
      <c r="L25" s="73">
        <f t="shared" si="2"/>
        <v>0</v>
      </c>
      <c r="M25" s="73">
        <f t="shared" si="2"/>
        <v>0</v>
      </c>
      <c r="N25" s="73">
        <f t="shared" si="2"/>
        <v>129720712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129720712</v>
      </c>
      <c r="X25" s="73">
        <f t="shared" si="2"/>
        <v>0</v>
      </c>
      <c r="Y25" s="73">
        <f t="shared" si="2"/>
        <v>129720712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50321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100759</v>
      </c>
      <c r="D31" s="155"/>
      <c r="E31" s="59"/>
      <c r="F31" s="60"/>
      <c r="G31" s="60">
        <v>100759</v>
      </c>
      <c r="H31" s="60">
        <v>100759</v>
      </c>
      <c r="I31" s="60">
        <v>100759</v>
      </c>
      <c r="J31" s="60">
        <v>100759</v>
      </c>
      <c r="K31" s="60">
        <v>100759</v>
      </c>
      <c r="L31" s="60"/>
      <c r="M31" s="60"/>
      <c r="N31" s="60">
        <v>100759</v>
      </c>
      <c r="O31" s="60"/>
      <c r="P31" s="60"/>
      <c r="Q31" s="60"/>
      <c r="R31" s="60"/>
      <c r="S31" s="60"/>
      <c r="T31" s="60"/>
      <c r="U31" s="60"/>
      <c r="V31" s="60"/>
      <c r="W31" s="60">
        <v>100759</v>
      </c>
      <c r="X31" s="60"/>
      <c r="Y31" s="60">
        <v>100759</v>
      </c>
      <c r="Z31" s="140"/>
      <c r="AA31" s="62"/>
    </row>
    <row r="32" spans="1:27" ht="13.5">
      <c r="A32" s="249" t="s">
        <v>164</v>
      </c>
      <c r="B32" s="182"/>
      <c r="C32" s="155">
        <v>14708422</v>
      </c>
      <c r="D32" s="155"/>
      <c r="E32" s="59"/>
      <c r="F32" s="60"/>
      <c r="G32" s="60">
        <v>22178922</v>
      </c>
      <c r="H32" s="60">
        <v>25952797</v>
      </c>
      <c r="I32" s="60">
        <v>26671062</v>
      </c>
      <c r="J32" s="60">
        <v>26671062</v>
      </c>
      <c r="K32" s="60">
        <v>26671062</v>
      </c>
      <c r="L32" s="60"/>
      <c r="M32" s="60"/>
      <c r="N32" s="60">
        <v>26671062</v>
      </c>
      <c r="O32" s="60"/>
      <c r="P32" s="60"/>
      <c r="Q32" s="60"/>
      <c r="R32" s="60"/>
      <c r="S32" s="60"/>
      <c r="T32" s="60"/>
      <c r="U32" s="60"/>
      <c r="V32" s="60"/>
      <c r="W32" s="60">
        <v>26671062</v>
      </c>
      <c r="X32" s="60"/>
      <c r="Y32" s="60">
        <v>26671062</v>
      </c>
      <c r="Z32" s="140"/>
      <c r="AA32" s="62"/>
    </row>
    <row r="33" spans="1:27" ht="13.5">
      <c r="A33" s="249" t="s">
        <v>165</v>
      </c>
      <c r="B33" s="182"/>
      <c r="C33" s="155">
        <v>1384622</v>
      </c>
      <c r="D33" s="155"/>
      <c r="E33" s="59"/>
      <c r="F33" s="60"/>
      <c r="G33" s="60">
        <v>650591</v>
      </c>
      <c r="H33" s="60">
        <v>650591</v>
      </c>
      <c r="I33" s="60">
        <v>650591</v>
      </c>
      <c r="J33" s="60">
        <v>650591</v>
      </c>
      <c r="K33" s="60">
        <v>650591</v>
      </c>
      <c r="L33" s="60"/>
      <c r="M33" s="60"/>
      <c r="N33" s="60">
        <v>650591</v>
      </c>
      <c r="O33" s="60"/>
      <c r="P33" s="60"/>
      <c r="Q33" s="60"/>
      <c r="R33" s="60"/>
      <c r="S33" s="60"/>
      <c r="T33" s="60"/>
      <c r="U33" s="60"/>
      <c r="V33" s="60"/>
      <c r="W33" s="60">
        <v>650591</v>
      </c>
      <c r="X33" s="60"/>
      <c r="Y33" s="60">
        <v>650591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16244124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22930272</v>
      </c>
      <c r="H34" s="73">
        <f t="shared" si="3"/>
        <v>26704147</v>
      </c>
      <c r="I34" s="73">
        <f t="shared" si="3"/>
        <v>27422412</v>
      </c>
      <c r="J34" s="73">
        <f t="shared" si="3"/>
        <v>27422412</v>
      </c>
      <c r="K34" s="73">
        <f t="shared" si="3"/>
        <v>27422412</v>
      </c>
      <c r="L34" s="73">
        <f t="shared" si="3"/>
        <v>0</v>
      </c>
      <c r="M34" s="73">
        <f t="shared" si="3"/>
        <v>0</v>
      </c>
      <c r="N34" s="73">
        <f t="shared" si="3"/>
        <v>27422412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27422412</v>
      </c>
      <c r="X34" s="73">
        <f t="shared" si="3"/>
        <v>0</v>
      </c>
      <c r="Y34" s="73">
        <f t="shared" si="3"/>
        <v>27422412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11325</v>
      </c>
      <c r="D37" s="155"/>
      <c r="E37" s="59"/>
      <c r="F37" s="60"/>
      <c r="G37" s="60">
        <v>61646</v>
      </c>
      <c r="H37" s="60">
        <v>61646</v>
      </c>
      <c r="I37" s="60">
        <v>61646</v>
      </c>
      <c r="J37" s="60">
        <v>61646</v>
      </c>
      <c r="K37" s="60">
        <v>61646</v>
      </c>
      <c r="L37" s="60"/>
      <c r="M37" s="60"/>
      <c r="N37" s="60">
        <v>61646</v>
      </c>
      <c r="O37" s="60"/>
      <c r="P37" s="60"/>
      <c r="Q37" s="60"/>
      <c r="R37" s="60"/>
      <c r="S37" s="60"/>
      <c r="T37" s="60"/>
      <c r="U37" s="60"/>
      <c r="V37" s="60"/>
      <c r="W37" s="60">
        <v>61646</v>
      </c>
      <c r="X37" s="60"/>
      <c r="Y37" s="60">
        <v>61646</v>
      </c>
      <c r="Z37" s="140"/>
      <c r="AA37" s="62"/>
    </row>
    <row r="38" spans="1:27" ht="13.5">
      <c r="A38" s="249" t="s">
        <v>165</v>
      </c>
      <c r="B38" s="182"/>
      <c r="C38" s="155">
        <v>4540303</v>
      </c>
      <c r="D38" s="155"/>
      <c r="E38" s="59"/>
      <c r="F38" s="60"/>
      <c r="G38" s="60">
        <v>5270714</v>
      </c>
      <c r="H38" s="60">
        <v>5270714</v>
      </c>
      <c r="I38" s="60">
        <v>5270714</v>
      </c>
      <c r="J38" s="60">
        <v>5270714</v>
      </c>
      <c r="K38" s="60">
        <v>5270714</v>
      </c>
      <c r="L38" s="60"/>
      <c r="M38" s="60"/>
      <c r="N38" s="60">
        <v>5270714</v>
      </c>
      <c r="O38" s="60"/>
      <c r="P38" s="60"/>
      <c r="Q38" s="60"/>
      <c r="R38" s="60"/>
      <c r="S38" s="60"/>
      <c r="T38" s="60"/>
      <c r="U38" s="60"/>
      <c r="V38" s="60"/>
      <c r="W38" s="60">
        <v>5270714</v>
      </c>
      <c r="X38" s="60"/>
      <c r="Y38" s="60">
        <v>5270714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4551628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5332360</v>
      </c>
      <c r="H39" s="77">
        <f t="shared" si="4"/>
        <v>5332360</v>
      </c>
      <c r="I39" s="77">
        <f t="shared" si="4"/>
        <v>5332360</v>
      </c>
      <c r="J39" s="77">
        <f t="shared" si="4"/>
        <v>5332360</v>
      </c>
      <c r="K39" s="77">
        <f t="shared" si="4"/>
        <v>5332360</v>
      </c>
      <c r="L39" s="77">
        <f t="shared" si="4"/>
        <v>0</v>
      </c>
      <c r="M39" s="77">
        <f t="shared" si="4"/>
        <v>0</v>
      </c>
      <c r="N39" s="77">
        <f t="shared" si="4"/>
        <v>5332360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5332360</v>
      </c>
      <c r="X39" s="77">
        <f t="shared" si="4"/>
        <v>0</v>
      </c>
      <c r="Y39" s="77">
        <f t="shared" si="4"/>
        <v>5332360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20795752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28262632</v>
      </c>
      <c r="H40" s="73">
        <f t="shared" si="5"/>
        <v>32036507</v>
      </c>
      <c r="I40" s="73">
        <f t="shared" si="5"/>
        <v>32754772</v>
      </c>
      <c r="J40" s="73">
        <f t="shared" si="5"/>
        <v>32754772</v>
      </c>
      <c r="K40" s="73">
        <f t="shared" si="5"/>
        <v>32754772</v>
      </c>
      <c r="L40" s="73">
        <f t="shared" si="5"/>
        <v>0</v>
      </c>
      <c r="M40" s="73">
        <f t="shared" si="5"/>
        <v>0</v>
      </c>
      <c r="N40" s="73">
        <f t="shared" si="5"/>
        <v>32754772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32754772</v>
      </c>
      <c r="X40" s="73">
        <f t="shared" si="5"/>
        <v>0</v>
      </c>
      <c r="Y40" s="73">
        <f t="shared" si="5"/>
        <v>32754772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91536594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102314880</v>
      </c>
      <c r="H42" s="259">
        <f t="shared" si="6"/>
        <v>100103400</v>
      </c>
      <c r="I42" s="259">
        <f t="shared" si="6"/>
        <v>96965940</v>
      </c>
      <c r="J42" s="259">
        <f t="shared" si="6"/>
        <v>96965940</v>
      </c>
      <c r="K42" s="259">
        <f t="shared" si="6"/>
        <v>96965940</v>
      </c>
      <c r="L42" s="259">
        <f t="shared" si="6"/>
        <v>0</v>
      </c>
      <c r="M42" s="259">
        <f t="shared" si="6"/>
        <v>0</v>
      </c>
      <c r="N42" s="259">
        <f t="shared" si="6"/>
        <v>96965940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96965940</v>
      </c>
      <c r="X42" s="259">
        <f t="shared" si="6"/>
        <v>0</v>
      </c>
      <c r="Y42" s="259">
        <f t="shared" si="6"/>
        <v>96965940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91536594</v>
      </c>
      <c r="D45" s="155"/>
      <c r="E45" s="59"/>
      <c r="F45" s="60"/>
      <c r="G45" s="60">
        <v>102314880</v>
      </c>
      <c r="H45" s="60">
        <v>100103400</v>
      </c>
      <c r="I45" s="60">
        <v>96965940</v>
      </c>
      <c r="J45" s="60">
        <v>96965940</v>
      </c>
      <c r="K45" s="60">
        <v>96965940</v>
      </c>
      <c r="L45" s="60"/>
      <c r="M45" s="60"/>
      <c r="N45" s="60">
        <v>96965940</v>
      </c>
      <c r="O45" s="60"/>
      <c r="P45" s="60"/>
      <c r="Q45" s="60"/>
      <c r="R45" s="60"/>
      <c r="S45" s="60"/>
      <c r="T45" s="60"/>
      <c r="U45" s="60"/>
      <c r="V45" s="60"/>
      <c r="W45" s="60">
        <v>96965940</v>
      </c>
      <c r="X45" s="60"/>
      <c r="Y45" s="60">
        <v>96965940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91536594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102314880</v>
      </c>
      <c r="H48" s="219">
        <f t="shared" si="7"/>
        <v>100103400</v>
      </c>
      <c r="I48" s="219">
        <f t="shared" si="7"/>
        <v>96965940</v>
      </c>
      <c r="J48" s="219">
        <f t="shared" si="7"/>
        <v>96965940</v>
      </c>
      <c r="K48" s="219">
        <f t="shared" si="7"/>
        <v>96965940</v>
      </c>
      <c r="L48" s="219">
        <f t="shared" si="7"/>
        <v>0</v>
      </c>
      <c r="M48" s="219">
        <f t="shared" si="7"/>
        <v>0</v>
      </c>
      <c r="N48" s="219">
        <f t="shared" si="7"/>
        <v>96965940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96965940</v>
      </c>
      <c r="X48" s="219">
        <f t="shared" si="7"/>
        <v>0</v>
      </c>
      <c r="Y48" s="219">
        <f t="shared" si="7"/>
        <v>96965940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11463529</v>
      </c>
      <c r="D6" s="155"/>
      <c r="E6" s="59">
        <v>24123150</v>
      </c>
      <c r="F6" s="60">
        <v>24123150</v>
      </c>
      <c r="G6" s="60">
        <v>1184360</v>
      </c>
      <c r="H6" s="60">
        <v>1261451</v>
      </c>
      <c r="I6" s="60">
        <v>1176393</v>
      </c>
      <c r="J6" s="60">
        <v>3622204</v>
      </c>
      <c r="K6" s="60">
        <v>2032424</v>
      </c>
      <c r="L6" s="60"/>
      <c r="M6" s="60"/>
      <c r="N6" s="60">
        <v>2032424</v>
      </c>
      <c r="O6" s="60"/>
      <c r="P6" s="60"/>
      <c r="Q6" s="60"/>
      <c r="R6" s="60"/>
      <c r="S6" s="60"/>
      <c r="T6" s="60"/>
      <c r="U6" s="60"/>
      <c r="V6" s="60"/>
      <c r="W6" s="60">
        <v>5654628</v>
      </c>
      <c r="X6" s="60">
        <v>12243147</v>
      </c>
      <c r="Y6" s="60">
        <v>-6588519</v>
      </c>
      <c r="Z6" s="140">
        <v>-53.81</v>
      </c>
      <c r="AA6" s="62">
        <v>24123150</v>
      </c>
    </row>
    <row r="7" spans="1:27" ht="13.5">
      <c r="A7" s="249" t="s">
        <v>178</v>
      </c>
      <c r="B7" s="182"/>
      <c r="C7" s="155">
        <v>34429908</v>
      </c>
      <c r="D7" s="155"/>
      <c r="E7" s="59">
        <v>32614358</v>
      </c>
      <c r="F7" s="60">
        <v>32614358</v>
      </c>
      <c r="G7" s="60">
        <v>14268260</v>
      </c>
      <c r="H7" s="60">
        <v>1290000</v>
      </c>
      <c r="I7" s="60"/>
      <c r="J7" s="60">
        <v>15558260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15558260</v>
      </c>
      <c r="X7" s="60">
        <v>21199333</v>
      </c>
      <c r="Y7" s="60">
        <v>-5641073</v>
      </c>
      <c r="Z7" s="140">
        <v>-26.61</v>
      </c>
      <c r="AA7" s="62">
        <v>32614358</v>
      </c>
    </row>
    <row r="8" spans="1:27" ht="13.5">
      <c r="A8" s="249" t="s">
        <v>179</v>
      </c>
      <c r="B8" s="182"/>
      <c r="C8" s="155">
        <v>13683000</v>
      </c>
      <c r="D8" s="155"/>
      <c r="E8" s="59">
        <v>14396851</v>
      </c>
      <c r="F8" s="60">
        <v>14396851</v>
      </c>
      <c r="G8" s="60">
        <v>7364000</v>
      </c>
      <c r="H8" s="60">
        <v>2500000</v>
      </c>
      <c r="I8" s="60">
        <v>1000000</v>
      </c>
      <c r="J8" s="60">
        <v>10864000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10864000</v>
      </c>
      <c r="X8" s="60">
        <v>9357953</v>
      </c>
      <c r="Y8" s="60">
        <v>1506047</v>
      </c>
      <c r="Z8" s="140">
        <v>16.09</v>
      </c>
      <c r="AA8" s="62">
        <v>14396851</v>
      </c>
    </row>
    <row r="9" spans="1:27" ht="13.5">
      <c r="A9" s="249" t="s">
        <v>180</v>
      </c>
      <c r="B9" s="182"/>
      <c r="C9" s="155">
        <v>1654406</v>
      </c>
      <c r="D9" s="155"/>
      <c r="E9" s="59">
        <v>917549</v>
      </c>
      <c r="F9" s="60">
        <v>917549</v>
      </c>
      <c r="G9" s="60">
        <v>5810</v>
      </c>
      <c r="H9" s="60">
        <v>5876</v>
      </c>
      <c r="I9" s="60">
        <v>149033</v>
      </c>
      <c r="J9" s="60">
        <v>160719</v>
      </c>
      <c r="K9" s="60">
        <v>66293</v>
      </c>
      <c r="L9" s="60"/>
      <c r="M9" s="60"/>
      <c r="N9" s="60">
        <v>66293</v>
      </c>
      <c r="O9" s="60"/>
      <c r="P9" s="60"/>
      <c r="Q9" s="60"/>
      <c r="R9" s="60"/>
      <c r="S9" s="60"/>
      <c r="T9" s="60"/>
      <c r="U9" s="60"/>
      <c r="V9" s="60"/>
      <c r="W9" s="60">
        <v>227012</v>
      </c>
      <c r="X9" s="60">
        <v>458775</v>
      </c>
      <c r="Y9" s="60">
        <v>-231763</v>
      </c>
      <c r="Z9" s="140">
        <v>-50.52</v>
      </c>
      <c r="AA9" s="62">
        <v>917549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-49427259</v>
      </c>
      <c r="D12" s="155"/>
      <c r="E12" s="59">
        <v>-23397264</v>
      </c>
      <c r="F12" s="60">
        <v>-23397264</v>
      </c>
      <c r="G12" s="60">
        <v>-3034995</v>
      </c>
      <c r="H12" s="60">
        <v>-1991329</v>
      </c>
      <c r="I12" s="60">
        <v>-7369294</v>
      </c>
      <c r="J12" s="60">
        <v>-12395618</v>
      </c>
      <c r="K12" s="60">
        <v>-1949772</v>
      </c>
      <c r="L12" s="60"/>
      <c r="M12" s="60"/>
      <c r="N12" s="60">
        <v>-1949772</v>
      </c>
      <c r="O12" s="60"/>
      <c r="P12" s="60"/>
      <c r="Q12" s="60"/>
      <c r="R12" s="60"/>
      <c r="S12" s="60"/>
      <c r="T12" s="60"/>
      <c r="U12" s="60"/>
      <c r="V12" s="60"/>
      <c r="W12" s="60">
        <v>-14345390</v>
      </c>
      <c r="X12" s="60">
        <v>-11698632</v>
      </c>
      <c r="Y12" s="60">
        <v>-2646758</v>
      </c>
      <c r="Z12" s="140">
        <v>22.62</v>
      </c>
      <c r="AA12" s="62">
        <v>-23397264</v>
      </c>
    </row>
    <row r="13" spans="1:27" ht="13.5">
      <c r="A13" s="249" t="s">
        <v>40</v>
      </c>
      <c r="B13" s="182"/>
      <c r="C13" s="155">
        <v>-54427</v>
      </c>
      <c r="D13" s="155"/>
      <c r="E13" s="59">
        <v>-9048762</v>
      </c>
      <c r="F13" s="60">
        <v>-9048762</v>
      </c>
      <c r="G13" s="60"/>
      <c r="H13" s="60">
        <v>-1100464</v>
      </c>
      <c r="I13" s="60"/>
      <c r="J13" s="60">
        <v>-1100464</v>
      </c>
      <c r="K13" s="60">
        <v>-723901</v>
      </c>
      <c r="L13" s="60"/>
      <c r="M13" s="60"/>
      <c r="N13" s="60">
        <v>-723901</v>
      </c>
      <c r="O13" s="60"/>
      <c r="P13" s="60"/>
      <c r="Q13" s="60"/>
      <c r="R13" s="60"/>
      <c r="S13" s="60"/>
      <c r="T13" s="60"/>
      <c r="U13" s="60"/>
      <c r="V13" s="60"/>
      <c r="W13" s="60">
        <v>-1824365</v>
      </c>
      <c r="X13" s="60">
        <v>-4524381</v>
      </c>
      <c r="Y13" s="60">
        <v>2700016</v>
      </c>
      <c r="Z13" s="140">
        <v>-59.68</v>
      </c>
      <c r="AA13" s="62">
        <v>-9048762</v>
      </c>
    </row>
    <row r="14" spans="1:27" ht="13.5">
      <c r="A14" s="249" t="s">
        <v>42</v>
      </c>
      <c r="B14" s="182"/>
      <c r="C14" s="155"/>
      <c r="D14" s="155"/>
      <c r="E14" s="59">
        <v>-18880164</v>
      </c>
      <c r="F14" s="60">
        <v>-18880164</v>
      </c>
      <c r="G14" s="60">
        <v>-2749254</v>
      </c>
      <c r="H14" s="60">
        <v>-1732352</v>
      </c>
      <c r="I14" s="60"/>
      <c r="J14" s="60">
        <v>-4481606</v>
      </c>
      <c r="K14" s="60">
        <v>-1573347</v>
      </c>
      <c r="L14" s="60"/>
      <c r="M14" s="60"/>
      <c r="N14" s="60">
        <v>-1573347</v>
      </c>
      <c r="O14" s="60"/>
      <c r="P14" s="60"/>
      <c r="Q14" s="60"/>
      <c r="R14" s="60"/>
      <c r="S14" s="60"/>
      <c r="T14" s="60"/>
      <c r="U14" s="60"/>
      <c r="V14" s="60"/>
      <c r="W14" s="60">
        <v>-6054953</v>
      </c>
      <c r="X14" s="60">
        <v>-9440082</v>
      </c>
      <c r="Y14" s="60">
        <v>3385129</v>
      </c>
      <c r="Z14" s="140">
        <v>-35.86</v>
      </c>
      <c r="AA14" s="62">
        <v>-18880164</v>
      </c>
    </row>
    <row r="15" spans="1:27" ht="13.5">
      <c r="A15" s="250" t="s">
        <v>184</v>
      </c>
      <c r="B15" s="251"/>
      <c r="C15" s="168">
        <f aca="true" t="shared" si="0" ref="C15:Y15">SUM(C6:C14)</f>
        <v>11749157</v>
      </c>
      <c r="D15" s="168">
        <f>SUM(D6:D14)</f>
        <v>0</v>
      </c>
      <c r="E15" s="72">
        <f t="shared" si="0"/>
        <v>20725718</v>
      </c>
      <c r="F15" s="73">
        <f t="shared" si="0"/>
        <v>20725718</v>
      </c>
      <c r="G15" s="73">
        <f t="shared" si="0"/>
        <v>17038181</v>
      </c>
      <c r="H15" s="73">
        <f t="shared" si="0"/>
        <v>233182</v>
      </c>
      <c r="I15" s="73">
        <f t="shared" si="0"/>
        <v>-5043868</v>
      </c>
      <c r="J15" s="73">
        <f t="shared" si="0"/>
        <v>12227495</v>
      </c>
      <c r="K15" s="73">
        <f t="shared" si="0"/>
        <v>-2148303</v>
      </c>
      <c r="L15" s="73">
        <f t="shared" si="0"/>
        <v>0</v>
      </c>
      <c r="M15" s="73">
        <f t="shared" si="0"/>
        <v>0</v>
      </c>
      <c r="N15" s="73">
        <f t="shared" si="0"/>
        <v>-2148303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10079192</v>
      </c>
      <c r="X15" s="73">
        <f t="shared" si="0"/>
        <v>17596113</v>
      </c>
      <c r="Y15" s="73">
        <f t="shared" si="0"/>
        <v>-7516921</v>
      </c>
      <c r="Z15" s="170">
        <f>+IF(X15&lt;&gt;0,+(Y15/X15)*100,0)</f>
        <v>-42.71921304438088</v>
      </c>
      <c r="AA15" s="74">
        <f>SUM(AA6:AA14)</f>
        <v>20725718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338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1235816</v>
      </c>
      <c r="H21" s="159">
        <v>991743</v>
      </c>
      <c r="I21" s="159"/>
      <c r="J21" s="60">
        <v>2227559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2227559</v>
      </c>
      <c r="X21" s="60"/>
      <c r="Y21" s="159">
        <v>2227559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-10044545</v>
      </c>
      <c r="D24" s="155"/>
      <c r="E24" s="59">
        <v>-15293699</v>
      </c>
      <c r="F24" s="60">
        <v>-15293699</v>
      </c>
      <c r="G24" s="60">
        <v>-796849</v>
      </c>
      <c r="H24" s="60">
        <v>-1498895</v>
      </c>
      <c r="I24" s="60">
        <v>-1138746</v>
      </c>
      <c r="J24" s="60">
        <v>-3434490</v>
      </c>
      <c r="K24" s="60">
        <v>-1872298</v>
      </c>
      <c r="L24" s="60"/>
      <c r="M24" s="60"/>
      <c r="N24" s="60">
        <v>-1872298</v>
      </c>
      <c r="O24" s="60"/>
      <c r="P24" s="60"/>
      <c r="Q24" s="60"/>
      <c r="R24" s="60"/>
      <c r="S24" s="60"/>
      <c r="T24" s="60"/>
      <c r="U24" s="60"/>
      <c r="V24" s="60"/>
      <c r="W24" s="60">
        <v>-5306788</v>
      </c>
      <c r="X24" s="60">
        <v>-10104009</v>
      </c>
      <c r="Y24" s="60">
        <v>4797221</v>
      </c>
      <c r="Z24" s="140">
        <v>-47.48</v>
      </c>
      <c r="AA24" s="62">
        <v>-15293699</v>
      </c>
    </row>
    <row r="25" spans="1:27" ht="13.5">
      <c r="A25" s="250" t="s">
        <v>191</v>
      </c>
      <c r="B25" s="251"/>
      <c r="C25" s="168">
        <f aca="true" t="shared" si="1" ref="C25:Y25">SUM(C19:C24)</f>
        <v>-10044207</v>
      </c>
      <c r="D25" s="168">
        <f>SUM(D19:D24)</f>
        <v>0</v>
      </c>
      <c r="E25" s="72">
        <f t="shared" si="1"/>
        <v>-15293699</v>
      </c>
      <c r="F25" s="73">
        <f t="shared" si="1"/>
        <v>-15293699</v>
      </c>
      <c r="G25" s="73">
        <f t="shared" si="1"/>
        <v>438967</v>
      </c>
      <c r="H25" s="73">
        <f t="shared" si="1"/>
        <v>-507152</v>
      </c>
      <c r="I25" s="73">
        <f t="shared" si="1"/>
        <v>-1138746</v>
      </c>
      <c r="J25" s="73">
        <f t="shared" si="1"/>
        <v>-1206931</v>
      </c>
      <c r="K25" s="73">
        <f t="shared" si="1"/>
        <v>-1872298</v>
      </c>
      <c r="L25" s="73">
        <f t="shared" si="1"/>
        <v>0</v>
      </c>
      <c r="M25" s="73">
        <f t="shared" si="1"/>
        <v>0</v>
      </c>
      <c r="N25" s="73">
        <f t="shared" si="1"/>
        <v>-1872298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-3079229</v>
      </c>
      <c r="X25" s="73">
        <f t="shared" si="1"/>
        <v>-10104009</v>
      </c>
      <c r="Y25" s="73">
        <f t="shared" si="1"/>
        <v>7024780</v>
      </c>
      <c r="Z25" s="170">
        <f>+IF(X25&lt;&gt;0,+(Y25/X25)*100,0)</f>
        <v>-69.52468074800804</v>
      </c>
      <c r="AA25" s="74">
        <f>SUM(AA19:AA24)</f>
        <v>-15293699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3023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-66632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-63609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1641341</v>
      </c>
      <c r="D36" s="153">
        <f>+D15+D25+D34</f>
        <v>0</v>
      </c>
      <c r="E36" s="99">
        <f t="shared" si="3"/>
        <v>5432019</v>
      </c>
      <c r="F36" s="100">
        <f t="shared" si="3"/>
        <v>5432019</v>
      </c>
      <c r="G36" s="100">
        <f t="shared" si="3"/>
        <v>17477148</v>
      </c>
      <c r="H36" s="100">
        <f t="shared" si="3"/>
        <v>-273970</v>
      </c>
      <c r="I36" s="100">
        <f t="shared" si="3"/>
        <v>-6182614</v>
      </c>
      <c r="J36" s="100">
        <f t="shared" si="3"/>
        <v>11020564</v>
      </c>
      <c r="K36" s="100">
        <f t="shared" si="3"/>
        <v>-4020601</v>
      </c>
      <c r="L36" s="100">
        <f t="shared" si="3"/>
        <v>0</v>
      </c>
      <c r="M36" s="100">
        <f t="shared" si="3"/>
        <v>0</v>
      </c>
      <c r="N36" s="100">
        <f t="shared" si="3"/>
        <v>-4020601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6999963</v>
      </c>
      <c r="X36" s="100">
        <f t="shared" si="3"/>
        <v>7492104</v>
      </c>
      <c r="Y36" s="100">
        <f t="shared" si="3"/>
        <v>-492141</v>
      </c>
      <c r="Z36" s="137">
        <f>+IF(X36&lt;&gt;0,+(Y36/X36)*100,0)</f>
        <v>-6.568795628037198</v>
      </c>
      <c r="AA36" s="102">
        <f>+AA15+AA25+AA34</f>
        <v>5432019</v>
      </c>
    </row>
    <row r="37" spans="1:27" ht="13.5">
      <c r="A37" s="249" t="s">
        <v>199</v>
      </c>
      <c r="B37" s="182"/>
      <c r="C37" s="153">
        <v>8444971</v>
      </c>
      <c r="D37" s="153"/>
      <c r="E37" s="99"/>
      <c r="F37" s="100"/>
      <c r="G37" s="100">
        <v>12965132</v>
      </c>
      <c r="H37" s="100">
        <v>30442280</v>
      </c>
      <c r="I37" s="100">
        <v>30168310</v>
      </c>
      <c r="J37" s="100">
        <v>12965132</v>
      </c>
      <c r="K37" s="100">
        <v>23985696</v>
      </c>
      <c r="L37" s="100"/>
      <c r="M37" s="100"/>
      <c r="N37" s="100">
        <v>23985696</v>
      </c>
      <c r="O37" s="100"/>
      <c r="P37" s="100"/>
      <c r="Q37" s="100"/>
      <c r="R37" s="100"/>
      <c r="S37" s="100"/>
      <c r="T37" s="100"/>
      <c r="U37" s="100"/>
      <c r="V37" s="100"/>
      <c r="W37" s="100">
        <v>12965132</v>
      </c>
      <c r="X37" s="100"/>
      <c r="Y37" s="100">
        <v>12965132</v>
      </c>
      <c r="Z37" s="137"/>
      <c r="AA37" s="102"/>
    </row>
    <row r="38" spans="1:27" ht="13.5">
      <c r="A38" s="269" t="s">
        <v>200</v>
      </c>
      <c r="B38" s="256"/>
      <c r="C38" s="257">
        <v>10086313</v>
      </c>
      <c r="D38" s="257"/>
      <c r="E38" s="258">
        <v>5432018</v>
      </c>
      <c r="F38" s="259">
        <v>5432018</v>
      </c>
      <c r="G38" s="259">
        <v>30442280</v>
      </c>
      <c r="H38" s="259">
        <v>30168310</v>
      </c>
      <c r="I38" s="259">
        <v>23985696</v>
      </c>
      <c r="J38" s="259">
        <v>23985696</v>
      </c>
      <c r="K38" s="259">
        <v>19965095</v>
      </c>
      <c r="L38" s="259"/>
      <c r="M38" s="259"/>
      <c r="N38" s="259">
        <v>19965095</v>
      </c>
      <c r="O38" s="259"/>
      <c r="P38" s="259"/>
      <c r="Q38" s="259"/>
      <c r="R38" s="259"/>
      <c r="S38" s="259"/>
      <c r="T38" s="259"/>
      <c r="U38" s="259"/>
      <c r="V38" s="259"/>
      <c r="W38" s="259">
        <v>19965095</v>
      </c>
      <c r="X38" s="259">
        <v>7492103</v>
      </c>
      <c r="Y38" s="259">
        <v>12472992</v>
      </c>
      <c r="Z38" s="260">
        <v>166.48</v>
      </c>
      <c r="AA38" s="261">
        <v>5432018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796850</v>
      </c>
      <c r="H5" s="106">
        <f t="shared" si="0"/>
        <v>1498895</v>
      </c>
      <c r="I5" s="106">
        <f t="shared" si="0"/>
        <v>1138746</v>
      </c>
      <c r="J5" s="106">
        <f t="shared" si="0"/>
        <v>3434491</v>
      </c>
      <c r="K5" s="106">
        <f t="shared" si="0"/>
        <v>1138746</v>
      </c>
      <c r="L5" s="106">
        <f t="shared" si="0"/>
        <v>0</v>
      </c>
      <c r="M5" s="106">
        <f t="shared" si="0"/>
        <v>0</v>
      </c>
      <c r="N5" s="106">
        <f t="shared" si="0"/>
        <v>1138746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4573237</v>
      </c>
      <c r="X5" s="106">
        <f t="shared" si="0"/>
        <v>0</v>
      </c>
      <c r="Y5" s="106">
        <f t="shared" si="0"/>
        <v>4573237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149086</v>
      </c>
      <c r="H6" s="60">
        <v>636807</v>
      </c>
      <c r="I6" s="60">
        <v>241911</v>
      </c>
      <c r="J6" s="60">
        <v>1027804</v>
      </c>
      <c r="K6" s="60">
        <v>241911</v>
      </c>
      <c r="L6" s="60"/>
      <c r="M6" s="60"/>
      <c r="N6" s="60">
        <v>241911</v>
      </c>
      <c r="O6" s="60"/>
      <c r="P6" s="60"/>
      <c r="Q6" s="60"/>
      <c r="R6" s="60"/>
      <c r="S6" s="60"/>
      <c r="T6" s="60"/>
      <c r="U6" s="60"/>
      <c r="V6" s="60"/>
      <c r="W6" s="60">
        <v>1269715</v>
      </c>
      <c r="X6" s="60"/>
      <c r="Y6" s="60">
        <v>1269715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149086</v>
      </c>
      <c r="H11" s="295">
        <f t="shared" si="1"/>
        <v>636807</v>
      </c>
      <c r="I11" s="295">
        <f t="shared" si="1"/>
        <v>241911</v>
      </c>
      <c r="J11" s="295">
        <f t="shared" si="1"/>
        <v>1027804</v>
      </c>
      <c r="K11" s="295">
        <f t="shared" si="1"/>
        <v>241911</v>
      </c>
      <c r="L11" s="295">
        <f t="shared" si="1"/>
        <v>0</v>
      </c>
      <c r="M11" s="295">
        <f t="shared" si="1"/>
        <v>0</v>
      </c>
      <c r="N11" s="295">
        <f t="shared" si="1"/>
        <v>241911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1269715</v>
      </c>
      <c r="X11" s="295">
        <f t="shared" si="1"/>
        <v>0</v>
      </c>
      <c r="Y11" s="295">
        <f t="shared" si="1"/>
        <v>1269715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69213</v>
      </c>
      <c r="H12" s="60">
        <v>402562</v>
      </c>
      <c r="I12" s="60">
        <v>102302</v>
      </c>
      <c r="J12" s="60">
        <v>574077</v>
      </c>
      <c r="K12" s="60">
        <v>102302</v>
      </c>
      <c r="L12" s="60"/>
      <c r="M12" s="60"/>
      <c r="N12" s="60">
        <v>102302</v>
      </c>
      <c r="O12" s="60"/>
      <c r="P12" s="60"/>
      <c r="Q12" s="60"/>
      <c r="R12" s="60"/>
      <c r="S12" s="60"/>
      <c r="T12" s="60"/>
      <c r="U12" s="60"/>
      <c r="V12" s="60"/>
      <c r="W12" s="60">
        <v>676379</v>
      </c>
      <c r="X12" s="60"/>
      <c r="Y12" s="60">
        <v>676379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578551</v>
      </c>
      <c r="H15" s="60">
        <v>459526</v>
      </c>
      <c r="I15" s="60">
        <v>794533</v>
      </c>
      <c r="J15" s="60">
        <v>1832610</v>
      </c>
      <c r="K15" s="60">
        <v>794533</v>
      </c>
      <c r="L15" s="60"/>
      <c r="M15" s="60"/>
      <c r="N15" s="60">
        <v>794533</v>
      </c>
      <c r="O15" s="60"/>
      <c r="P15" s="60"/>
      <c r="Q15" s="60"/>
      <c r="R15" s="60"/>
      <c r="S15" s="60"/>
      <c r="T15" s="60"/>
      <c r="U15" s="60"/>
      <c r="V15" s="60"/>
      <c r="W15" s="60">
        <v>2627143</v>
      </c>
      <c r="X15" s="60"/>
      <c r="Y15" s="60">
        <v>2627143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149086</v>
      </c>
      <c r="H36" s="60">
        <f t="shared" si="4"/>
        <v>636807</v>
      </c>
      <c r="I36" s="60">
        <f t="shared" si="4"/>
        <v>241911</v>
      </c>
      <c r="J36" s="60">
        <f t="shared" si="4"/>
        <v>1027804</v>
      </c>
      <c r="K36" s="60">
        <f t="shared" si="4"/>
        <v>241911</v>
      </c>
      <c r="L36" s="60">
        <f t="shared" si="4"/>
        <v>0</v>
      </c>
      <c r="M36" s="60">
        <f t="shared" si="4"/>
        <v>0</v>
      </c>
      <c r="N36" s="60">
        <f t="shared" si="4"/>
        <v>241911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1269715</v>
      </c>
      <c r="X36" s="60">
        <f t="shared" si="4"/>
        <v>0</v>
      </c>
      <c r="Y36" s="60">
        <f t="shared" si="4"/>
        <v>1269715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149086</v>
      </c>
      <c r="H41" s="295">
        <f t="shared" si="6"/>
        <v>636807</v>
      </c>
      <c r="I41" s="295">
        <f t="shared" si="6"/>
        <v>241911</v>
      </c>
      <c r="J41" s="295">
        <f t="shared" si="6"/>
        <v>1027804</v>
      </c>
      <c r="K41" s="295">
        <f t="shared" si="6"/>
        <v>241911</v>
      </c>
      <c r="L41" s="295">
        <f t="shared" si="6"/>
        <v>0</v>
      </c>
      <c r="M41" s="295">
        <f t="shared" si="6"/>
        <v>0</v>
      </c>
      <c r="N41" s="295">
        <f t="shared" si="6"/>
        <v>241911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1269715</v>
      </c>
      <c r="X41" s="295">
        <f t="shared" si="6"/>
        <v>0</v>
      </c>
      <c r="Y41" s="295">
        <f t="shared" si="6"/>
        <v>1269715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69213</v>
      </c>
      <c r="H42" s="54">
        <f t="shared" si="7"/>
        <v>402562</v>
      </c>
      <c r="I42" s="54">
        <f t="shared" si="7"/>
        <v>102302</v>
      </c>
      <c r="J42" s="54">
        <f t="shared" si="7"/>
        <v>574077</v>
      </c>
      <c r="K42" s="54">
        <f t="shared" si="7"/>
        <v>102302</v>
      </c>
      <c r="L42" s="54">
        <f t="shared" si="7"/>
        <v>0</v>
      </c>
      <c r="M42" s="54">
        <f t="shared" si="7"/>
        <v>0</v>
      </c>
      <c r="N42" s="54">
        <f t="shared" si="7"/>
        <v>102302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676379</v>
      </c>
      <c r="X42" s="54">
        <f t="shared" si="7"/>
        <v>0</v>
      </c>
      <c r="Y42" s="54">
        <f t="shared" si="7"/>
        <v>676379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578551</v>
      </c>
      <c r="H45" s="54">
        <f t="shared" si="7"/>
        <v>459526</v>
      </c>
      <c r="I45" s="54">
        <f t="shared" si="7"/>
        <v>794533</v>
      </c>
      <c r="J45" s="54">
        <f t="shared" si="7"/>
        <v>1832610</v>
      </c>
      <c r="K45" s="54">
        <f t="shared" si="7"/>
        <v>794533</v>
      </c>
      <c r="L45" s="54">
        <f t="shared" si="7"/>
        <v>0</v>
      </c>
      <c r="M45" s="54">
        <f t="shared" si="7"/>
        <v>0</v>
      </c>
      <c r="N45" s="54">
        <f t="shared" si="7"/>
        <v>794533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2627143</v>
      </c>
      <c r="X45" s="54">
        <f t="shared" si="7"/>
        <v>0</v>
      </c>
      <c r="Y45" s="54">
        <f t="shared" si="7"/>
        <v>2627143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796850</v>
      </c>
      <c r="H49" s="220">
        <f t="shared" si="9"/>
        <v>1498895</v>
      </c>
      <c r="I49" s="220">
        <f t="shared" si="9"/>
        <v>1138746</v>
      </c>
      <c r="J49" s="220">
        <f t="shared" si="9"/>
        <v>3434491</v>
      </c>
      <c r="K49" s="220">
        <f t="shared" si="9"/>
        <v>1138746</v>
      </c>
      <c r="L49" s="220">
        <f t="shared" si="9"/>
        <v>0</v>
      </c>
      <c r="M49" s="220">
        <f t="shared" si="9"/>
        <v>0</v>
      </c>
      <c r="N49" s="220">
        <f t="shared" si="9"/>
        <v>1138746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4573237</v>
      </c>
      <c r="X49" s="220">
        <f t="shared" si="9"/>
        <v>0</v>
      </c>
      <c r="Y49" s="220">
        <f t="shared" si="9"/>
        <v>4573237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3623895</v>
      </c>
      <c r="F68" s="60"/>
      <c r="G68" s="60">
        <v>60349</v>
      </c>
      <c r="H68" s="60">
        <v>212873</v>
      </c>
      <c r="I68" s="60">
        <v>252386</v>
      </c>
      <c r="J68" s="60">
        <v>525608</v>
      </c>
      <c r="K68" s="60">
        <v>120334</v>
      </c>
      <c r="L68" s="60">
        <v>248602</v>
      </c>
      <c r="M68" s="60"/>
      <c r="N68" s="60">
        <v>368936</v>
      </c>
      <c r="O68" s="60"/>
      <c r="P68" s="60"/>
      <c r="Q68" s="60"/>
      <c r="R68" s="60"/>
      <c r="S68" s="60"/>
      <c r="T68" s="60"/>
      <c r="U68" s="60"/>
      <c r="V68" s="60"/>
      <c r="W68" s="60">
        <v>894544</v>
      </c>
      <c r="X68" s="60"/>
      <c r="Y68" s="60">
        <v>894544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3623895</v>
      </c>
      <c r="F69" s="220">
        <f t="shared" si="12"/>
        <v>0</v>
      </c>
      <c r="G69" s="220">
        <f t="shared" si="12"/>
        <v>60349</v>
      </c>
      <c r="H69" s="220">
        <f t="shared" si="12"/>
        <v>212873</v>
      </c>
      <c r="I69" s="220">
        <f t="shared" si="12"/>
        <v>252386</v>
      </c>
      <c r="J69" s="220">
        <f t="shared" si="12"/>
        <v>525608</v>
      </c>
      <c r="K69" s="220">
        <f t="shared" si="12"/>
        <v>120334</v>
      </c>
      <c r="L69" s="220">
        <f t="shared" si="12"/>
        <v>248602</v>
      </c>
      <c r="M69" s="220">
        <f t="shared" si="12"/>
        <v>0</v>
      </c>
      <c r="N69" s="220">
        <f t="shared" si="12"/>
        <v>368936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894544</v>
      </c>
      <c r="X69" s="220">
        <f t="shared" si="12"/>
        <v>0</v>
      </c>
      <c r="Y69" s="220">
        <f t="shared" si="12"/>
        <v>894544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149086</v>
      </c>
      <c r="H5" s="356">
        <f t="shared" si="0"/>
        <v>636807</v>
      </c>
      <c r="I5" s="356">
        <f t="shared" si="0"/>
        <v>241911</v>
      </c>
      <c r="J5" s="358">
        <f t="shared" si="0"/>
        <v>1027804</v>
      </c>
      <c r="K5" s="358">
        <f t="shared" si="0"/>
        <v>241911</v>
      </c>
      <c r="L5" s="356">
        <f t="shared" si="0"/>
        <v>0</v>
      </c>
      <c r="M5" s="356">
        <f t="shared" si="0"/>
        <v>0</v>
      </c>
      <c r="N5" s="358">
        <f t="shared" si="0"/>
        <v>241911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1269715</v>
      </c>
      <c r="X5" s="356">
        <f t="shared" si="0"/>
        <v>0</v>
      </c>
      <c r="Y5" s="358">
        <f t="shared" si="0"/>
        <v>1269715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149086</v>
      </c>
      <c r="H6" s="60">
        <f t="shared" si="1"/>
        <v>636807</v>
      </c>
      <c r="I6" s="60">
        <f t="shared" si="1"/>
        <v>241911</v>
      </c>
      <c r="J6" s="59">
        <f t="shared" si="1"/>
        <v>1027804</v>
      </c>
      <c r="K6" s="59">
        <f t="shared" si="1"/>
        <v>241911</v>
      </c>
      <c r="L6" s="60">
        <f t="shared" si="1"/>
        <v>0</v>
      </c>
      <c r="M6" s="60">
        <f t="shared" si="1"/>
        <v>0</v>
      </c>
      <c r="N6" s="59">
        <f t="shared" si="1"/>
        <v>241911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1269715</v>
      </c>
      <c r="X6" s="60">
        <f t="shared" si="1"/>
        <v>0</v>
      </c>
      <c r="Y6" s="59">
        <f t="shared" si="1"/>
        <v>1269715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149086</v>
      </c>
      <c r="H7" s="60">
        <v>636807</v>
      </c>
      <c r="I7" s="60">
        <v>241911</v>
      </c>
      <c r="J7" s="59">
        <v>1027804</v>
      </c>
      <c r="K7" s="59">
        <v>241911</v>
      </c>
      <c r="L7" s="60"/>
      <c r="M7" s="60"/>
      <c r="N7" s="59">
        <v>241911</v>
      </c>
      <c r="O7" s="59"/>
      <c r="P7" s="60"/>
      <c r="Q7" s="60"/>
      <c r="R7" s="59"/>
      <c r="S7" s="59"/>
      <c r="T7" s="60"/>
      <c r="U7" s="60"/>
      <c r="V7" s="59"/>
      <c r="W7" s="59">
        <v>1269715</v>
      </c>
      <c r="X7" s="60"/>
      <c r="Y7" s="59">
        <v>1269715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69213</v>
      </c>
      <c r="H22" s="343">
        <f t="shared" si="6"/>
        <v>402562</v>
      </c>
      <c r="I22" s="343">
        <f t="shared" si="6"/>
        <v>102302</v>
      </c>
      <c r="J22" s="345">
        <f t="shared" si="6"/>
        <v>574077</v>
      </c>
      <c r="K22" s="345">
        <f t="shared" si="6"/>
        <v>102302</v>
      </c>
      <c r="L22" s="343">
        <f t="shared" si="6"/>
        <v>0</v>
      </c>
      <c r="M22" s="343">
        <f t="shared" si="6"/>
        <v>0</v>
      </c>
      <c r="N22" s="345">
        <f t="shared" si="6"/>
        <v>102302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676379</v>
      </c>
      <c r="X22" s="343">
        <f t="shared" si="6"/>
        <v>0</v>
      </c>
      <c r="Y22" s="345">
        <f t="shared" si="6"/>
        <v>676379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69213</v>
      </c>
      <c r="H24" s="60">
        <v>402562</v>
      </c>
      <c r="I24" s="60"/>
      <c r="J24" s="59">
        <v>471775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471775</v>
      </c>
      <c r="X24" s="60"/>
      <c r="Y24" s="59">
        <v>471775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102302</v>
      </c>
      <c r="J25" s="59">
        <v>102302</v>
      </c>
      <c r="K25" s="59">
        <v>102302</v>
      </c>
      <c r="L25" s="60"/>
      <c r="M25" s="60"/>
      <c r="N25" s="59">
        <v>102302</v>
      </c>
      <c r="O25" s="59"/>
      <c r="P25" s="60"/>
      <c r="Q25" s="60"/>
      <c r="R25" s="59"/>
      <c r="S25" s="59"/>
      <c r="T25" s="60"/>
      <c r="U25" s="60"/>
      <c r="V25" s="59"/>
      <c r="W25" s="59">
        <v>204604</v>
      </c>
      <c r="X25" s="60"/>
      <c r="Y25" s="59">
        <v>204604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578551</v>
      </c>
      <c r="H40" s="343">
        <f t="shared" si="9"/>
        <v>459526</v>
      </c>
      <c r="I40" s="343">
        <f t="shared" si="9"/>
        <v>794533</v>
      </c>
      <c r="J40" s="345">
        <f t="shared" si="9"/>
        <v>1832610</v>
      </c>
      <c r="K40" s="345">
        <f t="shared" si="9"/>
        <v>794533</v>
      </c>
      <c r="L40" s="343">
        <f t="shared" si="9"/>
        <v>0</v>
      </c>
      <c r="M40" s="343">
        <f t="shared" si="9"/>
        <v>0</v>
      </c>
      <c r="N40" s="345">
        <f t="shared" si="9"/>
        <v>794533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2627143</v>
      </c>
      <c r="X40" s="343">
        <f t="shared" si="9"/>
        <v>0</v>
      </c>
      <c r="Y40" s="345">
        <f t="shared" si="9"/>
        <v>2627143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148476</v>
      </c>
      <c r="H41" s="362"/>
      <c r="I41" s="362"/>
      <c r="J41" s="364">
        <v>148476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148476</v>
      </c>
      <c r="X41" s="362"/>
      <c r="Y41" s="364">
        <v>148476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>
        <v>32156</v>
      </c>
      <c r="J44" s="53">
        <v>32156</v>
      </c>
      <c r="K44" s="53">
        <v>32156</v>
      </c>
      <c r="L44" s="54"/>
      <c r="M44" s="54"/>
      <c r="N44" s="53">
        <v>32156</v>
      </c>
      <c r="O44" s="53"/>
      <c r="P44" s="54"/>
      <c r="Q44" s="54"/>
      <c r="R44" s="53"/>
      <c r="S44" s="53"/>
      <c r="T44" s="54"/>
      <c r="U44" s="54"/>
      <c r="V44" s="53"/>
      <c r="W44" s="53">
        <v>64312</v>
      </c>
      <c r="X44" s="54"/>
      <c r="Y44" s="53">
        <v>64312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430075</v>
      </c>
      <c r="H48" s="54">
        <v>459526</v>
      </c>
      <c r="I48" s="54">
        <v>762377</v>
      </c>
      <c r="J48" s="53">
        <v>1651978</v>
      </c>
      <c r="K48" s="53">
        <v>762377</v>
      </c>
      <c r="L48" s="54"/>
      <c r="M48" s="54"/>
      <c r="N48" s="53">
        <v>762377</v>
      </c>
      <c r="O48" s="53"/>
      <c r="P48" s="54"/>
      <c r="Q48" s="54"/>
      <c r="R48" s="53"/>
      <c r="S48" s="53"/>
      <c r="T48" s="54"/>
      <c r="U48" s="54"/>
      <c r="V48" s="53"/>
      <c r="W48" s="53">
        <v>2414355</v>
      </c>
      <c r="X48" s="54"/>
      <c r="Y48" s="53">
        <v>2414355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796850</v>
      </c>
      <c r="H60" s="219">
        <f t="shared" si="14"/>
        <v>1498895</v>
      </c>
      <c r="I60" s="219">
        <f t="shared" si="14"/>
        <v>1138746</v>
      </c>
      <c r="J60" s="264">
        <f t="shared" si="14"/>
        <v>3434491</v>
      </c>
      <c r="K60" s="264">
        <f t="shared" si="14"/>
        <v>1138746</v>
      </c>
      <c r="L60" s="219">
        <f t="shared" si="14"/>
        <v>0</v>
      </c>
      <c r="M60" s="219">
        <f t="shared" si="14"/>
        <v>0</v>
      </c>
      <c r="N60" s="264">
        <f t="shared" si="14"/>
        <v>1138746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4573237</v>
      </c>
      <c r="X60" s="219">
        <f t="shared" si="14"/>
        <v>0</v>
      </c>
      <c r="Y60" s="264">
        <f t="shared" si="14"/>
        <v>4573237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2014-02-04T08:15:51Z</dcterms:created>
  <dcterms:modified xsi:type="dcterms:W3CDTF">2014-02-04T08:15:55Z</dcterms:modified>
  <cp:category/>
  <cp:version/>
  <cp:contentType/>
  <cp:contentStatus/>
</cp:coreProperties>
</file>