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'Capital'!$A$1:$W$358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<sst xmlns="http://schemas.openxmlformats.org/spreadsheetml/2006/main" count="925" uniqueCount="646">
  <si>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</si>
  <si>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</si>
  <si>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</si>
  <si>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</si>
  <si>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</si>
  <si>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</si>
  <si>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</si>
  <si>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</si>
  <si>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</si>
  <si>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</si>
  <si>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</si>
  <si>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</si>
  <si>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</si>
  <si>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</si>
  <si>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</si>
  <si>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</si>
  <si>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</si>
  <si>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</si>
  <si>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</si>
  <si>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</si>
  <si>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</si>
  <si>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</si>
  <si>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</si>
  <si>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</si>
  <si>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</si>
  <si>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</si>
  <si>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</si>
  <si>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</si>
  <si>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</si>
  <si>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</si>
  <si>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</si>
  <si>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</si>
  <si>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</si>
  <si>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</si>
  <si>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</si>
  <si>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</si>
  <si>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</si>
  <si>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</si>
  <si>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</si>
  <si>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</si>
  <si>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</si>
  <si>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</si>
  <si>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</si>
  <si>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</si>
  <si>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</si>
  <si>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</si>
  <si>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</si>
  <si>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</si>
  <si>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</si>
  <si>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</si>
  <si>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</si>
  <si>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</si>
  <si>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</si>
  <si>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</si>
  <si>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</si>
  <si>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</si>
  <si>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</si>
  <si>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</si>
  <si>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</si>
  <si>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</si>
  <si>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</si>
  <si>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</si>
  <si>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</si>
  <si>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</si>
  <si>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</si>
  <si>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</si>
  <si>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</si>
  <si>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</si>
  <si>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</si>
  <si>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</si>
  <si>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</si>
  <si>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</si>
  <si>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</si>
  <si>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</si>
  <si>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</si>
  <si>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</si>
  <si>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</si>
  <si>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</si>
  <si>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</si>
  <si>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</si>
  <si>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</si>
  <si>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</si>
  <si>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</si>
  <si>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</si>
  <si>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</si>
  <si>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</si>
  <si>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</si>
  <si>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</si>
  <si>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</si>
  <si>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</si>
  <si>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</si>
  <si>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</si>
  <si>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</si>
  <si>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</si>
  <si>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</si>
  <si>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</si>
  <si>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</si>
  <si>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</si>
  <si>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</si>
  <si>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</si>
  <si>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</si>
  <si>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</si>
  <si>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</si>
  <si>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</si>
  <si>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</si>
  <si>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</si>
  <si>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</si>
  <si>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</si>
  <si>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</si>
  <si>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</si>
  <si>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</si>
  <si>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</si>
  <si>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</si>
  <si>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</si>
  <si>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</si>
  <si>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</si>
  <si>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</si>
  <si>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</si>
  <si>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</si>
  <si>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</si>
  <si>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</si>
  <si>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</si>
  <si>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</si>
  <si>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</si>
  <si>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</si>
  <si>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</si>
  <si>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</si>
  <si>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</si>
  <si>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</si>
  <si>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</si>
  <si>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</si>
  <si>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</si>
  <si>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</si>
  <si>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</si>
  <si>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</si>
  <si>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</si>
  <si>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</si>
  <si>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</si>
  <si>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</si>
  <si>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</si>
  <si>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</si>
  <si>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</si>
  <si>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</si>
  <si>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</si>
  <si>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</si>
  <si>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</si>
  <si>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</si>
  <si>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</si>
  <si>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</si>
  <si>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</si>
  <si>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</si>
  <si>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</si>
  <si>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</si>
  <si>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</si>
  <si>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</si>
  <si>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</si>
  <si>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</si>
  <si>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</si>
  <si>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</si>
  <si>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</si>
  <si>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</si>
  <si>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</si>
  <si>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</si>
  <si>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</si>
  <si>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</si>
  <si>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</si>
  <si>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</si>
  <si>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</si>
  <si>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</si>
  <si>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</si>
  <si>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</si>
  <si>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</si>
  <si>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</si>
  <si>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</si>
  <si>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</si>
  <si>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</si>
  <si>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</si>
  <si>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</si>
  <si>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</si>
  <si>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</si>
  <si>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</si>
  <si>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</si>
  <si>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</si>
  <si>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</si>
  <si>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</si>
  <si>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</si>
  <si>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</si>
  <si>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</si>
  <si>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</si>
  <si>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</si>
  <si>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</si>
  <si>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</si>
  <si>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</si>
  <si>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</si>
  <si>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</si>
  <si>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</si>
  <si>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</si>
  <si>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</si>
  <si>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</si>
  <si>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</si>
  <si>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</si>
  <si>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</si>
  <si>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</si>
  <si>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</si>
  <si>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</si>
  <si>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</si>
  <si>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</si>
  <si>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</si>
  <si>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</si>
  <si>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</si>
  <si>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</si>
  <si>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</si>
  <si>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</si>
  <si>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</si>
  <si>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</si>
  <si>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</si>
  <si>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</si>
  <si>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</si>
  <si>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</si>
  <si>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</si>
  <si>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</si>
  <si>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</si>
  <si>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</si>
  <si>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</si>
  <si>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</si>
  <si>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</si>
  <si>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</si>
  <si>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</si>
  <si>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</si>
  <si>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</si>
  <si>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</si>
  <si>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</si>
  <si>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</si>
  <si>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</si>
  <si>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</si>
  <si>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</si>
  <si>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</si>
  <si>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</si>
  <si>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</si>
  <si>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</si>
  <si>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</si>
  <si>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</si>
  <si>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</si>
  <si>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</si>
  <si>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</si>
  <si>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</si>
  <si>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</si>
  <si>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</si>
  <si>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</si>
  <si>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</si>
  <si>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</si>
  <si>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</si>
  <si>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</si>
  <si>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</si>
  <si>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</si>
  <si>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</si>
  <si>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</si>
  <si>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</si>
  <si>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</si>
  <si>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</si>
  <si>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</si>
  <si>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</si>
  <si>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</si>
  <si>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</si>
  <si>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</si>
  <si>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</si>
  <si>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</si>
  <si>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</si>
  <si>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</si>
  <si>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</si>
  <si>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</si>
  <si>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</si>
  <si>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</si>
  <si>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</si>
  <si>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</si>
  <si>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</si>
  <si>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</si>
  <si>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</si>
  <si>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</si>
  <si>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</si>
  <si>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</si>
  <si>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</si>
  <si>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</si>
  <si>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</si>
  <si>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</si>
  <si>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</si>
  <si>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</si>
  <si>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</si>
  <si>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</si>
  <si>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</si>
  <si>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</si>
  <si>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</si>
  <si>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</si>
  <si>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</si>
  <si>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</si>
  <si>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</si>
  <si>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</si>
  <si>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</si>
  <si>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</si>
  <si>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</si>
  <si>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</si>
  <si>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</si>
  <si>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</si>
  <si>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</si>
  <si>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</si>
  <si>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</si>
  <si>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</si>
  <si>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</si>
  <si>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</si>
  <si>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</si>
  <si>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</si>
  <si>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</si>
  <si>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</si>
  <si>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</si>
  <si>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</si>
  <si>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</si>
  <si>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</si>
  <si>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</si>
  <si>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</si>
  <si>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</si>
  <si>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</si>
  <si>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</si>
  <si>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</si>
  <si>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</si>
  <si>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</si>
  <si>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</si>
  <si>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</si>
  <si>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</si>
  <si>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</si>
  <si>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</si>
  <si>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</si>
  <si>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</si>
  <si>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</si>
  <si>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</si>
  <si>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</si>
  <si>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</si>
  <si>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</si>
  <si>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</si>
  <si>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</si>
  <si>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</si>
  <si>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</si>
  <si>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</si>
  <si>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</si>
  <si>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</si>
  <si>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</si>
  <si>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</si>
  <si>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</si>
  <si>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</si>
  <si>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</si>
  <si>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</si>
  <si>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</si>
  <si>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</si>
  <si>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</si>
  <si>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</si>
  <si>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</si>
  <si>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</si>
  <si>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</si>
  <si>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</si>
  <si>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</si>
  <si>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</si>
  <si>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</si>
  <si>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</si>
  <si>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</si>
  <si>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</si>
  <si>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</si>
  <si>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</si>
  <si>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</si>
  <si>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</si>
  <si>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</si>
  <si>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</si>
  <si>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</si>
  <si>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</si>
  <si>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</si>
  <si>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</si>
  <si>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</si>
  <si>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</si>
  <si>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</si>
  <si>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</si>
  <si>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</si>
  <si>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</si>
  <si>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</si>
  <si>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</si>
  <si>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</si>
  <si>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</si>
  <si>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</si>
  <si>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</si>
  <si>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</si>
  <si>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</si>
  <si>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</si>
  <si>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</si>
  <si>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</si>
  <si>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</si>
  <si>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</si>
  <si>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</si>
  <si>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</si>
  <si>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</si>
  <si>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</si>
  <si>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</si>
  <si>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</si>
  <si>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</si>
  <si>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</si>
  <si>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</si>
  <si>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</si>
  <si>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</si>
  <si>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</si>
  <si>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</si>
  <si>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</si>
  <si>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</si>
  <si>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</si>
  <si>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</si>
  <si>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</si>
  <si>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</si>
  <si>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</si>
  <si>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</si>
  <si>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</si>
  <si>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</si>
  <si>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</si>
  <si>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</si>
  <si>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</si>
  <si>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</si>
  <si>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</si>
  <si>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</si>
  <si>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</si>
  <si>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</si>
  <si>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</si>
  <si>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</si>
  <si>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</si>
  <si>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</si>
  <si>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</si>
  <si>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</si>
  <si>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</si>
  <si>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</si>
  <si>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</si>
  <si>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</si>
  <si>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</si>
  <si>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</si>
  <si>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</si>
  <si>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</si>
  <si>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</si>
  <si>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</si>
  <si>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</si>
  <si>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</si>
  <si>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</si>
  <si>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</si>
  <si>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</si>
  <si>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</si>
  <si>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</si>
  <si>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</si>
  <si>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</si>
  <si>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</si>
  <si>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</si>
  <si>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</si>
  <si>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</si>
  <si>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</si>
  <si>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</si>
  <si>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</si>
  <si>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</si>
  <si>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</si>
  <si>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</si>
  <si>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</si>
  <si>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</si>
  <si>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</si>
  <si>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</si>
  <si>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</si>
  <si>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</si>
  <si>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</si>
  <si>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</si>
  <si>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</si>
  <si>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</si>
  <si>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</si>
  <si>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</si>
  <si>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</si>
  <si>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</si>
  <si>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</si>
  <si>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</si>
  <si>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</si>
  <si>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</si>
  <si>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</si>
  <si>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</si>
  <si>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</si>
  <si>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</si>
  <si>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</si>
  <si>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</si>
  <si>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</si>
  <si>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</si>
  <si>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</si>
  <si>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</si>
  <si>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</si>
  <si>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</si>
  <si>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</si>
  <si>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</si>
  <si>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</si>
  <si>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</si>
  <si>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</si>
  <si>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</si>
  <si>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</si>
  <si>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</si>
  <si>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</si>
  <si>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</si>
  <si>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</si>
  <si>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</si>
  <si>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</si>
  <si>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</si>
  <si>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</si>
  <si>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</si>
  <si>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</si>
  <si>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</si>
  <si>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</si>
  <si>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</si>
  <si>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</si>
  <si>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</si>
  <si>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</si>
  <si>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</si>
  <si>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</si>
  <si>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</si>
  <si>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</si>
  <si>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</si>
  <si>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</si>
  <si>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</si>
  <si>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</si>
  <si>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</si>
  <si>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</si>
  <si>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</si>
  <si>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</si>
  <si>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</si>
  <si>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</si>
  <si>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</si>
  <si>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</si>
  <si>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</si>
  <si>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</si>
  <si>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</si>
  <si>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</si>
  <si>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</si>
  <si>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</si>
  <si>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</si>
  <si>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</si>
  <si>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</si>
  <si>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</si>
  <si>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</si>
  <si>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</si>
  <si>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</si>
  <si>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</si>
  <si>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</si>
  <si>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</si>
  <si>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</si>
  <si>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</si>
  <si>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</si>
  <si>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</si>
  <si>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</si>
  <si>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</si>
  <si>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</si>
  <si>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</si>
  <si>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</si>
  <si>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</si>
  <si>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</si>
  <si>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</si>
  <si>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</si>
  <si>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</si>
  <si>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</si>
  <si>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</si>
  <si>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</si>
  <si>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</si>
  <si>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</si>
  <si>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</si>
  <si>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</si>
  <si>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</si>
  <si>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</si>
  <si>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</si>
  <si>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</si>
  <si>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</si>
  <si>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</si>
  <si>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</si>
  <si>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</si>
  <si>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</si>
  <si>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</si>
  <si>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</si>
  <si>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</si>
  <si>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</si>
  <si>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</si>
  <si>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</si>
  <si>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</si>
  <si>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</si>
  <si>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</si>
  <si>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</si>
  <si>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</si>
  <si>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</si>
  <si>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</si>
  <si>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</si>
  <si>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</si>
  <si>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</si>
  <si>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</si>
  <si>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</si>
  <si>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</si>
  <si>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</si>
  <si>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</si>
  <si>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</si>
  <si>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</si>
  <si>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</si>
  <si>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</si>
  <si>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</si>
  <si>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</si>
  <si>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</si>
  <si>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</si>
  <si>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</si>
  <si>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</si>
  <si>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</si>
  <si>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</si>
  <si>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</si>
  <si>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</si>
  <si>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</si>
  <si>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</si>
  <si>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</si>
  <si>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</si>
  <si>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</si>
  <si>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</si>
  <si>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</si>
  <si>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</si>
  <si>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</si>
  <si>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</si>
  <si>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</si>
  <si>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</si>
  <si>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</si>
  <si>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</si>
  <si>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</si>
  <si>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</si>
  <si>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</si>
  <si>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</si>
  <si>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</si>
  <si>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</si>
  <si>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</si>
  <si>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</si>
  <si>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</si>
  <si>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</si>
  <si>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</si>
  <si>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</si>
  <si>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</si>
  <si>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</si>
  <si>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</si>
  <si>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</si>
  <si>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</si>
  <si>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</si>
  <si>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</si>
  <si>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</si>
  <si>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</si>
  <si>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</si>
  <si>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2nd QUARTER ENDED 31 DECEMBER 2013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</si>
</sst>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17" width="10.7109375" style="11" hidden="1" customWidth="1"/>
    <col min="18" max="23" width="10.7109375" style="11" customWidth="1"/>
    <col min="24" max="16384" width="9.140625" style="1" customWidth="1"/>
  </cols>
  <sheetData>
    <row r="1" spans="1:23" ht="16.5">
      <c r="A1" s="12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0</v>
      </c>
      <c r="C3" s="2" t="s">
        <v>1</v>
      </c>
      <c r="D3" s="3" t="s">
        <v>2</v>
      </c>
      <c r="E3" s="4" t="s">
        <v>3</v>
      </c>
      <c r="F3" s="4" t="s">
        <v>4</v>
      </c>
      <c r="G3" s="5" t="s">
        <v>5</v>
      </c>
      <c r="H3" s="3" t="s">
        <v>6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19</v>
      </c>
      <c r="V3" s="5" t="s">
        <v>20</v>
      </c>
      <c r="W3" s="5" t="s">
        <v>21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22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23</v>
      </c>
      <c r="B6" s="32" t="s">
        <v>24</v>
      </c>
      <c r="C6" s="33" t="s">
        <v>25</v>
      </c>
      <c r="D6" s="52">
        <v>751242307</v>
      </c>
      <c r="E6" s="53">
        <v>856360933</v>
      </c>
      <c r="F6" s="53">
        <v>261718780</v>
      </c>
      <c r="G6" s="6">
        <f>IF($D6=0,0,$F6/$D6)</f>
        <v>0.34838131127777394</v>
      </c>
      <c r="H6" s="67">
        <v>1664570</v>
      </c>
      <c r="I6" s="53">
        <v>11310803</v>
      </c>
      <c r="J6" s="68">
        <v>53305939</v>
      </c>
      <c r="K6" s="68">
        <v>66281312</v>
      </c>
      <c r="L6" s="67">
        <v>46875817</v>
      </c>
      <c r="M6" s="53">
        <v>64277916</v>
      </c>
      <c r="N6" s="68">
        <v>84283735</v>
      </c>
      <c r="O6" s="68">
        <v>195437468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23</v>
      </c>
      <c r="B7" s="32" t="s">
        <v>26</v>
      </c>
      <c r="C7" s="33" t="s">
        <v>27</v>
      </c>
      <c r="D7" s="52">
        <v>1177276995</v>
      </c>
      <c r="E7" s="53">
        <v>1177276995</v>
      </c>
      <c r="F7" s="53">
        <v>393860700</v>
      </c>
      <c r="G7" s="6">
        <f>IF($D7=0,0,$F7/$D7)</f>
        <v>0.3345522775631915</v>
      </c>
      <c r="H7" s="67">
        <v>11437110</v>
      </c>
      <c r="I7" s="53">
        <v>57121632</v>
      </c>
      <c r="J7" s="68">
        <v>37488419</v>
      </c>
      <c r="K7" s="68">
        <v>106047161</v>
      </c>
      <c r="L7" s="67">
        <v>79751920</v>
      </c>
      <c r="M7" s="53">
        <v>76305169</v>
      </c>
      <c r="N7" s="68">
        <v>131756450</v>
      </c>
      <c r="O7" s="68">
        <v>287813539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28</v>
      </c>
      <c r="C8" s="36"/>
      <c r="D8" s="54">
        <f>SUM(D6:D7)</f>
        <v>1928519302</v>
      </c>
      <c r="E8" s="55">
        <f>SUM(E6:E7)</f>
        <v>2033637928</v>
      </c>
      <c r="F8" s="55">
        <f>SUM(F6:F7)</f>
        <v>655579480</v>
      </c>
      <c r="G8" s="7">
        <f>IF($D8=0,0,$F8/$D8)</f>
        <v>0.3399392888212845</v>
      </c>
      <c r="H8" s="69">
        <f aca="true" t="shared" si="0" ref="H8:W8">SUM(H6:H7)</f>
        <v>13101680</v>
      </c>
      <c r="I8" s="55">
        <f t="shared" si="0"/>
        <v>68432435</v>
      </c>
      <c r="J8" s="70">
        <f t="shared" si="0"/>
        <v>90794358</v>
      </c>
      <c r="K8" s="70">
        <f t="shared" si="0"/>
        <v>172328473</v>
      </c>
      <c r="L8" s="69">
        <f t="shared" si="0"/>
        <v>126627737</v>
      </c>
      <c r="M8" s="55">
        <f t="shared" si="0"/>
        <v>140583085</v>
      </c>
      <c r="N8" s="70">
        <f t="shared" si="0"/>
        <v>216040185</v>
      </c>
      <c r="O8" s="70">
        <f t="shared" si="0"/>
        <v>483251007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29</v>
      </c>
      <c r="B9" s="32" t="s">
        <v>30</v>
      </c>
      <c r="C9" s="33" t="s">
        <v>31</v>
      </c>
      <c r="D9" s="52">
        <v>47800255</v>
      </c>
      <c r="E9" s="53">
        <v>47800255</v>
      </c>
      <c r="F9" s="53">
        <v>10291359</v>
      </c>
      <c r="G9" s="6">
        <f>IF($D9=0,0,$F9/$D9)</f>
        <v>0.2152992489266009</v>
      </c>
      <c r="H9" s="67">
        <v>290335</v>
      </c>
      <c r="I9" s="53">
        <v>1500754</v>
      </c>
      <c r="J9" s="68">
        <v>1729424</v>
      </c>
      <c r="K9" s="68">
        <v>3520513</v>
      </c>
      <c r="L9" s="67">
        <v>2027409</v>
      </c>
      <c r="M9" s="53">
        <v>3269809</v>
      </c>
      <c r="N9" s="68">
        <v>1473628</v>
      </c>
      <c r="O9" s="68">
        <v>6770846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29</v>
      </c>
      <c r="B10" s="32" t="s">
        <v>32</v>
      </c>
      <c r="C10" s="33" t="s">
        <v>33</v>
      </c>
      <c r="D10" s="52">
        <v>37276250</v>
      </c>
      <c r="E10" s="53">
        <v>43807200</v>
      </c>
      <c r="F10" s="53">
        <v>14542670</v>
      </c>
      <c r="G10" s="6">
        <f aca="true" t="shared" si="1" ref="G10:G41">IF($D10=0,0,$F10/$D10)</f>
        <v>0.3901323228597297</v>
      </c>
      <c r="H10" s="67">
        <v>167096</v>
      </c>
      <c r="I10" s="53">
        <v>2109735</v>
      </c>
      <c r="J10" s="68">
        <v>3115656</v>
      </c>
      <c r="K10" s="68">
        <v>5392487</v>
      </c>
      <c r="L10" s="67">
        <v>2130355</v>
      </c>
      <c r="M10" s="53">
        <v>4907352</v>
      </c>
      <c r="N10" s="68">
        <v>2112476</v>
      </c>
      <c r="O10" s="68">
        <v>9150183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29</v>
      </c>
      <c r="B11" s="32" t="s">
        <v>34</v>
      </c>
      <c r="C11" s="33" t="s">
        <v>35</v>
      </c>
      <c r="D11" s="52">
        <v>16588750</v>
      </c>
      <c r="E11" s="53">
        <v>16588750</v>
      </c>
      <c r="F11" s="53">
        <v>3571606</v>
      </c>
      <c r="G11" s="6">
        <f t="shared" si="1"/>
        <v>0.21530290106246702</v>
      </c>
      <c r="H11" s="67">
        <v>10737</v>
      </c>
      <c r="I11" s="53">
        <v>37670</v>
      </c>
      <c r="J11" s="68">
        <v>831039</v>
      </c>
      <c r="K11" s="68">
        <v>879446</v>
      </c>
      <c r="L11" s="67">
        <v>2392160</v>
      </c>
      <c r="M11" s="53">
        <v>0</v>
      </c>
      <c r="N11" s="68">
        <v>300000</v>
      </c>
      <c r="O11" s="68">
        <v>2692160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29</v>
      </c>
      <c r="B12" s="32" t="s">
        <v>36</v>
      </c>
      <c r="C12" s="33" t="s">
        <v>37</v>
      </c>
      <c r="D12" s="52">
        <v>144035153</v>
      </c>
      <c r="E12" s="53">
        <v>144035153</v>
      </c>
      <c r="F12" s="53">
        <v>26387479</v>
      </c>
      <c r="G12" s="6">
        <f t="shared" si="1"/>
        <v>0.18320165911164757</v>
      </c>
      <c r="H12" s="67">
        <v>0</v>
      </c>
      <c r="I12" s="53">
        <v>6295809</v>
      </c>
      <c r="J12" s="68">
        <v>2943156</v>
      </c>
      <c r="K12" s="68">
        <v>9238965</v>
      </c>
      <c r="L12" s="67">
        <v>4631501</v>
      </c>
      <c r="M12" s="53">
        <v>7474361</v>
      </c>
      <c r="N12" s="68">
        <v>5042652</v>
      </c>
      <c r="O12" s="68">
        <v>17148514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29</v>
      </c>
      <c r="B13" s="32" t="s">
        <v>38</v>
      </c>
      <c r="C13" s="33" t="s">
        <v>39</v>
      </c>
      <c r="D13" s="52">
        <v>35326550</v>
      </c>
      <c r="E13" s="53">
        <v>35326550</v>
      </c>
      <c r="F13" s="53">
        <v>16480471</v>
      </c>
      <c r="G13" s="6">
        <f t="shared" si="1"/>
        <v>0.4665179871796142</v>
      </c>
      <c r="H13" s="67">
        <v>3559579</v>
      </c>
      <c r="I13" s="53">
        <v>134821</v>
      </c>
      <c r="J13" s="68">
        <v>1657239</v>
      </c>
      <c r="K13" s="68">
        <v>5351639</v>
      </c>
      <c r="L13" s="67">
        <v>1586909</v>
      </c>
      <c r="M13" s="53">
        <v>4787740</v>
      </c>
      <c r="N13" s="68">
        <v>4754183</v>
      </c>
      <c r="O13" s="68">
        <v>11128832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29</v>
      </c>
      <c r="B14" s="32" t="s">
        <v>40</v>
      </c>
      <c r="C14" s="33" t="s">
        <v>41</v>
      </c>
      <c r="D14" s="52">
        <v>0</v>
      </c>
      <c r="E14" s="53">
        <v>0</v>
      </c>
      <c r="F14" s="53">
        <v>8435935</v>
      </c>
      <c r="G14" s="6">
        <f t="shared" si="1"/>
        <v>0</v>
      </c>
      <c r="H14" s="67">
        <v>1439373</v>
      </c>
      <c r="I14" s="53">
        <v>1439373</v>
      </c>
      <c r="J14" s="68">
        <v>2794980</v>
      </c>
      <c r="K14" s="68">
        <v>5673726</v>
      </c>
      <c r="L14" s="67">
        <v>1444701</v>
      </c>
      <c r="M14" s="53">
        <v>344153</v>
      </c>
      <c r="N14" s="68">
        <v>973355</v>
      </c>
      <c r="O14" s="68">
        <v>2762209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29</v>
      </c>
      <c r="B15" s="32" t="s">
        <v>42</v>
      </c>
      <c r="C15" s="33" t="s">
        <v>43</v>
      </c>
      <c r="D15" s="52">
        <v>37029034</v>
      </c>
      <c r="E15" s="53">
        <v>37029034</v>
      </c>
      <c r="F15" s="53">
        <v>13512772</v>
      </c>
      <c r="G15" s="6">
        <f t="shared" si="1"/>
        <v>0.3649236974423907</v>
      </c>
      <c r="H15" s="67">
        <v>1465555</v>
      </c>
      <c r="I15" s="53">
        <v>646380</v>
      </c>
      <c r="J15" s="68">
        <v>2291037</v>
      </c>
      <c r="K15" s="68">
        <v>4402972</v>
      </c>
      <c r="L15" s="67">
        <v>5906043</v>
      </c>
      <c r="M15" s="53">
        <v>970844</v>
      </c>
      <c r="N15" s="68">
        <v>2232913</v>
      </c>
      <c r="O15" s="68">
        <v>9109800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29</v>
      </c>
      <c r="B16" s="32" t="s">
        <v>44</v>
      </c>
      <c r="C16" s="33" t="s">
        <v>45</v>
      </c>
      <c r="D16" s="52">
        <v>82025976</v>
      </c>
      <c r="E16" s="53">
        <v>82025976</v>
      </c>
      <c r="F16" s="53">
        <v>989513</v>
      </c>
      <c r="G16" s="6">
        <f t="shared" si="1"/>
        <v>0.012063410254332116</v>
      </c>
      <c r="H16" s="67">
        <v>0</v>
      </c>
      <c r="I16" s="53">
        <v>191491</v>
      </c>
      <c r="J16" s="68">
        <v>0</v>
      </c>
      <c r="K16" s="68">
        <v>191491</v>
      </c>
      <c r="L16" s="67">
        <v>0</v>
      </c>
      <c r="M16" s="53">
        <v>0</v>
      </c>
      <c r="N16" s="68">
        <v>798022</v>
      </c>
      <c r="O16" s="68">
        <v>798022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29</v>
      </c>
      <c r="B17" s="32" t="s">
        <v>46</v>
      </c>
      <c r="C17" s="33" t="s">
        <v>47</v>
      </c>
      <c r="D17" s="52">
        <v>0</v>
      </c>
      <c r="E17" s="53">
        <v>0</v>
      </c>
      <c r="F17" s="53">
        <v>5505172</v>
      </c>
      <c r="G17" s="6">
        <f t="shared" si="1"/>
        <v>0</v>
      </c>
      <c r="H17" s="67">
        <v>41936</v>
      </c>
      <c r="I17" s="53">
        <v>1183351</v>
      </c>
      <c r="J17" s="68">
        <v>1012400</v>
      </c>
      <c r="K17" s="68">
        <v>2237687</v>
      </c>
      <c r="L17" s="67">
        <v>591019</v>
      </c>
      <c r="M17" s="53">
        <v>1826268</v>
      </c>
      <c r="N17" s="68">
        <v>850198</v>
      </c>
      <c r="O17" s="68">
        <v>3267485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48</v>
      </c>
      <c r="B18" s="32" t="s">
        <v>49</v>
      </c>
      <c r="C18" s="33" t="s">
        <v>50</v>
      </c>
      <c r="D18" s="52">
        <v>13030000</v>
      </c>
      <c r="E18" s="53">
        <v>13030000</v>
      </c>
      <c r="F18" s="53">
        <v>1505468</v>
      </c>
      <c r="G18" s="6">
        <f t="shared" si="1"/>
        <v>0.11553860322333077</v>
      </c>
      <c r="H18" s="67">
        <v>0</v>
      </c>
      <c r="I18" s="53">
        <v>0</v>
      </c>
      <c r="J18" s="68">
        <v>0</v>
      </c>
      <c r="K18" s="68">
        <v>0</v>
      </c>
      <c r="L18" s="67">
        <v>121987</v>
      </c>
      <c r="M18" s="53">
        <v>3358</v>
      </c>
      <c r="N18" s="68">
        <v>1380123</v>
      </c>
      <c r="O18" s="68">
        <v>1505468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51</v>
      </c>
      <c r="C19" s="36"/>
      <c r="D19" s="54">
        <f>SUM(D9:D18)</f>
        <v>413111968</v>
      </c>
      <c r="E19" s="55">
        <f>SUM(E9:E18)</f>
        <v>419642918</v>
      </c>
      <c r="F19" s="55">
        <f>SUM(F9:F18)</f>
        <v>101222445</v>
      </c>
      <c r="G19" s="7">
        <f t="shared" si="1"/>
        <v>0.24502423759362013</v>
      </c>
      <c r="H19" s="69">
        <f aca="true" t="shared" si="2" ref="H19:W19">SUM(H9:H18)</f>
        <v>6974611</v>
      </c>
      <c r="I19" s="55">
        <f t="shared" si="2"/>
        <v>13539384</v>
      </c>
      <c r="J19" s="70">
        <f t="shared" si="2"/>
        <v>16374931</v>
      </c>
      <c r="K19" s="70">
        <f t="shared" si="2"/>
        <v>36888926</v>
      </c>
      <c r="L19" s="69">
        <f t="shared" si="2"/>
        <v>20832084</v>
      </c>
      <c r="M19" s="55">
        <f t="shared" si="2"/>
        <v>23583885</v>
      </c>
      <c r="N19" s="70">
        <f t="shared" si="2"/>
        <v>19917550</v>
      </c>
      <c r="O19" s="70">
        <f t="shared" si="2"/>
        <v>64333519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29</v>
      </c>
      <c r="B20" s="32" t="s">
        <v>52</v>
      </c>
      <c r="C20" s="33" t="s">
        <v>53</v>
      </c>
      <c r="D20" s="52">
        <v>75042370</v>
      </c>
      <c r="E20" s="53">
        <v>75042370</v>
      </c>
      <c r="F20" s="53">
        <v>11092623</v>
      </c>
      <c r="G20" s="6">
        <f t="shared" si="1"/>
        <v>0.14781813260961774</v>
      </c>
      <c r="H20" s="67">
        <v>0</v>
      </c>
      <c r="I20" s="53">
        <v>0</v>
      </c>
      <c r="J20" s="68">
        <v>0</v>
      </c>
      <c r="K20" s="68">
        <v>0</v>
      </c>
      <c r="L20" s="67">
        <v>4527117</v>
      </c>
      <c r="M20" s="53">
        <v>5852445</v>
      </c>
      <c r="N20" s="68">
        <v>713061</v>
      </c>
      <c r="O20" s="68">
        <v>11092623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29</v>
      </c>
      <c r="B21" s="32" t="s">
        <v>54</v>
      </c>
      <c r="C21" s="33" t="s">
        <v>55</v>
      </c>
      <c r="D21" s="52">
        <v>84508462</v>
      </c>
      <c r="E21" s="53">
        <v>92699846</v>
      </c>
      <c r="F21" s="53">
        <v>26596668</v>
      </c>
      <c r="G21" s="6">
        <f t="shared" si="1"/>
        <v>0.3147219505663232</v>
      </c>
      <c r="H21" s="67">
        <v>4833596</v>
      </c>
      <c r="I21" s="53">
        <v>0</v>
      </c>
      <c r="J21" s="68">
        <v>5530290</v>
      </c>
      <c r="K21" s="68">
        <v>10363886</v>
      </c>
      <c r="L21" s="67">
        <v>5197757</v>
      </c>
      <c r="M21" s="53">
        <v>3370408</v>
      </c>
      <c r="N21" s="68">
        <v>7664617</v>
      </c>
      <c r="O21" s="68">
        <v>16232782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29</v>
      </c>
      <c r="B22" s="32" t="s">
        <v>56</v>
      </c>
      <c r="C22" s="33" t="s">
        <v>57</v>
      </c>
      <c r="D22" s="52">
        <v>20552677</v>
      </c>
      <c r="E22" s="53">
        <v>20552677</v>
      </c>
      <c r="F22" s="53">
        <v>7164517</v>
      </c>
      <c r="G22" s="6">
        <f t="shared" si="1"/>
        <v>0.3485928864643764</v>
      </c>
      <c r="H22" s="67">
        <v>12261</v>
      </c>
      <c r="I22" s="53">
        <v>754928</v>
      </c>
      <c r="J22" s="68">
        <v>450388</v>
      </c>
      <c r="K22" s="68">
        <v>1217577</v>
      </c>
      <c r="L22" s="67">
        <v>3281738</v>
      </c>
      <c r="M22" s="53">
        <v>860244</v>
      </c>
      <c r="N22" s="68">
        <v>1804958</v>
      </c>
      <c r="O22" s="68">
        <v>5946940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29</v>
      </c>
      <c r="B23" s="32" t="s">
        <v>58</v>
      </c>
      <c r="C23" s="33" t="s">
        <v>59</v>
      </c>
      <c r="D23" s="52">
        <v>42969933</v>
      </c>
      <c r="E23" s="53">
        <v>42969933</v>
      </c>
      <c r="F23" s="53">
        <v>10972379</v>
      </c>
      <c r="G23" s="6">
        <f t="shared" si="1"/>
        <v>0.2553501537924204</v>
      </c>
      <c r="H23" s="67">
        <v>1337395</v>
      </c>
      <c r="I23" s="53">
        <v>1879074</v>
      </c>
      <c r="J23" s="68">
        <v>2159952</v>
      </c>
      <c r="K23" s="68">
        <v>5376421</v>
      </c>
      <c r="L23" s="67">
        <v>2747209</v>
      </c>
      <c r="M23" s="53">
        <v>1829293</v>
      </c>
      <c r="N23" s="68">
        <v>1019456</v>
      </c>
      <c r="O23" s="68">
        <v>5595958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29</v>
      </c>
      <c r="B24" s="32" t="s">
        <v>60</v>
      </c>
      <c r="C24" s="33" t="s">
        <v>61</v>
      </c>
      <c r="D24" s="52">
        <v>32089781</v>
      </c>
      <c r="E24" s="53">
        <v>32089781</v>
      </c>
      <c r="F24" s="53">
        <v>2196486</v>
      </c>
      <c r="G24" s="6">
        <f t="shared" si="1"/>
        <v>0.06844814553268531</v>
      </c>
      <c r="H24" s="67">
        <v>102654</v>
      </c>
      <c r="I24" s="53">
        <v>111009</v>
      </c>
      <c r="J24" s="68">
        <v>87749</v>
      </c>
      <c r="K24" s="68">
        <v>301412</v>
      </c>
      <c r="L24" s="67">
        <v>71785</v>
      </c>
      <c r="M24" s="53">
        <v>380384</v>
      </c>
      <c r="N24" s="68">
        <v>1442905</v>
      </c>
      <c r="O24" s="68">
        <v>1895074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29</v>
      </c>
      <c r="B25" s="32" t="s">
        <v>62</v>
      </c>
      <c r="C25" s="33" t="s">
        <v>63</v>
      </c>
      <c r="D25" s="52">
        <v>109333600</v>
      </c>
      <c r="E25" s="53">
        <v>109333600</v>
      </c>
      <c r="F25" s="53">
        <v>22781468</v>
      </c>
      <c r="G25" s="6">
        <f t="shared" si="1"/>
        <v>0.20836657715468987</v>
      </c>
      <c r="H25" s="67">
        <v>6568000</v>
      </c>
      <c r="I25" s="53">
        <v>0</v>
      </c>
      <c r="J25" s="68">
        <v>3351371</v>
      </c>
      <c r="K25" s="68">
        <v>9919371</v>
      </c>
      <c r="L25" s="67">
        <v>10720028</v>
      </c>
      <c r="M25" s="53">
        <v>0</v>
      </c>
      <c r="N25" s="68">
        <v>2142069</v>
      </c>
      <c r="O25" s="68">
        <v>12862097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29</v>
      </c>
      <c r="B26" s="32" t="s">
        <v>64</v>
      </c>
      <c r="C26" s="33" t="s">
        <v>65</v>
      </c>
      <c r="D26" s="52">
        <v>11254200</v>
      </c>
      <c r="E26" s="53">
        <v>11254200</v>
      </c>
      <c r="F26" s="53">
        <v>0</v>
      </c>
      <c r="G26" s="6">
        <f t="shared" si="1"/>
        <v>0</v>
      </c>
      <c r="H26" s="67">
        <v>0</v>
      </c>
      <c r="I26" s="53">
        <v>0</v>
      </c>
      <c r="J26" s="68">
        <v>0</v>
      </c>
      <c r="K26" s="68">
        <v>0</v>
      </c>
      <c r="L26" s="67">
        <v>0</v>
      </c>
      <c r="M26" s="53">
        <v>0</v>
      </c>
      <c r="N26" s="68">
        <v>0</v>
      </c>
      <c r="O26" s="68">
        <v>0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48</v>
      </c>
      <c r="B27" s="32" t="s">
        <v>66</v>
      </c>
      <c r="C27" s="33" t="s">
        <v>67</v>
      </c>
      <c r="D27" s="52">
        <v>523978058</v>
      </c>
      <c r="E27" s="53">
        <v>523978058</v>
      </c>
      <c r="F27" s="53">
        <v>137292173</v>
      </c>
      <c r="G27" s="6">
        <f t="shared" si="1"/>
        <v>0.2620189355333654</v>
      </c>
      <c r="H27" s="67">
        <v>13877276</v>
      </c>
      <c r="I27" s="53">
        <v>16664779</v>
      </c>
      <c r="J27" s="68">
        <v>12885301</v>
      </c>
      <c r="K27" s="68">
        <v>43427356</v>
      </c>
      <c r="L27" s="67">
        <v>27302463</v>
      </c>
      <c r="M27" s="53">
        <v>18465774</v>
      </c>
      <c r="N27" s="68">
        <v>48096580</v>
      </c>
      <c r="O27" s="68">
        <v>93864817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68</v>
      </c>
      <c r="C28" s="36"/>
      <c r="D28" s="54">
        <f>SUM(D20:D27)</f>
        <v>899729081</v>
      </c>
      <c r="E28" s="55">
        <f>SUM(E20:E27)</f>
        <v>907920465</v>
      </c>
      <c r="F28" s="55">
        <f>SUM(F20:F27)</f>
        <v>218096314</v>
      </c>
      <c r="G28" s="7">
        <f t="shared" si="1"/>
        <v>0.24240220595915138</v>
      </c>
      <c r="H28" s="69">
        <f aca="true" t="shared" si="3" ref="H28:W28">SUM(H20:H27)</f>
        <v>26731182</v>
      </c>
      <c r="I28" s="55">
        <f t="shared" si="3"/>
        <v>19409790</v>
      </c>
      <c r="J28" s="70">
        <f t="shared" si="3"/>
        <v>24465051</v>
      </c>
      <c r="K28" s="70">
        <f t="shared" si="3"/>
        <v>70606023</v>
      </c>
      <c r="L28" s="69">
        <f t="shared" si="3"/>
        <v>53848097</v>
      </c>
      <c r="M28" s="55">
        <f t="shared" si="3"/>
        <v>30758548</v>
      </c>
      <c r="N28" s="70">
        <f t="shared" si="3"/>
        <v>62883646</v>
      </c>
      <c r="O28" s="70">
        <f t="shared" si="3"/>
        <v>147490291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29</v>
      </c>
      <c r="B29" s="32" t="s">
        <v>69</v>
      </c>
      <c r="C29" s="33" t="s">
        <v>70</v>
      </c>
      <c r="D29" s="52">
        <v>0</v>
      </c>
      <c r="E29" s="53">
        <v>0</v>
      </c>
      <c r="F29" s="53">
        <v>3390786</v>
      </c>
      <c r="G29" s="6">
        <f t="shared" si="1"/>
        <v>0</v>
      </c>
      <c r="H29" s="67">
        <v>884495</v>
      </c>
      <c r="I29" s="53">
        <v>2506291</v>
      </c>
      <c r="J29" s="68">
        <v>0</v>
      </c>
      <c r="K29" s="68">
        <v>3390786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29</v>
      </c>
      <c r="B30" s="32" t="s">
        <v>71</v>
      </c>
      <c r="C30" s="33" t="s">
        <v>72</v>
      </c>
      <c r="D30" s="52">
        <v>0</v>
      </c>
      <c r="E30" s="53">
        <v>0</v>
      </c>
      <c r="F30" s="53">
        <v>4573237</v>
      </c>
      <c r="G30" s="6">
        <f t="shared" si="1"/>
        <v>0</v>
      </c>
      <c r="H30" s="67">
        <v>796850</v>
      </c>
      <c r="I30" s="53">
        <v>1498895</v>
      </c>
      <c r="J30" s="68">
        <v>1138746</v>
      </c>
      <c r="K30" s="68">
        <v>3434491</v>
      </c>
      <c r="L30" s="67">
        <v>1138746</v>
      </c>
      <c r="M30" s="53">
        <v>0</v>
      </c>
      <c r="N30" s="68">
        <v>0</v>
      </c>
      <c r="O30" s="68">
        <v>1138746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29</v>
      </c>
      <c r="B31" s="32" t="s">
        <v>73</v>
      </c>
      <c r="C31" s="33" t="s">
        <v>74</v>
      </c>
      <c r="D31" s="52">
        <v>9711000</v>
      </c>
      <c r="E31" s="53">
        <v>9711000</v>
      </c>
      <c r="F31" s="53">
        <v>2106338</v>
      </c>
      <c r="G31" s="6">
        <f t="shared" si="1"/>
        <v>0.21690227576974566</v>
      </c>
      <c r="H31" s="67">
        <v>2106338</v>
      </c>
      <c r="I31" s="53">
        <v>0</v>
      </c>
      <c r="J31" s="68">
        <v>0</v>
      </c>
      <c r="K31" s="68">
        <v>2106338</v>
      </c>
      <c r="L31" s="67">
        <v>0</v>
      </c>
      <c r="M31" s="53">
        <v>0</v>
      </c>
      <c r="N31" s="68">
        <v>0</v>
      </c>
      <c r="O31" s="68">
        <v>0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29</v>
      </c>
      <c r="B32" s="32" t="s">
        <v>75</v>
      </c>
      <c r="C32" s="33" t="s">
        <v>76</v>
      </c>
      <c r="D32" s="52">
        <v>69662521</v>
      </c>
      <c r="E32" s="53">
        <v>69662521</v>
      </c>
      <c r="F32" s="53">
        <v>17054736</v>
      </c>
      <c r="G32" s="6">
        <f t="shared" si="1"/>
        <v>0.24481939147737705</v>
      </c>
      <c r="H32" s="67">
        <v>1205798</v>
      </c>
      <c r="I32" s="53">
        <v>6325172</v>
      </c>
      <c r="J32" s="68">
        <v>686011</v>
      </c>
      <c r="K32" s="68">
        <v>8216981</v>
      </c>
      <c r="L32" s="67">
        <v>1430553</v>
      </c>
      <c r="M32" s="53">
        <v>2152745</v>
      </c>
      <c r="N32" s="68">
        <v>5254457</v>
      </c>
      <c r="O32" s="68">
        <v>8837755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29</v>
      </c>
      <c r="B33" s="32" t="s">
        <v>77</v>
      </c>
      <c r="C33" s="33" t="s">
        <v>78</v>
      </c>
      <c r="D33" s="52">
        <v>2250</v>
      </c>
      <c r="E33" s="53">
        <v>2250</v>
      </c>
      <c r="F33" s="53">
        <v>8209251</v>
      </c>
      <c r="G33" s="6">
        <f t="shared" si="1"/>
        <v>3648.556</v>
      </c>
      <c r="H33" s="67">
        <v>0</v>
      </c>
      <c r="I33" s="53">
        <v>784253</v>
      </c>
      <c r="J33" s="68">
        <v>0</v>
      </c>
      <c r="K33" s="68">
        <v>784253</v>
      </c>
      <c r="L33" s="67">
        <v>4480642</v>
      </c>
      <c r="M33" s="53">
        <v>2196664</v>
      </c>
      <c r="N33" s="68">
        <v>747692</v>
      </c>
      <c r="O33" s="68">
        <v>7424998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29</v>
      </c>
      <c r="B34" s="32" t="s">
        <v>79</v>
      </c>
      <c r="C34" s="33" t="s">
        <v>80</v>
      </c>
      <c r="D34" s="52">
        <v>39741700</v>
      </c>
      <c r="E34" s="53">
        <v>39741700</v>
      </c>
      <c r="F34" s="53">
        <v>13638686</v>
      </c>
      <c r="G34" s="6">
        <f t="shared" si="1"/>
        <v>0.3431832558748116</v>
      </c>
      <c r="H34" s="67">
        <v>0</v>
      </c>
      <c r="I34" s="53">
        <v>229371</v>
      </c>
      <c r="J34" s="68">
        <v>5677568</v>
      </c>
      <c r="K34" s="68">
        <v>5906939</v>
      </c>
      <c r="L34" s="67">
        <v>416018</v>
      </c>
      <c r="M34" s="53">
        <v>4926076</v>
      </c>
      <c r="N34" s="68">
        <v>2389653</v>
      </c>
      <c r="O34" s="68">
        <v>7731747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29</v>
      </c>
      <c r="B35" s="32" t="s">
        <v>81</v>
      </c>
      <c r="C35" s="33" t="s">
        <v>82</v>
      </c>
      <c r="D35" s="52">
        <v>0</v>
      </c>
      <c r="E35" s="53">
        <v>0</v>
      </c>
      <c r="F35" s="53">
        <v>4325718</v>
      </c>
      <c r="G35" s="6">
        <f t="shared" si="1"/>
        <v>0</v>
      </c>
      <c r="H35" s="67">
        <v>1897042</v>
      </c>
      <c r="I35" s="53">
        <v>0</v>
      </c>
      <c r="J35" s="68">
        <v>560537</v>
      </c>
      <c r="K35" s="68">
        <v>2457579</v>
      </c>
      <c r="L35" s="67">
        <v>772930</v>
      </c>
      <c r="M35" s="53">
        <v>1095209</v>
      </c>
      <c r="N35" s="68">
        <v>0</v>
      </c>
      <c r="O35" s="68">
        <v>1868139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29</v>
      </c>
      <c r="B36" s="32" t="s">
        <v>83</v>
      </c>
      <c r="C36" s="33" t="s">
        <v>84</v>
      </c>
      <c r="D36" s="52">
        <v>19196000</v>
      </c>
      <c r="E36" s="53">
        <v>19196000</v>
      </c>
      <c r="F36" s="53">
        <v>9209003</v>
      </c>
      <c r="G36" s="6">
        <f t="shared" si="1"/>
        <v>0.4797355178162117</v>
      </c>
      <c r="H36" s="67">
        <v>2253944</v>
      </c>
      <c r="I36" s="53">
        <v>1712032</v>
      </c>
      <c r="J36" s="68">
        <v>3486419</v>
      </c>
      <c r="K36" s="68">
        <v>7452395</v>
      </c>
      <c r="L36" s="67">
        <v>423676</v>
      </c>
      <c r="M36" s="53">
        <v>0</v>
      </c>
      <c r="N36" s="68">
        <v>1332932</v>
      </c>
      <c r="O36" s="68">
        <v>1756608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48</v>
      </c>
      <c r="B37" s="32" t="s">
        <v>85</v>
      </c>
      <c r="C37" s="33" t="s">
        <v>86</v>
      </c>
      <c r="D37" s="52">
        <v>530012584</v>
      </c>
      <c r="E37" s="53">
        <v>530012584</v>
      </c>
      <c r="F37" s="53">
        <v>166248417</v>
      </c>
      <c r="G37" s="6">
        <f t="shared" si="1"/>
        <v>0.3136688109277043</v>
      </c>
      <c r="H37" s="67">
        <v>2789530</v>
      </c>
      <c r="I37" s="53">
        <v>26656248</v>
      </c>
      <c r="J37" s="68">
        <v>28785194</v>
      </c>
      <c r="K37" s="68">
        <v>58230972</v>
      </c>
      <c r="L37" s="67">
        <v>28064378</v>
      </c>
      <c r="M37" s="53">
        <v>0</v>
      </c>
      <c r="N37" s="68">
        <v>79953067</v>
      </c>
      <c r="O37" s="68">
        <v>108017445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87</v>
      </c>
      <c r="C38" s="36"/>
      <c r="D38" s="54">
        <f>SUM(D29:D37)</f>
        <v>668326055</v>
      </c>
      <c r="E38" s="55">
        <f>SUM(E29:E37)</f>
        <v>668326055</v>
      </c>
      <c r="F38" s="55">
        <f>SUM(F29:F37)</f>
        <v>228756172</v>
      </c>
      <c r="G38" s="7">
        <f t="shared" si="1"/>
        <v>0.34228228914403164</v>
      </c>
      <c r="H38" s="69">
        <f aca="true" t="shared" si="4" ref="H38:W38">SUM(H29:H37)</f>
        <v>11933997</v>
      </c>
      <c r="I38" s="55">
        <f t="shared" si="4"/>
        <v>39712262</v>
      </c>
      <c r="J38" s="70">
        <f t="shared" si="4"/>
        <v>40334475</v>
      </c>
      <c r="K38" s="70">
        <f t="shared" si="4"/>
        <v>91980734</v>
      </c>
      <c r="L38" s="69">
        <f t="shared" si="4"/>
        <v>36726943</v>
      </c>
      <c r="M38" s="55">
        <f t="shared" si="4"/>
        <v>10370694</v>
      </c>
      <c r="N38" s="70">
        <f t="shared" si="4"/>
        <v>89677801</v>
      </c>
      <c r="O38" s="70">
        <f t="shared" si="4"/>
        <v>136775438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29</v>
      </c>
      <c r="B39" s="32" t="s">
        <v>88</v>
      </c>
      <c r="C39" s="33" t="s">
        <v>89</v>
      </c>
      <c r="D39" s="52">
        <v>40671667</v>
      </c>
      <c r="E39" s="53">
        <v>40671667</v>
      </c>
      <c r="F39" s="53">
        <v>4908561</v>
      </c>
      <c r="G39" s="6">
        <f t="shared" si="1"/>
        <v>0.12068748005829218</v>
      </c>
      <c r="H39" s="67">
        <v>117562</v>
      </c>
      <c r="I39" s="53">
        <v>494004</v>
      </c>
      <c r="J39" s="68">
        <v>754912</v>
      </c>
      <c r="K39" s="68">
        <v>1366478</v>
      </c>
      <c r="L39" s="67">
        <v>942285</v>
      </c>
      <c r="M39" s="53">
        <v>1479567</v>
      </c>
      <c r="N39" s="68">
        <v>1120231</v>
      </c>
      <c r="O39" s="68">
        <v>3542083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29</v>
      </c>
      <c r="B40" s="32" t="s">
        <v>90</v>
      </c>
      <c r="C40" s="33" t="s">
        <v>91</v>
      </c>
      <c r="D40" s="52">
        <v>56480350</v>
      </c>
      <c r="E40" s="53">
        <v>56480350</v>
      </c>
      <c r="F40" s="53">
        <v>19917770</v>
      </c>
      <c r="G40" s="6">
        <f t="shared" si="1"/>
        <v>0.35264954979917795</v>
      </c>
      <c r="H40" s="67">
        <v>1754194</v>
      </c>
      <c r="I40" s="53">
        <v>2573718</v>
      </c>
      <c r="J40" s="68">
        <v>3338343</v>
      </c>
      <c r="K40" s="68">
        <v>7666255</v>
      </c>
      <c r="L40" s="67">
        <v>3967712</v>
      </c>
      <c r="M40" s="53">
        <v>4812137</v>
      </c>
      <c r="N40" s="68">
        <v>3471666</v>
      </c>
      <c r="O40" s="68">
        <v>12251515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29</v>
      </c>
      <c r="B41" s="32" t="s">
        <v>92</v>
      </c>
      <c r="C41" s="33" t="s">
        <v>93</v>
      </c>
      <c r="D41" s="52">
        <v>17950700</v>
      </c>
      <c r="E41" s="53">
        <v>17950700</v>
      </c>
      <c r="F41" s="53">
        <v>4176952</v>
      </c>
      <c r="G41" s="6">
        <f t="shared" si="1"/>
        <v>0.23269020149632047</v>
      </c>
      <c r="H41" s="67">
        <v>131377</v>
      </c>
      <c r="I41" s="53">
        <v>1260717</v>
      </c>
      <c r="J41" s="68">
        <v>792749</v>
      </c>
      <c r="K41" s="68">
        <v>2184843</v>
      </c>
      <c r="L41" s="67">
        <v>1071267</v>
      </c>
      <c r="M41" s="53">
        <v>918965</v>
      </c>
      <c r="N41" s="68">
        <v>1877</v>
      </c>
      <c r="O41" s="68">
        <v>1992109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29</v>
      </c>
      <c r="B42" s="32" t="s">
        <v>94</v>
      </c>
      <c r="C42" s="33" t="s">
        <v>95</v>
      </c>
      <c r="D42" s="52">
        <v>18300000</v>
      </c>
      <c r="E42" s="53">
        <v>18300000</v>
      </c>
      <c r="F42" s="53">
        <v>7125142</v>
      </c>
      <c r="G42" s="6">
        <f aca="true" t="shared" si="5" ref="G42:G58">IF($D42=0,0,$F42/$D42)</f>
        <v>0.3893520218579235</v>
      </c>
      <c r="H42" s="67">
        <v>1897875</v>
      </c>
      <c r="I42" s="53">
        <v>1227756</v>
      </c>
      <c r="J42" s="68">
        <v>1283070</v>
      </c>
      <c r="K42" s="68">
        <v>4408701</v>
      </c>
      <c r="L42" s="67">
        <v>1013133</v>
      </c>
      <c r="M42" s="53">
        <v>171135</v>
      </c>
      <c r="N42" s="68">
        <v>1532173</v>
      </c>
      <c r="O42" s="68">
        <v>2716441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48</v>
      </c>
      <c r="B43" s="32" t="s">
        <v>96</v>
      </c>
      <c r="C43" s="33" t="s">
        <v>97</v>
      </c>
      <c r="D43" s="52">
        <v>106518614</v>
      </c>
      <c r="E43" s="53">
        <v>106518614</v>
      </c>
      <c r="F43" s="53">
        <v>42595935</v>
      </c>
      <c r="G43" s="6">
        <f t="shared" si="5"/>
        <v>0.39989193813580787</v>
      </c>
      <c r="H43" s="67">
        <v>7333516</v>
      </c>
      <c r="I43" s="53">
        <v>8354268</v>
      </c>
      <c r="J43" s="68">
        <v>0</v>
      </c>
      <c r="K43" s="68">
        <v>15687784</v>
      </c>
      <c r="L43" s="67">
        <v>3168424</v>
      </c>
      <c r="M43" s="53">
        <v>16409008</v>
      </c>
      <c r="N43" s="68">
        <v>7330719</v>
      </c>
      <c r="O43" s="68">
        <v>26908151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98</v>
      </c>
      <c r="C44" s="36"/>
      <c r="D44" s="54">
        <f>SUM(D39:D43)</f>
        <v>239921331</v>
      </c>
      <c r="E44" s="55">
        <f>SUM(E39:E43)</f>
        <v>239921331</v>
      </c>
      <c r="F44" s="55">
        <f>SUM(F39:F43)</f>
        <v>78724360</v>
      </c>
      <c r="G44" s="7">
        <f t="shared" si="5"/>
        <v>0.32812572217682473</v>
      </c>
      <c r="H44" s="69">
        <f aca="true" t="shared" si="6" ref="H44:W44">SUM(H39:H43)</f>
        <v>11234524</v>
      </c>
      <c r="I44" s="55">
        <f t="shared" si="6"/>
        <v>13910463</v>
      </c>
      <c r="J44" s="70">
        <f t="shared" si="6"/>
        <v>6169074</v>
      </c>
      <c r="K44" s="70">
        <f t="shared" si="6"/>
        <v>31314061</v>
      </c>
      <c r="L44" s="69">
        <f t="shared" si="6"/>
        <v>10162821</v>
      </c>
      <c r="M44" s="55">
        <f t="shared" si="6"/>
        <v>23790812</v>
      </c>
      <c r="N44" s="70">
        <f t="shared" si="6"/>
        <v>13456666</v>
      </c>
      <c r="O44" s="70">
        <f t="shared" si="6"/>
        <v>47410299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29</v>
      </c>
      <c r="B45" s="32" t="s">
        <v>99</v>
      </c>
      <c r="C45" s="33" t="s">
        <v>100</v>
      </c>
      <c r="D45" s="52">
        <v>8677998</v>
      </c>
      <c r="E45" s="53">
        <v>8677998</v>
      </c>
      <c r="F45" s="53">
        <v>21376054</v>
      </c>
      <c r="G45" s="6">
        <f t="shared" si="5"/>
        <v>2.4632471682984947</v>
      </c>
      <c r="H45" s="67">
        <v>3806426</v>
      </c>
      <c r="I45" s="53">
        <v>5015411</v>
      </c>
      <c r="J45" s="68">
        <v>3299429</v>
      </c>
      <c r="K45" s="68">
        <v>12121266</v>
      </c>
      <c r="L45" s="67">
        <v>4628491</v>
      </c>
      <c r="M45" s="53">
        <v>0</v>
      </c>
      <c r="N45" s="68">
        <v>4626297</v>
      </c>
      <c r="O45" s="68">
        <v>9254788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29</v>
      </c>
      <c r="B46" s="32" t="s">
        <v>101</v>
      </c>
      <c r="C46" s="33" t="s">
        <v>102</v>
      </c>
      <c r="D46" s="52">
        <v>0</v>
      </c>
      <c r="E46" s="53">
        <v>0</v>
      </c>
      <c r="F46" s="53">
        <v>3764145</v>
      </c>
      <c r="G46" s="6">
        <f t="shared" si="5"/>
        <v>0</v>
      </c>
      <c r="H46" s="67">
        <v>0</v>
      </c>
      <c r="I46" s="53">
        <v>0</v>
      </c>
      <c r="J46" s="68">
        <v>2286353</v>
      </c>
      <c r="K46" s="68">
        <v>2286353</v>
      </c>
      <c r="L46" s="67">
        <v>0</v>
      </c>
      <c r="M46" s="53">
        <v>1477792</v>
      </c>
      <c r="N46" s="68">
        <v>0</v>
      </c>
      <c r="O46" s="68">
        <v>1477792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29</v>
      </c>
      <c r="B47" s="32" t="s">
        <v>103</v>
      </c>
      <c r="C47" s="33" t="s">
        <v>104</v>
      </c>
      <c r="D47" s="52">
        <v>78897829</v>
      </c>
      <c r="E47" s="53">
        <v>78897829</v>
      </c>
      <c r="F47" s="53">
        <v>20385190</v>
      </c>
      <c r="G47" s="6">
        <f t="shared" si="5"/>
        <v>0.25837453651608083</v>
      </c>
      <c r="H47" s="67">
        <v>3586104</v>
      </c>
      <c r="I47" s="53">
        <v>6607031</v>
      </c>
      <c r="J47" s="68">
        <v>2701243</v>
      </c>
      <c r="K47" s="68">
        <v>12894378</v>
      </c>
      <c r="L47" s="67">
        <v>1960534</v>
      </c>
      <c r="M47" s="53">
        <v>2390758</v>
      </c>
      <c r="N47" s="68">
        <v>3139520</v>
      </c>
      <c r="O47" s="68">
        <v>7490812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29</v>
      </c>
      <c r="B48" s="32" t="s">
        <v>105</v>
      </c>
      <c r="C48" s="33" t="s">
        <v>106</v>
      </c>
      <c r="D48" s="52">
        <v>68046266</v>
      </c>
      <c r="E48" s="53">
        <v>68046266</v>
      </c>
      <c r="F48" s="53">
        <v>12026514</v>
      </c>
      <c r="G48" s="6">
        <f t="shared" si="5"/>
        <v>0.1767402490534896</v>
      </c>
      <c r="H48" s="67">
        <v>789406</v>
      </c>
      <c r="I48" s="53">
        <v>1178818</v>
      </c>
      <c r="J48" s="68">
        <v>2800140</v>
      </c>
      <c r="K48" s="68">
        <v>4768364</v>
      </c>
      <c r="L48" s="67">
        <v>2399868</v>
      </c>
      <c r="M48" s="53">
        <v>1300035</v>
      </c>
      <c r="N48" s="68">
        <v>3558247</v>
      </c>
      <c r="O48" s="68">
        <v>7258150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29</v>
      </c>
      <c r="B49" s="32" t="s">
        <v>107</v>
      </c>
      <c r="C49" s="33" t="s">
        <v>108</v>
      </c>
      <c r="D49" s="52">
        <v>232957956</v>
      </c>
      <c r="E49" s="53">
        <v>232957956</v>
      </c>
      <c r="F49" s="53">
        <v>84570668</v>
      </c>
      <c r="G49" s="6">
        <f t="shared" si="5"/>
        <v>0.36302974773696933</v>
      </c>
      <c r="H49" s="67">
        <v>3151626</v>
      </c>
      <c r="I49" s="53">
        <v>10821623</v>
      </c>
      <c r="J49" s="68">
        <v>6271550</v>
      </c>
      <c r="K49" s="68">
        <v>20244799</v>
      </c>
      <c r="L49" s="67">
        <v>13947027</v>
      </c>
      <c r="M49" s="53">
        <v>17547118</v>
      </c>
      <c r="N49" s="68">
        <v>32831724</v>
      </c>
      <c r="O49" s="68">
        <v>64325869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48</v>
      </c>
      <c r="B50" s="32" t="s">
        <v>109</v>
      </c>
      <c r="C50" s="33" t="s">
        <v>110</v>
      </c>
      <c r="D50" s="52">
        <v>815563723</v>
      </c>
      <c r="E50" s="53">
        <v>815563723</v>
      </c>
      <c r="F50" s="53">
        <v>364019067</v>
      </c>
      <c r="G50" s="6">
        <f t="shared" si="5"/>
        <v>0.446340435129923</v>
      </c>
      <c r="H50" s="67">
        <v>33399709</v>
      </c>
      <c r="I50" s="53">
        <v>90162368</v>
      </c>
      <c r="J50" s="68">
        <v>0</v>
      </c>
      <c r="K50" s="68">
        <v>123562077</v>
      </c>
      <c r="L50" s="67">
        <v>106745172</v>
      </c>
      <c r="M50" s="53">
        <v>55768039</v>
      </c>
      <c r="N50" s="68">
        <v>77943779</v>
      </c>
      <c r="O50" s="68">
        <v>240456990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111</v>
      </c>
      <c r="C51" s="36"/>
      <c r="D51" s="54">
        <f>SUM(D45:D50)</f>
        <v>1204143772</v>
      </c>
      <c r="E51" s="55">
        <f>SUM(E45:E50)</f>
        <v>1204143772</v>
      </c>
      <c r="F51" s="55">
        <f>SUM(F45:F50)</f>
        <v>506141638</v>
      </c>
      <c r="G51" s="7">
        <f t="shared" si="5"/>
        <v>0.4203332274511818</v>
      </c>
      <c r="H51" s="69">
        <f aca="true" t="shared" si="7" ref="H51:W51">SUM(H45:H50)</f>
        <v>44733271</v>
      </c>
      <c r="I51" s="55">
        <f t="shared" si="7"/>
        <v>113785251</v>
      </c>
      <c r="J51" s="70">
        <f t="shared" si="7"/>
        <v>17358715</v>
      </c>
      <c r="K51" s="70">
        <f t="shared" si="7"/>
        <v>175877237</v>
      </c>
      <c r="L51" s="69">
        <f t="shared" si="7"/>
        <v>129681092</v>
      </c>
      <c r="M51" s="55">
        <f t="shared" si="7"/>
        <v>78483742</v>
      </c>
      <c r="N51" s="70">
        <f t="shared" si="7"/>
        <v>122099567</v>
      </c>
      <c r="O51" s="70">
        <f t="shared" si="7"/>
        <v>330264401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29</v>
      </c>
      <c r="B52" s="32" t="s">
        <v>112</v>
      </c>
      <c r="C52" s="33" t="s">
        <v>113</v>
      </c>
      <c r="D52" s="52">
        <v>143792500</v>
      </c>
      <c r="E52" s="53">
        <v>143792500</v>
      </c>
      <c r="F52" s="53">
        <v>42080844</v>
      </c>
      <c r="G52" s="6">
        <f t="shared" si="5"/>
        <v>0.29264978354225707</v>
      </c>
      <c r="H52" s="67">
        <v>2323065</v>
      </c>
      <c r="I52" s="53">
        <v>9469337</v>
      </c>
      <c r="J52" s="68">
        <v>10390659</v>
      </c>
      <c r="K52" s="68">
        <v>22183061</v>
      </c>
      <c r="L52" s="67">
        <v>8399563</v>
      </c>
      <c r="M52" s="53">
        <v>6044109</v>
      </c>
      <c r="N52" s="68">
        <v>5454111</v>
      </c>
      <c r="O52" s="68">
        <v>19897783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29</v>
      </c>
      <c r="B53" s="32" t="s">
        <v>114</v>
      </c>
      <c r="C53" s="33" t="s">
        <v>115</v>
      </c>
      <c r="D53" s="52">
        <v>143531000</v>
      </c>
      <c r="E53" s="53">
        <v>143531000</v>
      </c>
      <c r="F53" s="53">
        <v>53132223</v>
      </c>
      <c r="G53" s="6">
        <f t="shared" si="5"/>
        <v>0.3701794246539075</v>
      </c>
      <c r="H53" s="67">
        <v>83655</v>
      </c>
      <c r="I53" s="53">
        <v>3094540</v>
      </c>
      <c r="J53" s="68">
        <v>23966201</v>
      </c>
      <c r="K53" s="68">
        <v>27144396</v>
      </c>
      <c r="L53" s="67">
        <v>8102439</v>
      </c>
      <c r="M53" s="53">
        <v>11624349</v>
      </c>
      <c r="N53" s="68">
        <v>6261039</v>
      </c>
      <c r="O53" s="68">
        <v>25987827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29</v>
      </c>
      <c r="B54" s="32" t="s">
        <v>116</v>
      </c>
      <c r="C54" s="33" t="s">
        <v>117</v>
      </c>
      <c r="D54" s="52">
        <v>1897200</v>
      </c>
      <c r="E54" s="53">
        <v>1897200</v>
      </c>
      <c r="F54" s="53">
        <v>36936772</v>
      </c>
      <c r="G54" s="6">
        <f t="shared" si="5"/>
        <v>19.46909761754164</v>
      </c>
      <c r="H54" s="67">
        <v>11297435</v>
      </c>
      <c r="I54" s="53">
        <v>8110035</v>
      </c>
      <c r="J54" s="68">
        <v>5774137</v>
      </c>
      <c r="K54" s="68">
        <v>25181607</v>
      </c>
      <c r="L54" s="67">
        <v>4382157</v>
      </c>
      <c r="M54" s="53">
        <v>3131030</v>
      </c>
      <c r="N54" s="68">
        <v>4241978</v>
      </c>
      <c r="O54" s="68">
        <v>11755165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29</v>
      </c>
      <c r="B55" s="32" t="s">
        <v>118</v>
      </c>
      <c r="C55" s="33" t="s">
        <v>119</v>
      </c>
      <c r="D55" s="52">
        <v>58807450</v>
      </c>
      <c r="E55" s="53">
        <v>58807450</v>
      </c>
      <c r="F55" s="53">
        <v>31327001</v>
      </c>
      <c r="G55" s="6">
        <f t="shared" si="5"/>
        <v>0.5327046318111056</v>
      </c>
      <c r="H55" s="67">
        <v>10291818</v>
      </c>
      <c r="I55" s="53">
        <v>4212351</v>
      </c>
      <c r="J55" s="68">
        <v>11125733</v>
      </c>
      <c r="K55" s="68">
        <v>25629902</v>
      </c>
      <c r="L55" s="67">
        <v>4757486</v>
      </c>
      <c r="M55" s="53">
        <v>280721</v>
      </c>
      <c r="N55" s="68">
        <v>658892</v>
      </c>
      <c r="O55" s="68">
        <v>5697099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48</v>
      </c>
      <c r="B56" s="32" t="s">
        <v>120</v>
      </c>
      <c r="C56" s="33" t="s">
        <v>121</v>
      </c>
      <c r="D56" s="52">
        <v>0</v>
      </c>
      <c r="E56" s="53">
        <v>832945120</v>
      </c>
      <c r="F56" s="53">
        <v>177528881</v>
      </c>
      <c r="G56" s="6">
        <f t="shared" si="5"/>
        <v>0</v>
      </c>
      <c r="H56" s="67">
        <v>32453067</v>
      </c>
      <c r="I56" s="53">
        <v>26157390</v>
      </c>
      <c r="J56" s="68">
        <v>26293324</v>
      </c>
      <c r="K56" s="68">
        <v>84903781</v>
      </c>
      <c r="L56" s="67">
        <v>25746915</v>
      </c>
      <c r="M56" s="53">
        <v>37755569</v>
      </c>
      <c r="N56" s="68">
        <v>29122616</v>
      </c>
      <c r="O56" s="68">
        <v>92625100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122</v>
      </c>
      <c r="C57" s="36"/>
      <c r="D57" s="54">
        <f>SUM(D52:D56)</f>
        <v>348028150</v>
      </c>
      <c r="E57" s="55">
        <f>SUM(E52:E56)</f>
        <v>1180973270</v>
      </c>
      <c r="F57" s="55">
        <f>SUM(F52:F56)</f>
        <v>341005721</v>
      </c>
      <c r="G57" s="7">
        <f t="shared" si="5"/>
        <v>0.9798222385172004</v>
      </c>
      <c r="H57" s="69">
        <f aca="true" t="shared" si="8" ref="H57:W57">SUM(H52:H56)</f>
        <v>56449040</v>
      </c>
      <c r="I57" s="55">
        <f t="shared" si="8"/>
        <v>51043653</v>
      </c>
      <c r="J57" s="70">
        <f t="shared" si="8"/>
        <v>77550054</v>
      </c>
      <c r="K57" s="70">
        <f t="shared" si="8"/>
        <v>185042747</v>
      </c>
      <c r="L57" s="69">
        <f t="shared" si="8"/>
        <v>51388560</v>
      </c>
      <c r="M57" s="55">
        <f t="shared" si="8"/>
        <v>58835778</v>
      </c>
      <c r="N57" s="70">
        <f t="shared" si="8"/>
        <v>45738636</v>
      </c>
      <c r="O57" s="70">
        <f t="shared" si="8"/>
        <v>155962974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123</v>
      </c>
      <c r="C58" s="39"/>
      <c r="D58" s="56">
        <f>SUM(D6:D7,D9:D18,D20:D27,D29:D37,D39:D43,D45:D50,D52:D56)</f>
        <v>5701779659</v>
      </c>
      <c r="E58" s="57">
        <f>SUM(E6:E7,E9:E18,E20:E27,E29:E37,E39:E43,E45:E50,E52:E56)</f>
        <v>6654565739</v>
      </c>
      <c r="F58" s="57">
        <f>SUM(F6:F7,F9:F18,F20:F27,F29:F37,F39:F43,F45:F50,F52:F56)</f>
        <v>2129526130</v>
      </c>
      <c r="G58" s="8">
        <f t="shared" si="5"/>
        <v>0.37348446579106925</v>
      </c>
      <c r="H58" s="71">
        <f aca="true" t="shared" si="9" ref="H58:W58">SUM(H6:H7,H9:H18,H20:H27,H29:H37,H39:H43,H45:H50,H52:H56)</f>
        <v>171158305</v>
      </c>
      <c r="I58" s="57">
        <f t="shared" si="9"/>
        <v>319833238</v>
      </c>
      <c r="J58" s="72">
        <f t="shared" si="9"/>
        <v>273046658</v>
      </c>
      <c r="K58" s="72">
        <f t="shared" si="9"/>
        <v>764038201</v>
      </c>
      <c r="L58" s="71">
        <f t="shared" si="9"/>
        <v>429267334</v>
      </c>
      <c r="M58" s="57">
        <f t="shared" si="9"/>
        <v>366406544</v>
      </c>
      <c r="N58" s="72">
        <f t="shared" si="9"/>
        <v>569814051</v>
      </c>
      <c r="O58" s="72">
        <f t="shared" si="9"/>
        <v>1365487929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124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23</v>
      </c>
      <c r="B61" s="32" t="s">
        <v>125</v>
      </c>
      <c r="C61" s="33" t="s">
        <v>126</v>
      </c>
      <c r="D61" s="52">
        <v>865988708</v>
      </c>
      <c r="E61" s="53">
        <v>865988708</v>
      </c>
      <c r="F61" s="53">
        <v>290112179</v>
      </c>
      <c r="G61" s="6">
        <f aca="true" t="shared" si="10" ref="G61:G90">IF($D61=0,0,$F61/$D61)</f>
        <v>0.3350068844084743</v>
      </c>
      <c r="H61" s="67">
        <v>17573875</v>
      </c>
      <c r="I61" s="53">
        <v>41278123</v>
      </c>
      <c r="J61" s="68">
        <v>44270461</v>
      </c>
      <c r="K61" s="68">
        <v>103122459</v>
      </c>
      <c r="L61" s="67">
        <v>59008666</v>
      </c>
      <c r="M61" s="53">
        <v>60598184</v>
      </c>
      <c r="N61" s="68">
        <v>67382870</v>
      </c>
      <c r="O61" s="68">
        <v>186989720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28</v>
      </c>
      <c r="C62" s="36"/>
      <c r="D62" s="54">
        <f>D61</f>
        <v>865988708</v>
      </c>
      <c r="E62" s="55">
        <f>E61</f>
        <v>865988708</v>
      </c>
      <c r="F62" s="55">
        <f>F61</f>
        <v>290112179</v>
      </c>
      <c r="G62" s="7">
        <f t="shared" si="10"/>
        <v>0.3350068844084743</v>
      </c>
      <c r="H62" s="69">
        <f aca="true" t="shared" si="11" ref="H62:W62">H61</f>
        <v>17573875</v>
      </c>
      <c r="I62" s="55">
        <f t="shared" si="11"/>
        <v>41278123</v>
      </c>
      <c r="J62" s="70">
        <f t="shared" si="11"/>
        <v>44270461</v>
      </c>
      <c r="K62" s="70">
        <f t="shared" si="11"/>
        <v>103122459</v>
      </c>
      <c r="L62" s="69">
        <f t="shared" si="11"/>
        <v>59008666</v>
      </c>
      <c r="M62" s="55">
        <f t="shared" si="11"/>
        <v>60598184</v>
      </c>
      <c r="N62" s="70">
        <f t="shared" si="11"/>
        <v>67382870</v>
      </c>
      <c r="O62" s="70">
        <f t="shared" si="11"/>
        <v>186989720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29</v>
      </c>
      <c r="B63" s="32" t="s">
        <v>127</v>
      </c>
      <c r="C63" s="33" t="s">
        <v>128</v>
      </c>
      <c r="D63" s="52">
        <v>44812314</v>
      </c>
      <c r="E63" s="53">
        <v>44812314</v>
      </c>
      <c r="F63" s="53">
        <v>12946542</v>
      </c>
      <c r="G63" s="6">
        <f t="shared" si="10"/>
        <v>0.2889059020696856</v>
      </c>
      <c r="H63" s="67">
        <v>3452023</v>
      </c>
      <c r="I63" s="53">
        <v>948851</v>
      </c>
      <c r="J63" s="68">
        <v>1590088</v>
      </c>
      <c r="K63" s="68">
        <v>5990962</v>
      </c>
      <c r="L63" s="67">
        <v>2670984</v>
      </c>
      <c r="M63" s="53">
        <v>3120957</v>
      </c>
      <c r="N63" s="68">
        <v>1163639</v>
      </c>
      <c r="O63" s="68">
        <v>6955580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29</v>
      </c>
      <c r="B64" s="32" t="s">
        <v>129</v>
      </c>
      <c r="C64" s="33" t="s">
        <v>130</v>
      </c>
      <c r="D64" s="52">
        <v>51271000</v>
      </c>
      <c r="E64" s="53">
        <v>51271000</v>
      </c>
      <c r="F64" s="53">
        <v>24492184</v>
      </c>
      <c r="G64" s="6">
        <f t="shared" si="10"/>
        <v>0.47770053246474614</v>
      </c>
      <c r="H64" s="67">
        <v>3640521</v>
      </c>
      <c r="I64" s="53">
        <v>7244013</v>
      </c>
      <c r="J64" s="68">
        <v>4049034</v>
      </c>
      <c r="K64" s="68">
        <v>14933568</v>
      </c>
      <c r="L64" s="67">
        <v>0</v>
      </c>
      <c r="M64" s="53">
        <v>6635965</v>
      </c>
      <c r="N64" s="68">
        <v>2922651</v>
      </c>
      <c r="O64" s="68">
        <v>9558616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29</v>
      </c>
      <c r="B65" s="32" t="s">
        <v>131</v>
      </c>
      <c r="C65" s="33" t="s">
        <v>132</v>
      </c>
      <c r="D65" s="52">
        <v>50819640</v>
      </c>
      <c r="E65" s="53">
        <v>50819640</v>
      </c>
      <c r="F65" s="53">
        <v>16285624</v>
      </c>
      <c r="G65" s="6">
        <f t="shared" si="10"/>
        <v>0.32045925551617443</v>
      </c>
      <c r="H65" s="67">
        <v>397119</v>
      </c>
      <c r="I65" s="53">
        <v>5502937</v>
      </c>
      <c r="J65" s="68">
        <v>849696</v>
      </c>
      <c r="K65" s="68">
        <v>6749752</v>
      </c>
      <c r="L65" s="67">
        <v>6682599</v>
      </c>
      <c r="M65" s="53">
        <v>935554</v>
      </c>
      <c r="N65" s="68">
        <v>1917719</v>
      </c>
      <c r="O65" s="68">
        <v>9535872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29</v>
      </c>
      <c r="B66" s="32" t="s">
        <v>133</v>
      </c>
      <c r="C66" s="33" t="s">
        <v>134</v>
      </c>
      <c r="D66" s="52">
        <v>29337800</v>
      </c>
      <c r="E66" s="53">
        <v>29337800</v>
      </c>
      <c r="F66" s="53">
        <v>0</v>
      </c>
      <c r="G66" s="6">
        <f t="shared" si="10"/>
        <v>0</v>
      </c>
      <c r="H66" s="67">
        <v>0</v>
      </c>
      <c r="I66" s="53">
        <v>0</v>
      </c>
      <c r="J66" s="68">
        <v>0</v>
      </c>
      <c r="K66" s="68">
        <v>0</v>
      </c>
      <c r="L66" s="67">
        <v>0</v>
      </c>
      <c r="M66" s="53">
        <v>0</v>
      </c>
      <c r="N66" s="68">
        <v>0</v>
      </c>
      <c r="O66" s="68">
        <v>0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48</v>
      </c>
      <c r="B67" s="32" t="s">
        <v>135</v>
      </c>
      <c r="C67" s="33" t="s">
        <v>136</v>
      </c>
      <c r="D67" s="52">
        <v>4346000</v>
      </c>
      <c r="E67" s="53">
        <v>4346000</v>
      </c>
      <c r="F67" s="53">
        <v>72392</v>
      </c>
      <c r="G67" s="6">
        <f t="shared" si="10"/>
        <v>0.016657156005522318</v>
      </c>
      <c r="H67" s="67">
        <v>0</v>
      </c>
      <c r="I67" s="53">
        <v>0</v>
      </c>
      <c r="J67" s="68">
        <v>39260</v>
      </c>
      <c r="K67" s="68">
        <v>39260</v>
      </c>
      <c r="L67" s="67">
        <v>33132</v>
      </c>
      <c r="M67" s="53">
        <v>0</v>
      </c>
      <c r="N67" s="68">
        <v>0</v>
      </c>
      <c r="O67" s="68">
        <v>33132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137</v>
      </c>
      <c r="C68" s="36"/>
      <c r="D68" s="54">
        <f>SUM(D63:D67)</f>
        <v>180586754</v>
      </c>
      <c r="E68" s="55">
        <f>SUM(E63:E67)</f>
        <v>180586754</v>
      </c>
      <c r="F68" s="55">
        <f>SUM(F63:F67)</f>
        <v>53796742</v>
      </c>
      <c r="G68" s="7">
        <f t="shared" si="10"/>
        <v>0.29789971195783277</v>
      </c>
      <c r="H68" s="69">
        <f aca="true" t="shared" si="12" ref="H68:W68">SUM(H63:H67)</f>
        <v>7489663</v>
      </c>
      <c r="I68" s="55">
        <f t="shared" si="12"/>
        <v>13695801</v>
      </c>
      <c r="J68" s="70">
        <f t="shared" si="12"/>
        <v>6528078</v>
      </c>
      <c r="K68" s="70">
        <f t="shared" si="12"/>
        <v>27713542</v>
      </c>
      <c r="L68" s="69">
        <f t="shared" si="12"/>
        <v>9386715</v>
      </c>
      <c r="M68" s="55">
        <f t="shared" si="12"/>
        <v>10692476</v>
      </c>
      <c r="N68" s="70">
        <f t="shared" si="12"/>
        <v>6004009</v>
      </c>
      <c r="O68" s="70">
        <f t="shared" si="12"/>
        <v>26083200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29</v>
      </c>
      <c r="B69" s="32" t="s">
        <v>138</v>
      </c>
      <c r="C69" s="33" t="s">
        <v>139</v>
      </c>
      <c r="D69" s="52">
        <v>61046052</v>
      </c>
      <c r="E69" s="53">
        <v>61046052</v>
      </c>
      <c r="F69" s="53">
        <v>8922607</v>
      </c>
      <c r="G69" s="6">
        <f t="shared" si="10"/>
        <v>0.1461619008547842</v>
      </c>
      <c r="H69" s="67">
        <v>815930</v>
      </c>
      <c r="I69" s="53">
        <v>1721443</v>
      </c>
      <c r="J69" s="68">
        <v>474328</v>
      </c>
      <c r="K69" s="68">
        <v>3011701</v>
      </c>
      <c r="L69" s="67">
        <v>3001666</v>
      </c>
      <c r="M69" s="53">
        <v>2578333</v>
      </c>
      <c r="N69" s="68">
        <v>330907</v>
      </c>
      <c r="O69" s="68">
        <v>5910906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29</v>
      </c>
      <c r="B70" s="32" t="s">
        <v>140</v>
      </c>
      <c r="C70" s="33" t="s">
        <v>141</v>
      </c>
      <c r="D70" s="52">
        <v>57353901</v>
      </c>
      <c r="E70" s="53">
        <v>57353901</v>
      </c>
      <c r="F70" s="53">
        <v>18011977</v>
      </c>
      <c r="G70" s="6">
        <f t="shared" si="10"/>
        <v>0.3140497278467597</v>
      </c>
      <c r="H70" s="67">
        <v>3402992</v>
      </c>
      <c r="I70" s="53">
        <v>3799674</v>
      </c>
      <c r="J70" s="68">
        <v>0</v>
      </c>
      <c r="K70" s="68">
        <v>7202666</v>
      </c>
      <c r="L70" s="67">
        <v>1132512</v>
      </c>
      <c r="M70" s="53">
        <v>5080600</v>
      </c>
      <c r="N70" s="68">
        <v>4596199</v>
      </c>
      <c r="O70" s="68">
        <v>10809311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29</v>
      </c>
      <c r="B71" s="32" t="s">
        <v>142</v>
      </c>
      <c r="C71" s="33" t="s">
        <v>143</v>
      </c>
      <c r="D71" s="52">
        <v>31309000</v>
      </c>
      <c r="E71" s="53">
        <v>31309000</v>
      </c>
      <c r="F71" s="53">
        <v>12453954</v>
      </c>
      <c r="G71" s="6">
        <f t="shared" si="10"/>
        <v>0.397775527803507</v>
      </c>
      <c r="H71" s="67">
        <v>14762</v>
      </c>
      <c r="I71" s="53">
        <v>120266</v>
      </c>
      <c r="J71" s="68">
        <v>2178051</v>
      </c>
      <c r="K71" s="68">
        <v>2313079</v>
      </c>
      <c r="L71" s="67">
        <v>5755152</v>
      </c>
      <c r="M71" s="53">
        <v>1795170</v>
      </c>
      <c r="N71" s="68">
        <v>2590553</v>
      </c>
      <c r="O71" s="68">
        <v>10140875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29</v>
      </c>
      <c r="B72" s="32" t="s">
        <v>144</v>
      </c>
      <c r="C72" s="33" t="s">
        <v>145</v>
      </c>
      <c r="D72" s="52">
        <v>212482000</v>
      </c>
      <c r="E72" s="53">
        <v>212482000</v>
      </c>
      <c r="F72" s="53">
        <v>96196409</v>
      </c>
      <c r="G72" s="6">
        <f t="shared" si="10"/>
        <v>0.45272733219755085</v>
      </c>
      <c r="H72" s="67">
        <v>26947437</v>
      </c>
      <c r="I72" s="53">
        <v>13800716</v>
      </c>
      <c r="J72" s="68">
        <v>5611287</v>
      </c>
      <c r="K72" s="68">
        <v>46359440</v>
      </c>
      <c r="L72" s="67">
        <v>26139840</v>
      </c>
      <c r="M72" s="53">
        <v>12429668</v>
      </c>
      <c r="N72" s="68">
        <v>11267461</v>
      </c>
      <c r="O72" s="68">
        <v>49836969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29</v>
      </c>
      <c r="B73" s="32" t="s">
        <v>146</v>
      </c>
      <c r="C73" s="33" t="s">
        <v>147</v>
      </c>
      <c r="D73" s="52">
        <v>83715144</v>
      </c>
      <c r="E73" s="53">
        <v>83715144</v>
      </c>
      <c r="F73" s="53">
        <v>31965423</v>
      </c>
      <c r="G73" s="6">
        <f t="shared" si="10"/>
        <v>0.3818356090983968</v>
      </c>
      <c r="H73" s="67">
        <v>10776497</v>
      </c>
      <c r="I73" s="53">
        <v>5638483</v>
      </c>
      <c r="J73" s="68">
        <v>3728017</v>
      </c>
      <c r="K73" s="68">
        <v>20142997</v>
      </c>
      <c r="L73" s="67">
        <v>694225</v>
      </c>
      <c r="M73" s="53">
        <v>7259918</v>
      </c>
      <c r="N73" s="68">
        <v>3868283</v>
      </c>
      <c r="O73" s="68">
        <v>11822426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48</v>
      </c>
      <c r="B74" s="32" t="s">
        <v>148</v>
      </c>
      <c r="C74" s="33" t="s">
        <v>149</v>
      </c>
      <c r="D74" s="52">
        <v>3975100</v>
      </c>
      <c r="E74" s="53">
        <v>3975100</v>
      </c>
      <c r="F74" s="53">
        <v>1634265</v>
      </c>
      <c r="G74" s="6">
        <f t="shared" si="10"/>
        <v>0.4111255062765717</v>
      </c>
      <c r="H74" s="67">
        <v>67168</v>
      </c>
      <c r="I74" s="53">
        <v>39064</v>
      </c>
      <c r="J74" s="68">
        <v>64389</v>
      </c>
      <c r="K74" s="68">
        <v>170621</v>
      </c>
      <c r="L74" s="67">
        <v>989617</v>
      </c>
      <c r="M74" s="53">
        <v>448592</v>
      </c>
      <c r="N74" s="68">
        <v>25435</v>
      </c>
      <c r="O74" s="68">
        <v>1463644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150</v>
      </c>
      <c r="C75" s="36"/>
      <c r="D75" s="54">
        <f>SUM(D69:D74)</f>
        <v>449881197</v>
      </c>
      <c r="E75" s="55">
        <f>SUM(E69:E74)</f>
        <v>449881197</v>
      </c>
      <c r="F75" s="55">
        <f>SUM(F69:F74)</f>
        <v>169184635</v>
      </c>
      <c r="G75" s="7">
        <f t="shared" si="10"/>
        <v>0.376065139259421</v>
      </c>
      <c r="H75" s="69">
        <f aca="true" t="shared" si="13" ref="H75:W75">SUM(H69:H74)</f>
        <v>42024786</v>
      </c>
      <c r="I75" s="55">
        <f t="shared" si="13"/>
        <v>25119646</v>
      </c>
      <c r="J75" s="70">
        <f t="shared" si="13"/>
        <v>12056072</v>
      </c>
      <c r="K75" s="70">
        <f t="shared" si="13"/>
        <v>79200504</v>
      </c>
      <c r="L75" s="69">
        <f t="shared" si="13"/>
        <v>37713012</v>
      </c>
      <c r="M75" s="55">
        <f t="shared" si="13"/>
        <v>29592281</v>
      </c>
      <c r="N75" s="70">
        <f t="shared" si="13"/>
        <v>22678838</v>
      </c>
      <c r="O75" s="70">
        <f t="shared" si="13"/>
        <v>89984131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29</v>
      </c>
      <c r="B76" s="32" t="s">
        <v>151</v>
      </c>
      <c r="C76" s="33" t="s">
        <v>152</v>
      </c>
      <c r="D76" s="52">
        <v>80108796</v>
      </c>
      <c r="E76" s="53">
        <v>80108796</v>
      </c>
      <c r="F76" s="53">
        <v>36284942</v>
      </c>
      <c r="G76" s="6">
        <f t="shared" si="10"/>
        <v>0.452945791371025</v>
      </c>
      <c r="H76" s="67">
        <v>114152</v>
      </c>
      <c r="I76" s="53">
        <v>6976218</v>
      </c>
      <c r="J76" s="68">
        <v>7255755</v>
      </c>
      <c r="K76" s="68">
        <v>14346125</v>
      </c>
      <c r="L76" s="67">
        <v>5746036</v>
      </c>
      <c r="M76" s="53">
        <v>5530691</v>
      </c>
      <c r="N76" s="68">
        <v>10662090</v>
      </c>
      <c r="O76" s="68">
        <v>21938817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29</v>
      </c>
      <c r="B77" s="32" t="s">
        <v>153</v>
      </c>
      <c r="C77" s="33" t="s">
        <v>154</v>
      </c>
      <c r="D77" s="52">
        <v>90645857</v>
      </c>
      <c r="E77" s="53">
        <v>90645857</v>
      </c>
      <c r="F77" s="53">
        <v>36631632</v>
      </c>
      <c r="G77" s="6">
        <f t="shared" si="10"/>
        <v>0.40411810547502464</v>
      </c>
      <c r="H77" s="67">
        <v>12998336</v>
      </c>
      <c r="I77" s="53">
        <v>6105101</v>
      </c>
      <c r="J77" s="68">
        <v>2535458</v>
      </c>
      <c r="K77" s="68">
        <v>21638895</v>
      </c>
      <c r="L77" s="67">
        <v>4570143</v>
      </c>
      <c r="M77" s="53">
        <v>4371815</v>
      </c>
      <c r="N77" s="68">
        <v>6050779</v>
      </c>
      <c r="O77" s="68">
        <v>14992737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29</v>
      </c>
      <c r="B78" s="32" t="s">
        <v>155</v>
      </c>
      <c r="C78" s="33" t="s">
        <v>156</v>
      </c>
      <c r="D78" s="52">
        <v>68696809</v>
      </c>
      <c r="E78" s="53">
        <v>68696809</v>
      </c>
      <c r="F78" s="53">
        <v>23020889</v>
      </c>
      <c r="G78" s="6">
        <f t="shared" si="10"/>
        <v>0.3351085637762301</v>
      </c>
      <c r="H78" s="67">
        <v>7674102</v>
      </c>
      <c r="I78" s="53">
        <v>4682966</v>
      </c>
      <c r="J78" s="68">
        <v>1438993</v>
      </c>
      <c r="K78" s="68">
        <v>13796061</v>
      </c>
      <c r="L78" s="67">
        <v>1440682</v>
      </c>
      <c r="M78" s="53">
        <v>2732669</v>
      </c>
      <c r="N78" s="68">
        <v>5051477</v>
      </c>
      <c r="O78" s="68">
        <v>9224828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29</v>
      </c>
      <c r="B79" s="32" t="s">
        <v>157</v>
      </c>
      <c r="C79" s="33" t="s">
        <v>158</v>
      </c>
      <c r="D79" s="52">
        <v>397133000</v>
      </c>
      <c r="E79" s="53">
        <v>397133000</v>
      </c>
      <c r="F79" s="53">
        <v>143258606</v>
      </c>
      <c r="G79" s="6">
        <f t="shared" si="10"/>
        <v>0.3607320620547776</v>
      </c>
      <c r="H79" s="67">
        <v>9745191</v>
      </c>
      <c r="I79" s="53">
        <v>33169060</v>
      </c>
      <c r="J79" s="68">
        <v>13106302</v>
      </c>
      <c r="K79" s="68">
        <v>56020553</v>
      </c>
      <c r="L79" s="67">
        <v>34259750</v>
      </c>
      <c r="M79" s="53">
        <v>31578094</v>
      </c>
      <c r="N79" s="68">
        <v>21400209</v>
      </c>
      <c r="O79" s="68">
        <v>87238053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29</v>
      </c>
      <c r="B80" s="32" t="s">
        <v>159</v>
      </c>
      <c r="C80" s="33" t="s">
        <v>160</v>
      </c>
      <c r="D80" s="52">
        <v>46827000</v>
      </c>
      <c r="E80" s="53">
        <v>46827000</v>
      </c>
      <c r="F80" s="53">
        <v>16531476</v>
      </c>
      <c r="G80" s="6">
        <f t="shared" si="10"/>
        <v>0.3530329937856365</v>
      </c>
      <c r="H80" s="67">
        <v>369261</v>
      </c>
      <c r="I80" s="53">
        <v>2679893</v>
      </c>
      <c r="J80" s="68">
        <v>2559254</v>
      </c>
      <c r="K80" s="68">
        <v>5608408</v>
      </c>
      <c r="L80" s="67">
        <v>3753847</v>
      </c>
      <c r="M80" s="53">
        <v>3367850</v>
      </c>
      <c r="N80" s="68">
        <v>3801371</v>
      </c>
      <c r="O80" s="68">
        <v>10923068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29</v>
      </c>
      <c r="B81" s="32" t="s">
        <v>161</v>
      </c>
      <c r="C81" s="33" t="s">
        <v>162</v>
      </c>
      <c r="D81" s="52">
        <v>31637510</v>
      </c>
      <c r="E81" s="53">
        <v>31637510</v>
      </c>
      <c r="F81" s="53">
        <v>22775636</v>
      </c>
      <c r="G81" s="6">
        <f t="shared" si="10"/>
        <v>0.7198934429416222</v>
      </c>
      <c r="H81" s="67">
        <v>2679030</v>
      </c>
      <c r="I81" s="53">
        <v>6663557</v>
      </c>
      <c r="J81" s="68">
        <v>2812031</v>
      </c>
      <c r="K81" s="68">
        <v>12154618</v>
      </c>
      <c r="L81" s="67">
        <v>0</v>
      </c>
      <c r="M81" s="53">
        <v>7949678</v>
      </c>
      <c r="N81" s="68">
        <v>2671340</v>
      </c>
      <c r="O81" s="68">
        <v>10621018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48</v>
      </c>
      <c r="B82" s="32" t="s">
        <v>163</v>
      </c>
      <c r="C82" s="33" t="s">
        <v>164</v>
      </c>
      <c r="D82" s="52">
        <v>5000000</v>
      </c>
      <c r="E82" s="53">
        <v>5000000</v>
      </c>
      <c r="F82" s="53">
        <v>394756</v>
      </c>
      <c r="G82" s="6">
        <f t="shared" si="10"/>
        <v>0.0789512</v>
      </c>
      <c r="H82" s="67">
        <v>79111</v>
      </c>
      <c r="I82" s="53">
        <v>131790</v>
      </c>
      <c r="J82" s="68">
        <v>142595</v>
      </c>
      <c r="K82" s="68">
        <v>353496</v>
      </c>
      <c r="L82" s="67">
        <v>30231</v>
      </c>
      <c r="M82" s="53">
        <v>9870</v>
      </c>
      <c r="N82" s="68">
        <v>1159</v>
      </c>
      <c r="O82" s="68">
        <v>41260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165</v>
      </c>
      <c r="C83" s="36"/>
      <c r="D83" s="54">
        <f>SUM(D76:D82)</f>
        <v>720048972</v>
      </c>
      <c r="E83" s="55">
        <f>SUM(E76:E82)</f>
        <v>720048972</v>
      </c>
      <c r="F83" s="55">
        <f>SUM(F76:F82)</f>
        <v>278897937</v>
      </c>
      <c r="G83" s="7">
        <f t="shared" si="10"/>
        <v>0.3873319008085467</v>
      </c>
      <c r="H83" s="69">
        <f aca="true" t="shared" si="14" ref="H83:W83">SUM(H76:H82)</f>
        <v>33659183</v>
      </c>
      <c r="I83" s="55">
        <f t="shared" si="14"/>
        <v>60408585</v>
      </c>
      <c r="J83" s="70">
        <f t="shared" si="14"/>
        <v>29850388</v>
      </c>
      <c r="K83" s="70">
        <f t="shared" si="14"/>
        <v>123918156</v>
      </c>
      <c r="L83" s="69">
        <f t="shared" si="14"/>
        <v>49800689</v>
      </c>
      <c r="M83" s="55">
        <f t="shared" si="14"/>
        <v>55540667</v>
      </c>
      <c r="N83" s="70">
        <f t="shared" si="14"/>
        <v>49638425</v>
      </c>
      <c r="O83" s="70">
        <f t="shared" si="14"/>
        <v>154979781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29</v>
      </c>
      <c r="B84" s="32" t="s">
        <v>166</v>
      </c>
      <c r="C84" s="33" t="s">
        <v>167</v>
      </c>
      <c r="D84" s="52">
        <v>95524263</v>
      </c>
      <c r="E84" s="53">
        <v>95524263</v>
      </c>
      <c r="F84" s="53">
        <v>6016898</v>
      </c>
      <c r="G84" s="6">
        <f t="shared" si="10"/>
        <v>0.06298816458809005</v>
      </c>
      <c r="H84" s="67">
        <v>0</v>
      </c>
      <c r="I84" s="53">
        <v>0</v>
      </c>
      <c r="J84" s="68">
        <v>1445708</v>
      </c>
      <c r="K84" s="68">
        <v>1445708</v>
      </c>
      <c r="L84" s="67">
        <v>0</v>
      </c>
      <c r="M84" s="53">
        <v>4571190</v>
      </c>
      <c r="N84" s="68">
        <v>0</v>
      </c>
      <c r="O84" s="68">
        <v>4571190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29</v>
      </c>
      <c r="B85" s="32" t="s">
        <v>168</v>
      </c>
      <c r="C85" s="33" t="s">
        <v>169</v>
      </c>
      <c r="D85" s="52">
        <v>73889000</v>
      </c>
      <c r="E85" s="53">
        <v>73889000</v>
      </c>
      <c r="F85" s="53">
        <v>29793760</v>
      </c>
      <c r="G85" s="6">
        <f t="shared" si="10"/>
        <v>0.40322321319817567</v>
      </c>
      <c r="H85" s="67">
        <v>4443333</v>
      </c>
      <c r="I85" s="53">
        <v>2857884</v>
      </c>
      <c r="J85" s="68">
        <v>4428982</v>
      </c>
      <c r="K85" s="68">
        <v>11730199</v>
      </c>
      <c r="L85" s="67">
        <v>4331041</v>
      </c>
      <c r="M85" s="53">
        <v>6796541</v>
      </c>
      <c r="N85" s="68">
        <v>6935979</v>
      </c>
      <c r="O85" s="68">
        <v>18063561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29</v>
      </c>
      <c r="B86" s="32" t="s">
        <v>170</v>
      </c>
      <c r="C86" s="33" t="s">
        <v>171</v>
      </c>
      <c r="D86" s="52">
        <v>163587530</v>
      </c>
      <c r="E86" s="53">
        <v>163587530</v>
      </c>
      <c r="F86" s="53">
        <v>15349838</v>
      </c>
      <c r="G86" s="6">
        <f t="shared" si="10"/>
        <v>0.09383256780024736</v>
      </c>
      <c r="H86" s="67">
        <v>0</v>
      </c>
      <c r="I86" s="53">
        <v>5908512</v>
      </c>
      <c r="J86" s="68">
        <v>875547</v>
      </c>
      <c r="K86" s="68">
        <v>6784059</v>
      </c>
      <c r="L86" s="67">
        <v>3786204</v>
      </c>
      <c r="M86" s="53">
        <v>2406845</v>
      </c>
      <c r="N86" s="68">
        <v>2372730</v>
      </c>
      <c r="O86" s="68">
        <v>8565779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29</v>
      </c>
      <c r="B87" s="32" t="s">
        <v>172</v>
      </c>
      <c r="C87" s="33" t="s">
        <v>173</v>
      </c>
      <c r="D87" s="52">
        <v>36445600</v>
      </c>
      <c r="E87" s="53">
        <v>36445600</v>
      </c>
      <c r="F87" s="53">
        <v>12558271</v>
      </c>
      <c r="G87" s="6">
        <f t="shared" si="10"/>
        <v>0.34457577869482187</v>
      </c>
      <c r="H87" s="67">
        <v>4345341</v>
      </c>
      <c r="I87" s="53">
        <v>1501646</v>
      </c>
      <c r="J87" s="68">
        <v>1418048</v>
      </c>
      <c r="K87" s="68">
        <v>7265035</v>
      </c>
      <c r="L87" s="67">
        <v>801850</v>
      </c>
      <c r="M87" s="53">
        <v>2209373</v>
      </c>
      <c r="N87" s="68">
        <v>2282013</v>
      </c>
      <c r="O87" s="68">
        <v>5293236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48</v>
      </c>
      <c r="B88" s="32" t="s">
        <v>174</v>
      </c>
      <c r="C88" s="33" t="s">
        <v>175</v>
      </c>
      <c r="D88" s="52">
        <v>3795800</v>
      </c>
      <c r="E88" s="53">
        <v>3795800</v>
      </c>
      <c r="F88" s="53">
        <v>544025</v>
      </c>
      <c r="G88" s="6">
        <f t="shared" si="10"/>
        <v>0.14332288318668002</v>
      </c>
      <c r="H88" s="67">
        <v>44181</v>
      </c>
      <c r="I88" s="53">
        <v>182120</v>
      </c>
      <c r="J88" s="68">
        <v>34065</v>
      </c>
      <c r="K88" s="68">
        <v>260366</v>
      </c>
      <c r="L88" s="67">
        <v>18639</v>
      </c>
      <c r="M88" s="53">
        <v>10440</v>
      </c>
      <c r="N88" s="68">
        <v>254580</v>
      </c>
      <c r="O88" s="68">
        <v>283659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176</v>
      </c>
      <c r="C89" s="36"/>
      <c r="D89" s="54">
        <f>SUM(D84:D88)</f>
        <v>373242193</v>
      </c>
      <c r="E89" s="55">
        <f>SUM(E84:E88)</f>
        <v>373242193</v>
      </c>
      <c r="F89" s="55">
        <f>SUM(F84:F88)</f>
        <v>64262792</v>
      </c>
      <c r="G89" s="7">
        <f t="shared" si="10"/>
        <v>0.1721745108276116</v>
      </c>
      <c r="H89" s="69">
        <f aca="true" t="shared" si="15" ref="H89:W89">SUM(H84:H88)</f>
        <v>8832855</v>
      </c>
      <c r="I89" s="55">
        <f t="shared" si="15"/>
        <v>10450162</v>
      </c>
      <c r="J89" s="70">
        <f t="shared" si="15"/>
        <v>8202350</v>
      </c>
      <c r="K89" s="70">
        <f t="shared" si="15"/>
        <v>27485367</v>
      </c>
      <c r="L89" s="69">
        <f t="shared" si="15"/>
        <v>8937734</v>
      </c>
      <c r="M89" s="55">
        <f t="shared" si="15"/>
        <v>15994389</v>
      </c>
      <c r="N89" s="70">
        <f t="shared" si="15"/>
        <v>11845302</v>
      </c>
      <c r="O89" s="70">
        <f t="shared" si="15"/>
        <v>36777425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177</v>
      </c>
      <c r="C90" s="39"/>
      <c r="D90" s="56">
        <f>SUM(D61,D63:D67,D69:D74,D76:D82,D84:D88)</f>
        <v>2589747824</v>
      </c>
      <c r="E90" s="57">
        <f>SUM(E61,E63:E67,E69:E74,E76:E82,E84:E88)</f>
        <v>2589747824</v>
      </c>
      <c r="F90" s="57">
        <f>SUM(F61,F63:F67,F69:F74,F76:F82,F84:F88)</f>
        <v>856254285</v>
      </c>
      <c r="G90" s="8">
        <f t="shared" si="10"/>
        <v>0.3306323021356847</v>
      </c>
      <c r="H90" s="71">
        <f aca="true" t="shared" si="16" ref="H90:W90">SUM(H61,H63:H67,H69:H74,H76:H82,H84:H88)</f>
        <v>109580362</v>
      </c>
      <c r="I90" s="57">
        <f t="shared" si="16"/>
        <v>150952317</v>
      </c>
      <c r="J90" s="72">
        <f t="shared" si="16"/>
        <v>100907349</v>
      </c>
      <c r="K90" s="72">
        <f t="shared" si="16"/>
        <v>361440028</v>
      </c>
      <c r="L90" s="71">
        <f t="shared" si="16"/>
        <v>164846816</v>
      </c>
      <c r="M90" s="57">
        <f t="shared" si="16"/>
        <v>172417997</v>
      </c>
      <c r="N90" s="72">
        <f t="shared" si="16"/>
        <v>157549444</v>
      </c>
      <c r="O90" s="72">
        <f t="shared" si="16"/>
        <v>494814257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178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23</v>
      </c>
      <c r="B93" s="32" t="s">
        <v>179</v>
      </c>
      <c r="C93" s="33" t="s">
        <v>180</v>
      </c>
      <c r="D93" s="52">
        <v>2980932710</v>
      </c>
      <c r="E93" s="53">
        <v>2980932710</v>
      </c>
      <c r="F93" s="53">
        <v>1016299079</v>
      </c>
      <c r="G93" s="6">
        <f aca="true" t="shared" si="17" ref="G93:G99">IF($D93=0,0,$F93/$D93)</f>
        <v>0.3409332507207115</v>
      </c>
      <c r="H93" s="67">
        <v>27723489</v>
      </c>
      <c r="I93" s="53">
        <v>101727618</v>
      </c>
      <c r="J93" s="68">
        <v>158071302</v>
      </c>
      <c r="K93" s="68">
        <v>287522409</v>
      </c>
      <c r="L93" s="67">
        <v>250637219</v>
      </c>
      <c r="M93" s="53">
        <v>237572741</v>
      </c>
      <c r="N93" s="68">
        <v>240566710</v>
      </c>
      <c r="O93" s="68">
        <v>728776670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23</v>
      </c>
      <c r="B94" s="32" t="s">
        <v>181</v>
      </c>
      <c r="C94" s="33" t="s">
        <v>182</v>
      </c>
      <c r="D94" s="52">
        <v>7595073000</v>
      </c>
      <c r="E94" s="53">
        <v>7595073000</v>
      </c>
      <c r="F94" s="53">
        <v>1461701000</v>
      </c>
      <c r="G94" s="6">
        <f t="shared" si="17"/>
        <v>0.1924538447490893</v>
      </c>
      <c r="H94" s="67">
        <v>65249000</v>
      </c>
      <c r="I94" s="53">
        <v>181740000</v>
      </c>
      <c r="J94" s="68">
        <v>273906000</v>
      </c>
      <c r="K94" s="68">
        <v>520895000</v>
      </c>
      <c r="L94" s="67">
        <v>278332000</v>
      </c>
      <c r="M94" s="53">
        <v>311821000</v>
      </c>
      <c r="N94" s="68">
        <v>350653000</v>
      </c>
      <c r="O94" s="68">
        <v>940806000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23</v>
      </c>
      <c r="B95" s="32" t="s">
        <v>183</v>
      </c>
      <c r="C95" s="33" t="s">
        <v>184</v>
      </c>
      <c r="D95" s="52">
        <v>4345256415</v>
      </c>
      <c r="E95" s="53">
        <v>4345256415</v>
      </c>
      <c r="F95" s="53">
        <v>1692807605</v>
      </c>
      <c r="G95" s="6">
        <f t="shared" si="17"/>
        <v>0.38957599812898497</v>
      </c>
      <c r="H95" s="67">
        <v>15149929</v>
      </c>
      <c r="I95" s="53">
        <v>174108956</v>
      </c>
      <c r="J95" s="68">
        <v>323983387</v>
      </c>
      <c r="K95" s="68">
        <v>513242272</v>
      </c>
      <c r="L95" s="67">
        <v>393485131</v>
      </c>
      <c r="M95" s="53">
        <v>319940275</v>
      </c>
      <c r="N95" s="68">
        <v>466139927</v>
      </c>
      <c r="O95" s="68">
        <v>1179565333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28</v>
      </c>
      <c r="C96" s="36"/>
      <c r="D96" s="54">
        <f>SUM(D93:D95)</f>
        <v>14921262125</v>
      </c>
      <c r="E96" s="55">
        <f>SUM(E93:E95)</f>
        <v>14921262125</v>
      </c>
      <c r="F96" s="55">
        <f>SUM(F93:F95)</f>
        <v>4170807684</v>
      </c>
      <c r="G96" s="7">
        <f t="shared" si="17"/>
        <v>0.2795211054574246</v>
      </c>
      <c r="H96" s="69">
        <f aca="true" t="shared" si="18" ref="H96:W96">SUM(H93:H95)</f>
        <v>108122418</v>
      </c>
      <c r="I96" s="55">
        <f t="shared" si="18"/>
        <v>457576574</v>
      </c>
      <c r="J96" s="70">
        <f t="shared" si="18"/>
        <v>755960689</v>
      </c>
      <c r="K96" s="70">
        <f t="shared" si="18"/>
        <v>1321659681</v>
      </c>
      <c r="L96" s="69">
        <f t="shared" si="18"/>
        <v>922454350</v>
      </c>
      <c r="M96" s="55">
        <f t="shared" si="18"/>
        <v>869334016</v>
      </c>
      <c r="N96" s="70">
        <f t="shared" si="18"/>
        <v>1057359637</v>
      </c>
      <c r="O96" s="70">
        <f t="shared" si="18"/>
        <v>2849148003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29</v>
      </c>
      <c r="B97" s="32" t="s">
        <v>185</v>
      </c>
      <c r="C97" s="33" t="s">
        <v>186</v>
      </c>
      <c r="D97" s="52">
        <v>326103788</v>
      </c>
      <c r="E97" s="53">
        <v>335203789</v>
      </c>
      <c r="F97" s="53">
        <v>91120047</v>
      </c>
      <c r="G97" s="6">
        <f t="shared" si="17"/>
        <v>0.2794203880882242</v>
      </c>
      <c r="H97" s="67">
        <v>2256362</v>
      </c>
      <c r="I97" s="53">
        <v>22158534</v>
      </c>
      <c r="J97" s="68">
        <v>22530284</v>
      </c>
      <c r="K97" s="68">
        <v>46945180</v>
      </c>
      <c r="L97" s="67">
        <v>11451386</v>
      </c>
      <c r="M97" s="53">
        <v>16653680</v>
      </c>
      <c r="N97" s="68">
        <v>16069801</v>
      </c>
      <c r="O97" s="68">
        <v>44174867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29</v>
      </c>
      <c r="B98" s="32" t="s">
        <v>187</v>
      </c>
      <c r="C98" s="33" t="s">
        <v>188</v>
      </c>
      <c r="D98" s="52">
        <v>152467500</v>
      </c>
      <c r="E98" s="53">
        <v>152467500</v>
      </c>
      <c r="F98" s="53">
        <v>21015364</v>
      </c>
      <c r="G98" s="6">
        <f t="shared" si="17"/>
        <v>0.13783504025448046</v>
      </c>
      <c r="H98" s="67">
        <v>1490032</v>
      </c>
      <c r="I98" s="53">
        <v>47661</v>
      </c>
      <c r="J98" s="68">
        <v>7641000</v>
      </c>
      <c r="K98" s="68">
        <v>9178693</v>
      </c>
      <c r="L98" s="67">
        <v>2952321</v>
      </c>
      <c r="M98" s="53">
        <v>6717000</v>
      </c>
      <c r="N98" s="68">
        <v>2167350</v>
      </c>
      <c r="O98" s="68">
        <v>11836671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29</v>
      </c>
      <c r="B99" s="32" t="s">
        <v>189</v>
      </c>
      <c r="C99" s="33" t="s">
        <v>190</v>
      </c>
      <c r="D99" s="52">
        <v>62493371</v>
      </c>
      <c r="E99" s="53">
        <v>62493371</v>
      </c>
      <c r="F99" s="53">
        <v>5043120</v>
      </c>
      <c r="G99" s="6">
        <f t="shared" si="17"/>
        <v>0.08069847920349824</v>
      </c>
      <c r="H99" s="67">
        <v>0</v>
      </c>
      <c r="I99" s="53">
        <v>868745</v>
      </c>
      <c r="J99" s="68">
        <v>7200</v>
      </c>
      <c r="K99" s="68">
        <v>875945</v>
      </c>
      <c r="L99" s="67">
        <v>2808255</v>
      </c>
      <c r="M99" s="53">
        <v>901917</v>
      </c>
      <c r="N99" s="68">
        <v>457003</v>
      </c>
      <c r="O99" s="68">
        <v>4167175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48</v>
      </c>
      <c r="B100" s="32" t="s">
        <v>191</v>
      </c>
      <c r="C100" s="33" t="s">
        <v>192</v>
      </c>
      <c r="D100" s="52">
        <v>17702113</v>
      </c>
      <c r="E100" s="53">
        <v>17702113</v>
      </c>
      <c r="F100" s="53">
        <v>12315170</v>
      </c>
      <c r="G100" s="6">
        <f aca="true" t="shared" si="19" ref="G100:G108">IF($D100=0,0,$F100/$D100)</f>
        <v>0.6956892660215196</v>
      </c>
      <c r="H100" s="67">
        <v>3477289</v>
      </c>
      <c r="I100" s="53">
        <v>1915324</v>
      </c>
      <c r="J100" s="68">
        <v>2004309</v>
      </c>
      <c r="K100" s="68">
        <v>7396922</v>
      </c>
      <c r="L100" s="67">
        <v>2596041</v>
      </c>
      <c r="M100" s="53">
        <v>1168215</v>
      </c>
      <c r="N100" s="68">
        <v>1153992</v>
      </c>
      <c r="O100" s="68">
        <v>4918248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193</v>
      </c>
      <c r="C101" s="36"/>
      <c r="D101" s="54">
        <f>SUM(D97:D100)</f>
        <v>558766772</v>
      </c>
      <c r="E101" s="55">
        <f>SUM(E97:E100)</f>
        <v>567866773</v>
      </c>
      <c r="F101" s="55">
        <f>SUM(F97:F100)</f>
        <v>129493701</v>
      </c>
      <c r="G101" s="7">
        <f t="shared" si="19"/>
        <v>0.23174910801603643</v>
      </c>
      <c r="H101" s="69">
        <f aca="true" t="shared" si="20" ref="H101:W101">SUM(H97:H100)</f>
        <v>7223683</v>
      </c>
      <c r="I101" s="55">
        <f t="shared" si="20"/>
        <v>24990264</v>
      </c>
      <c r="J101" s="70">
        <f t="shared" si="20"/>
        <v>32182793</v>
      </c>
      <c r="K101" s="70">
        <f t="shared" si="20"/>
        <v>64396740</v>
      </c>
      <c r="L101" s="69">
        <f t="shared" si="20"/>
        <v>19808003</v>
      </c>
      <c r="M101" s="55">
        <f t="shared" si="20"/>
        <v>25440812</v>
      </c>
      <c r="N101" s="70">
        <f t="shared" si="20"/>
        <v>19848146</v>
      </c>
      <c r="O101" s="70">
        <f t="shared" si="20"/>
        <v>65096961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29</v>
      </c>
      <c r="B102" s="32" t="s">
        <v>194</v>
      </c>
      <c r="C102" s="33" t="s">
        <v>195</v>
      </c>
      <c r="D102" s="52">
        <v>220581836</v>
      </c>
      <c r="E102" s="53">
        <v>220581836</v>
      </c>
      <c r="F102" s="53">
        <v>91425818</v>
      </c>
      <c r="G102" s="6">
        <f t="shared" si="19"/>
        <v>0.41447573226292306</v>
      </c>
      <c r="H102" s="67">
        <v>0</v>
      </c>
      <c r="I102" s="53">
        <v>9558221</v>
      </c>
      <c r="J102" s="68">
        <v>14748331</v>
      </c>
      <c r="K102" s="68">
        <v>24306552</v>
      </c>
      <c r="L102" s="67">
        <v>24138642</v>
      </c>
      <c r="M102" s="53">
        <v>27825045</v>
      </c>
      <c r="N102" s="68">
        <v>15155579</v>
      </c>
      <c r="O102" s="68">
        <v>67119266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29</v>
      </c>
      <c r="B103" s="32" t="s">
        <v>196</v>
      </c>
      <c r="C103" s="33" t="s">
        <v>197</v>
      </c>
      <c r="D103" s="52">
        <v>114851847</v>
      </c>
      <c r="E103" s="53">
        <v>114851847</v>
      </c>
      <c r="F103" s="53">
        <v>19861231</v>
      </c>
      <c r="G103" s="6">
        <f t="shared" si="19"/>
        <v>0.1729291388757553</v>
      </c>
      <c r="H103" s="67">
        <v>1832993</v>
      </c>
      <c r="I103" s="53">
        <v>5587923</v>
      </c>
      <c r="J103" s="68">
        <v>2399352</v>
      </c>
      <c r="K103" s="68">
        <v>9820268</v>
      </c>
      <c r="L103" s="67">
        <v>3372852</v>
      </c>
      <c r="M103" s="53">
        <v>3223541</v>
      </c>
      <c r="N103" s="68">
        <v>3444570</v>
      </c>
      <c r="O103" s="68">
        <v>10040963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29</v>
      </c>
      <c r="B104" s="32" t="s">
        <v>198</v>
      </c>
      <c r="C104" s="33" t="s">
        <v>199</v>
      </c>
      <c r="D104" s="52">
        <v>84901000</v>
      </c>
      <c r="E104" s="53">
        <v>84901000</v>
      </c>
      <c r="F104" s="53">
        <v>52926290</v>
      </c>
      <c r="G104" s="6">
        <f t="shared" si="19"/>
        <v>0.6233882993133179</v>
      </c>
      <c r="H104" s="67">
        <v>15954866</v>
      </c>
      <c r="I104" s="53">
        <v>2688085</v>
      </c>
      <c r="J104" s="68">
        <v>6741408</v>
      </c>
      <c r="K104" s="68">
        <v>25384359</v>
      </c>
      <c r="L104" s="67">
        <v>1889794</v>
      </c>
      <c r="M104" s="53">
        <v>17874993</v>
      </c>
      <c r="N104" s="68">
        <v>7777144</v>
      </c>
      <c r="O104" s="68">
        <v>27541931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29</v>
      </c>
      <c r="B105" s="32" t="s">
        <v>200</v>
      </c>
      <c r="C105" s="33" t="s">
        <v>201</v>
      </c>
      <c r="D105" s="52">
        <v>354952994</v>
      </c>
      <c r="E105" s="53">
        <v>354952994</v>
      </c>
      <c r="F105" s="53">
        <v>70530882</v>
      </c>
      <c r="G105" s="6">
        <f t="shared" si="19"/>
        <v>0.198704851606351</v>
      </c>
      <c r="H105" s="67">
        <v>4630222</v>
      </c>
      <c r="I105" s="53">
        <v>11725547</v>
      </c>
      <c r="J105" s="68">
        <v>9655340</v>
      </c>
      <c r="K105" s="68">
        <v>26011109</v>
      </c>
      <c r="L105" s="67">
        <v>10162901</v>
      </c>
      <c r="M105" s="53">
        <v>17178436</v>
      </c>
      <c r="N105" s="68">
        <v>17178436</v>
      </c>
      <c r="O105" s="68">
        <v>44519773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48</v>
      </c>
      <c r="B106" s="32" t="s">
        <v>202</v>
      </c>
      <c r="C106" s="33" t="s">
        <v>203</v>
      </c>
      <c r="D106" s="52">
        <v>5360000</v>
      </c>
      <c r="E106" s="53">
        <v>5360000</v>
      </c>
      <c r="F106" s="53">
        <v>4740919</v>
      </c>
      <c r="G106" s="6">
        <f t="shared" si="19"/>
        <v>0.8844998134328358</v>
      </c>
      <c r="H106" s="67">
        <v>1180593</v>
      </c>
      <c r="I106" s="53">
        <v>2098888</v>
      </c>
      <c r="J106" s="68">
        <v>0</v>
      </c>
      <c r="K106" s="68">
        <v>3279481</v>
      </c>
      <c r="L106" s="67">
        <v>447419</v>
      </c>
      <c r="M106" s="53">
        <v>0</v>
      </c>
      <c r="N106" s="68">
        <v>1014019</v>
      </c>
      <c r="O106" s="68">
        <v>1461438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204</v>
      </c>
      <c r="C107" s="36"/>
      <c r="D107" s="54">
        <f>SUM(D102:D106)</f>
        <v>780647677</v>
      </c>
      <c r="E107" s="55">
        <f>SUM(E102:E106)</f>
        <v>780647677</v>
      </c>
      <c r="F107" s="55">
        <f>SUM(F102:F106)</f>
        <v>239485140</v>
      </c>
      <c r="G107" s="7">
        <f t="shared" si="19"/>
        <v>0.3067774965017926</v>
      </c>
      <c r="H107" s="69">
        <f aca="true" t="shared" si="21" ref="H107:W107">SUM(H102:H106)</f>
        <v>23598674</v>
      </c>
      <c r="I107" s="55">
        <f t="shared" si="21"/>
        <v>31658664</v>
      </c>
      <c r="J107" s="70">
        <f t="shared" si="21"/>
        <v>33544431</v>
      </c>
      <c r="K107" s="70">
        <f t="shared" si="21"/>
        <v>88801769</v>
      </c>
      <c r="L107" s="69">
        <f t="shared" si="21"/>
        <v>40011608</v>
      </c>
      <c r="M107" s="55">
        <f t="shared" si="21"/>
        <v>66102015</v>
      </c>
      <c r="N107" s="70">
        <f t="shared" si="21"/>
        <v>44569748</v>
      </c>
      <c r="O107" s="70">
        <f t="shared" si="21"/>
        <v>150683371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205</v>
      </c>
      <c r="C108" s="39"/>
      <c r="D108" s="56">
        <f>SUM(D93:D95,D97:D100,D102:D106)</f>
        <v>16260676574</v>
      </c>
      <c r="E108" s="57">
        <f>SUM(E93:E95,E97:E100,E102:E106)</f>
        <v>16269776575</v>
      </c>
      <c r="F108" s="57">
        <f>SUM(F93:F95,F97:F100,F102:F106)</f>
        <v>4539786525</v>
      </c>
      <c r="G108" s="8">
        <f t="shared" si="19"/>
        <v>0.27918804634850736</v>
      </c>
      <c r="H108" s="71">
        <f aca="true" t="shared" si="22" ref="H108:W108">SUM(H93:H95,H97:H100,H102:H106)</f>
        <v>138944775</v>
      </c>
      <c r="I108" s="57">
        <f t="shared" si="22"/>
        <v>514225502</v>
      </c>
      <c r="J108" s="72">
        <f t="shared" si="22"/>
        <v>821687913</v>
      </c>
      <c r="K108" s="72">
        <f t="shared" si="22"/>
        <v>1474858190</v>
      </c>
      <c r="L108" s="71">
        <f t="shared" si="22"/>
        <v>982273961</v>
      </c>
      <c r="M108" s="57">
        <f t="shared" si="22"/>
        <v>960876843</v>
      </c>
      <c r="N108" s="72">
        <f t="shared" si="22"/>
        <v>1121777531</v>
      </c>
      <c r="O108" s="72">
        <f t="shared" si="22"/>
        <v>3064928335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206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23</v>
      </c>
      <c r="B111" s="32" t="s">
        <v>207</v>
      </c>
      <c r="C111" s="33" t="s">
        <v>208</v>
      </c>
      <c r="D111" s="52">
        <v>5466767000</v>
      </c>
      <c r="E111" s="53">
        <v>5466767000</v>
      </c>
      <c r="F111" s="53">
        <v>2108082000</v>
      </c>
      <c r="G111" s="6">
        <f aca="true" t="shared" si="23" ref="G111:G142">IF($D111=0,0,$F111/$D111)</f>
        <v>0.38561767860236223</v>
      </c>
      <c r="H111" s="67">
        <v>212942000</v>
      </c>
      <c r="I111" s="53">
        <v>259735000</v>
      </c>
      <c r="J111" s="68">
        <v>341576000</v>
      </c>
      <c r="K111" s="68">
        <v>814253000</v>
      </c>
      <c r="L111" s="67">
        <v>413855000</v>
      </c>
      <c r="M111" s="53">
        <v>405797000</v>
      </c>
      <c r="N111" s="68">
        <v>474177000</v>
      </c>
      <c r="O111" s="68">
        <v>1293829000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28</v>
      </c>
      <c r="C112" s="36"/>
      <c r="D112" s="54">
        <f>D111</f>
        <v>5466767000</v>
      </c>
      <c r="E112" s="55">
        <f>E111</f>
        <v>5466767000</v>
      </c>
      <c r="F112" s="55">
        <f>F111</f>
        <v>2108082000</v>
      </c>
      <c r="G112" s="7">
        <f t="shared" si="23"/>
        <v>0.38561767860236223</v>
      </c>
      <c r="H112" s="69">
        <f aca="true" t="shared" si="24" ref="H112:W112">H111</f>
        <v>212942000</v>
      </c>
      <c r="I112" s="55">
        <f t="shared" si="24"/>
        <v>259735000</v>
      </c>
      <c r="J112" s="70">
        <f t="shared" si="24"/>
        <v>341576000</v>
      </c>
      <c r="K112" s="70">
        <f t="shared" si="24"/>
        <v>814253000</v>
      </c>
      <c r="L112" s="69">
        <f t="shared" si="24"/>
        <v>413855000</v>
      </c>
      <c r="M112" s="55">
        <f t="shared" si="24"/>
        <v>405797000</v>
      </c>
      <c r="N112" s="70">
        <f t="shared" si="24"/>
        <v>474177000</v>
      </c>
      <c r="O112" s="70">
        <f t="shared" si="24"/>
        <v>1293829000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29</v>
      </c>
      <c r="B113" s="32" t="s">
        <v>209</v>
      </c>
      <c r="C113" s="33" t="s">
        <v>210</v>
      </c>
      <c r="D113" s="52">
        <v>23613586</v>
      </c>
      <c r="E113" s="53">
        <v>23613586</v>
      </c>
      <c r="F113" s="53">
        <v>12302988</v>
      </c>
      <c r="G113" s="6">
        <f t="shared" si="23"/>
        <v>0.5210131150770577</v>
      </c>
      <c r="H113" s="67">
        <v>2786264</v>
      </c>
      <c r="I113" s="53">
        <v>0</v>
      </c>
      <c r="J113" s="68">
        <v>2568547</v>
      </c>
      <c r="K113" s="68">
        <v>5354811</v>
      </c>
      <c r="L113" s="67">
        <v>2964523</v>
      </c>
      <c r="M113" s="53">
        <v>1599820</v>
      </c>
      <c r="N113" s="68">
        <v>2383834</v>
      </c>
      <c r="O113" s="68">
        <v>6948177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29</v>
      </c>
      <c r="B114" s="32" t="s">
        <v>211</v>
      </c>
      <c r="C114" s="33" t="s">
        <v>212</v>
      </c>
      <c r="D114" s="52">
        <v>29100650</v>
      </c>
      <c r="E114" s="53">
        <v>48862444</v>
      </c>
      <c r="F114" s="53">
        <v>5403008</v>
      </c>
      <c r="G114" s="6">
        <f t="shared" si="23"/>
        <v>0.18566623082302286</v>
      </c>
      <c r="H114" s="67">
        <v>0</v>
      </c>
      <c r="I114" s="53">
        <v>117780</v>
      </c>
      <c r="J114" s="68">
        <v>1379679</v>
      </c>
      <c r="K114" s="68">
        <v>1497459</v>
      </c>
      <c r="L114" s="67">
        <v>1540984</v>
      </c>
      <c r="M114" s="53">
        <v>448234</v>
      </c>
      <c r="N114" s="68">
        <v>1916331</v>
      </c>
      <c r="O114" s="68">
        <v>3905549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29</v>
      </c>
      <c r="B115" s="32" t="s">
        <v>213</v>
      </c>
      <c r="C115" s="33" t="s">
        <v>214</v>
      </c>
      <c r="D115" s="52">
        <v>44269000</v>
      </c>
      <c r="E115" s="53">
        <v>44269000</v>
      </c>
      <c r="F115" s="53">
        <v>17957833</v>
      </c>
      <c r="G115" s="6">
        <f t="shared" si="23"/>
        <v>0.40565255596467054</v>
      </c>
      <c r="H115" s="67">
        <v>1926522</v>
      </c>
      <c r="I115" s="53">
        <v>2466060</v>
      </c>
      <c r="J115" s="68">
        <v>34246</v>
      </c>
      <c r="K115" s="68">
        <v>4426828</v>
      </c>
      <c r="L115" s="67">
        <v>3945416</v>
      </c>
      <c r="M115" s="53">
        <v>4577656</v>
      </c>
      <c r="N115" s="68">
        <v>5007933</v>
      </c>
      <c r="O115" s="68">
        <v>13531005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29</v>
      </c>
      <c r="B116" s="32" t="s">
        <v>215</v>
      </c>
      <c r="C116" s="33" t="s">
        <v>216</v>
      </c>
      <c r="D116" s="52">
        <v>39853603</v>
      </c>
      <c r="E116" s="53">
        <v>39853603</v>
      </c>
      <c r="F116" s="53">
        <v>11616313</v>
      </c>
      <c r="G116" s="6">
        <f t="shared" si="23"/>
        <v>0.2914746001760493</v>
      </c>
      <c r="H116" s="67">
        <v>2381494</v>
      </c>
      <c r="I116" s="53">
        <v>2143620</v>
      </c>
      <c r="J116" s="68">
        <v>1884439</v>
      </c>
      <c r="K116" s="68">
        <v>6409553</v>
      </c>
      <c r="L116" s="67">
        <v>2605207</v>
      </c>
      <c r="M116" s="53">
        <v>122591</v>
      </c>
      <c r="N116" s="68">
        <v>2478962</v>
      </c>
      <c r="O116" s="68">
        <v>5206760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29</v>
      </c>
      <c r="B117" s="32" t="s">
        <v>217</v>
      </c>
      <c r="C117" s="33" t="s">
        <v>218</v>
      </c>
      <c r="D117" s="52">
        <v>17325000</v>
      </c>
      <c r="E117" s="53">
        <v>17325000</v>
      </c>
      <c r="F117" s="53">
        <v>5265805</v>
      </c>
      <c r="G117" s="6">
        <f t="shared" si="23"/>
        <v>0.30394256854256857</v>
      </c>
      <c r="H117" s="67">
        <v>1057092</v>
      </c>
      <c r="I117" s="53">
        <v>116789</v>
      </c>
      <c r="J117" s="68">
        <v>1012944</v>
      </c>
      <c r="K117" s="68">
        <v>2186825</v>
      </c>
      <c r="L117" s="67">
        <v>2143065</v>
      </c>
      <c r="M117" s="53">
        <v>935915</v>
      </c>
      <c r="N117" s="68">
        <v>0</v>
      </c>
      <c r="O117" s="68">
        <v>3078980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29</v>
      </c>
      <c r="B118" s="32" t="s">
        <v>219</v>
      </c>
      <c r="C118" s="33" t="s">
        <v>220</v>
      </c>
      <c r="D118" s="52">
        <v>139521500</v>
      </c>
      <c r="E118" s="53">
        <v>139521500</v>
      </c>
      <c r="F118" s="53">
        <v>20991916</v>
      </c>
      <c r="G118" s="6">
        <f t="shared" si="23"/>
        <v>0.15045649595223676</v>
      </c>
      <c r="H118" s="67">
        <v>446493</v>
      </c>
      <c r="I118" s="53">
        <v>1908903</v>
      </c>
      <c r="J118" s="68">
        <v>3634297</v>
      </c>
      <c r="K118" s="68">
        <v>5989693</v>
      </c>
      <c r="L118" s="67">
        <v>1941154</v>
      </c>
      <c r="M118" s="53">
        <v>7197009</v>
      </c>
      <c r="N118" s="68">
        <v>5864060</v>
      </c>
      <c r="O118" s="68">
        <v>15002223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48</v>
      </c>
      <c r="B119" s="32" t="s">
        <v>221</v>
      </c>
      <c r="C119" s="33" t="s">
        <v>222</v>
      </c>
      <c r="D119" s="52">
        <v>375044912</v>
      </c>
      <c r="E119" s="53">
        <v>375044912</v>
      </c>
      <c r="F119" s="53">
        <v>131194945</v>
      </c>
      <c r="G119" s="6">
        <f t="shared" si="23"/>
        <v>0.3498112914007483</v>
      </c>
      <c r="H119" s="67">
        <v>2431917</v>
      </c>
      <c r="I119" s="53">
        <v>25333919</v>
      </c>
      <c r="J119" s="68">
        <v>21916370</v>
      </c>
      <c r="K119" s="68">
        <v>49682206</v>
      </c>
      <c r="L119" s="67">
        <v>10953965</v>
      </c>
      <c r="M119" s="53">
        <v>33917935</v>
      </c>
      <c r="N119" s="68">
        <v>36640839</v>
      </c>
      <c r="O119" s="68">
        <v>81512739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223</v>
      </c>
      <c r="C120" s="36"/>
      <c r="D120" s="54">
        <f>SUM(D113:D119)</f>
        <v>668728251</v>
      </c>
      <c r="E120" s="55">
        <f>SUM(E113:E119)</f>
        <v>688490045</v>
      </c>
      <c r="F120" s="55">
        <f>SUM(F113:F119)</f>
        <v>204732808</v>
      </c>
      <c r="G120" s="7">
        <f t="shared" si="23"/>
        <v>0.3061524732861929</v>
      </c>
      <c r="H120" s="69">
        <f aca="true" t="shared" si="25" ref="H120:W120">SUM(H113:H119)</f>
        <v>11029782</v>
      </c>
      <c r="I120" s="55">
        <f t="shared" si="25"/>
        <v>32087071</v>
      </c>
      <c r="J120" s="70">
        <f t="shared" si="25"/>
        <v>32430522</v>
      </c>
      <c r="K120" s="70">
        <f t="shared" si="25"/>
        <v>75547375</v>
      </c>
      <c r="L120" s="69">
        <f t="shared" si="25"/>
        <v>26094314</v>
      </c>
      <c r="M120" s="55">
        <f t="shared" si="25"/>
        <v>48799160</v>
      </c>
      <c r="N120" s="70">
        <f t="shared" si="25"/>
        <v>54291959</v>
      </c>
      <c r="O120" s="70">
        <f t="shared" si="25"/>
        <v>129185433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29</v>
      </c>
      <c r="B121" s="32" t="s">
        <v>224</v>
      </c>
      <c r="C121" s="33" t="s">
        <v>225</v>
      </c>
      <c r="D121" s="52">
        <v>33318000</v>
      </c>
      <c r="E121" s="53">
        <v>33318000</v>
      </c>
      <c r="F121" s="53">
        <v>10149530</v>
      </c>
      <c r="G121" s="6">
        <f t="shared" si="23"/>
        <v>0.30462602797286753</v>
      </c>
      <c r="H121" s="67">
        <v>1199661</v>
      </c>
      <c r="I121" s="53">
        <v>2696529</v>
      </c>
      <c r="J121" s="68">
        <v>2240462</v>
      </c>
      <c r="K121" s="68">
        <v>6136652</v>
      </c>
      <c r="L121" s="67">
        <v>1497491</v>
      </c>
      <c r="M121" s="53">
        <v>1791855</v>
      </c>
      <c r="N121" s="68">
        <v>723532</v>
      </c>
      <c r="O121" s="68">
        <v>4012878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29</v>
      </c>
      <c r="B122" s="32" t="s">
        <v>226</v>
      </c>
      <c r="C122" s="33" t="s">
        <v>227</v>
      </c>
      <c r="D122" s="52">
        <v>32262000</v>
      </c>
      <c r="E122" s="53">
        <v>32262000</v>
      </c>
      <c r="F122" s="53">
        <v>13612952</v>
      </c>
      <c r="G122" s="6">
        <f t="shared" si="23"/>
        <v>0.4219500340958403</v>
      </c>
      <c r="H122" s="67">
        <v>0</v>
      </c>
      <c r="I122" s="53">
        <v>829585</v>
      </c>
      <c r="J122" s="68">
        <v>4443138</v>
      </c>
      <c r="K122" s="68">
        <v>5272723</v>
      </c>
      <c r="L122" s="67">
        <v>2967263</v>
      </c>
      <c r="M122" s="53">
        <v>1187474</v>
      </c>
      <c r="N122" s="68">
        <v>4185492</v>
      </c>
      <c r="O122" s="68">
        <v>8340229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29</v>
      </c>
      <c r="B123" s="32" t="s">
        <v>228</v>
      </c>
      <c r="C123" s="33" t="s">
        <v>229</v>
      </c>
      <c r="D123" s="52">
        <v>14071000</v>
      </c>
      <c r="E123" s="53">
        <v>14071000</v>
      </c>
      <c r="F123" s="53">
        <v>3975186</v>
      </c>
      <c r="G123" s="6">
        <f t="shared" si="23"/>
        <v>0.28250913225783525</v>
      </c>
      <c r="H123" s="67">
        <v>0</v>
      </c>
      <c r="I123" s="53">
        <v>16060</v>
      </c>
      <c r="J123" s="68">
        <v>0</v>
      </c>
      <c r="K123" s="68">
        <v>16060</v>
      </c>
      <c r="L123" s="67">
        <v>939425</v>
      </c>
      <c r="M123" s="53">
        <v>1982701</v>
      </c>
      <c r="N123" s="68">
        <v>1037000</v>
      </c>
      <c r="O123" s="68">
        <v>3959126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29</v>
      </c>
      <c r="B124" s="32" t="s">
        <v>230</v>
      </c>
      <c r="C124" s="33" t="s">
        <v>231</v>
      </c>
      <c r="D124" s="52">
        <v>0</v>
      </c>
      <c r="E124" s="53">
        <v>0</v>
      </c>
      <c r="F124" s="53">
        <v>16514472</v>
      </c>
      <c r="G124" s="6">
        <f t="shared" si="23"/>
        <v>0</v>
      </c>
      <c r="H124" s="67">
        <v>4036635</v>
      </c>
      <c r="I124" s="53">
        <v>1397606</v>
      </c>
      <c r="J124" s="68">
        <v>2846174</v>
      </c>
      <c r="K124" s="68">
        <v>8280415</v>
      </c>
      <c r="L124" s="67">
        <v>3150784</v>
      </c>
      <c r="M124" s="53">
        <v>1611161</v>
      </c>
      <c r="N124" s="68">
        <v>3472112</v>
      </c>
      <c r="O124" s="68">
        <v>8234057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29</v>
      </c>
      <c r="B125" s="32" t="s">
        <v>232</v>
      </c>
      <c r="C125" s="33" t="s">
        <v>233</v>
      </c>
      <c r="D125" s="52">
        <v>443157508</v>
      </c>
      <c r="E125" s="53">
        <v>443157508</v>
      </c>
      <c r="F125" s="53">
        <v>78065286</v>
      </c>
      <c r="G125" s="6">
        <f t="shared" si="23"/>
        <v>0.17615697486953102</v>
      </c>
      <c r="H125" s="67">
        <v>163771</v>
      </c>
      <c r="I125" s="53">
        <v>7723603</v>
      </c>
      <c r="J125" s="68">
        <v>21392316</v>
      </c>
      <c r="K125" s="68">
        <v>29279690</v>
      </c>
      <c r="L125" s="67">
        <v>18183525</v>
      </c>
      <c r="M125" s="53">
        <v>19330509</v>
      </c>
      <c r="N125" s="68">
        <v>11271562</v>
      </c>
      <c r="O125" s="68">
        <v>48785596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29</v>
      </c>
      <c r="B126" s="32" t="s">
        <v>234</v>
      </c>
      <c r="C126" s="33" t="s">
        <v>235</v>
      </c>
      <c r="D126" s="52">
        <v>17927000</v>
      </c>
      <c r="E126" s="53">
        <v>17927000</v>
      </c>
      <c r="F126" s="53">
        <v>4187861</v>
      </c>
      <c r="G126" s="6">
        <f t="shared" si="23"/>
        <v>0.23360634796675406</v>
      </c>
      <c r="H126" s="67">
        <v>1156273</v>
      </c>
      <c r="I126" s="53">
        <v>0</v>
      </c>
      <c r="J126" s="68">
        <v>1507789</v>
      </c>
      <c r="K126" s="68">
        <v>2664062</v>
      </c>
      <c r="L126" s="67">
        <v>65318</v>
      </c>
      <c r="M126" s="53">
        <v>1458481</v>
      </c>
      <c r="N126" s="68">
        <v>0</v>
      </c>
      <c r="O126" s="68">
        <v>1523799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29</v>
      </c>
      <c r="B127" s="32" t="s">
        <v>236</v>
      </c>
      <c r="C127" s="33" t="s">
        <v>237</v>
      </c>
      <c r="D127" s="52">
        <v>19315250</v>
      </c>
      <c r="E127" s="53">
        <v>19315250</v>
      </c>
      <c r="F127" s="53">
        <v>7783214</v>
      </c>
      <c r="G127" s="6">
        <f t="shared" si="23"/>
        <v>0.4029569381706165</v>
      </c>
      <c r="H127" s="67">
        <v>297006</v>
      </c>
      <c r="I127" s="53">
        <v>657759</v>
      </c>
      <c r="J127" s="68">
        <v>2257053</v>
      </c>
      <c r="K127" s="68">
        <v>3211818</v>
      </c>
      <c r="L127" s="67">
        <v>721295</v>
      </c>
      <c r="M127" s="53">
        <v>1860488</v>
      </c>
      <c r="N127" s="68">
        <v>1989613</v>
      </c>
      <c r="O127" s="68">
        <v>4571396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48</v>
      </c>
      <c r="B128" s="32" t="s">
        <v>238</v>
      </c>
      <c r="C128" s="33" t="s">
        <v>239</v>
      </c>
      <c r="D128" s="52">
        <v>334505000</v>
      </c>
      <c r="E128" s="53">
        <v>334505000</v>
      </c>
      <c r="F128" s="53">
        <v>69921816</v>
      </c>
      <c r="G128" s="6">
        <f t="shared" si="23"/>
        <v>0.20903070507167307</v>
      </c>
      <c r="H128" s="67">
        <v>266218</v>
      </c>
      <c r="I128" s="53">
        <v>10506394</v>
      </c>
      <c r="J128" s="68">
        <v>8783131</v>
      </c>
      <c r="K128" s="68">
        <v>19555743</v>
      </c>
      <c r="L128" s="67">
        <v>9815372</v>
      </c>
      <c r="M128" s="53">
        <v>16763885</v>
      </c>
      <c r="N128" s="68">
        <v>23786816</v>
      </c>
      <c r="O128" s="68">
        <v>50366073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240</v>
      </c>
      <c r="C129" s="36"/>
      <c r="D129" s="54">
        <f>SUM(D121:D128)</f>
        <v>894555758</v>
      </c>
      <c r="E129" s="55">
        <f>SUM(E121:E128)</f>
        <v>894555758</v>
      </c>
      <c r="F129" s="55">
        <f>SUM(F121:F128)</f>
        <v>204210317</v>
      </c>
      <c r="G129" s="7">
        <f t="shared" si="23"/>
        <v>0.22828126159129813</v>
      </c>
      <c r="H129" s="69">
        <f aca="true" t="shared" si="26" ref="H129:W129">SUM(H121:H128)</f>
        <v>7119564</v>
      </c>
      <c r="I129" s="55">
        <f t="shared" si="26"/>
        <v>23827536</v>
      </c>
      <c r="J129" s="70">
        <f t="shared" si="26"/>
        <v>43470063</v>
      </c>
      <c r="K129" s="70">
        <f t="shared" si="26"/>
        <v>74417163</v>
      </c>
      <c r="L129" s="69">
        <f t="shared" si="26"/>
        <v>37340473</v>
      </c>
      <c r="M129" s="55">
        <f t="shared" si="26"/>
        <v>45986554</v>
      </c>
      <c r="N129" s="70">
        <f t="shared" si="26"/>
        <v>46466127</v>
      </c>
      <c r="O129" s="70">
        <f t="shared" si="26"/>
        <v>129793154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29</v>
      </c>
      <c r="B130" s="32" t="s">
        <v>241</v>
      </c>
      <c r="C130" s="33" t="s">
        <v>242</v>
      </c>
      <c r="D130" s="52">
        <v>129412000</v>
      </c>
      <c r="E130" s="53">
        <v>129412000</v>
      </c>
      <c r="F130" s="53">
        <v>58299700</v>
      </c>
      <c r="G130" s="6">
        <f t="shared" si="23"/>
        <v>0.45049686273297684</v>
      </c>
      <c r="H130" s="67">
        <v>4037099</v>
      </c>
      <c r="I130" s="53">
        <v>7832675</v>
      </c>
      <c r="J130" s="68">
        <v>10456048</v>
      </c>
      <c r="K130" s="68">
        <v>22325822</v>
      </c>
      <c r="L130" s="67">
        <v>12937952</v>
      </c>
      <c r="M130" s="53">
        <v>11546145</v>
      </c>
      <c r="N130" s="68">
        <v>11489781</v>
      </c>
      <c r="O130" s="68">
        <v>35973878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29</v>
      </c>
      <c r="B131" s="32" t="s">
        <v>243</v>
      </c>
      <c r="C131" s="33" t="s">
        <v>244</v>
      </c>
      <c r="D131" s="52">
        <v>51436027</v>
      </c>
      <c r="E131" s="53">
        <v>51436027</v>
      </c>
      <c r="F131" s="53">
        <v>9212919</v>
      </c>
      <c r="G131" s="6">
        <f t="shared" si="23"/>
        <v>0.17911412559138754</v>
      </c>
      <c r="H131" s="67">
        <v>477737</v>
      </c>
      <c r="I131" s="53">
        <v>368441</v>
      </c>
      <c r="J131" s="68">
        <v>3782741</v>
      </c>
      <c r="K131" s="68">
        <v>4628919</v>
      </c>
      <c r="L131" s="67">
        <v>1277000</v>
      </c>
      <c r="M131" s="53">
        <v>970000</v>
      </c>
      <c r="N131" s="68">
        <v>2337000</v>
      </c>
      <c r="O131" s="68">
        <v>4584000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29</v>
      </c>
      <c r="B132" s="32" t="s">
        <v>245</v>
      </c>
      <c r="C132" s="33" t="s">
        <v>246</v>
      </c>
      <c r="D132" s="52">
        <v>39671000</v>
      </c>
      <c r="E132" s="53">
        <v>39671000</v>
      </c>
      <c r="F132" s="53">
        <v>11181201</v>
      </c>
      <c r="G132" s="6">
        <f t="shared" si="23"/>
        <v>0.28184822666431397</v>
      </c>
      <c r="H132" s="67">
        <v>0</v>
      </c>
      <c r="I132" s="53">
        <v>1606960</v>
      </c>
      <c r="J132" s="68">
        <v>1298869</v>
      </c>
      <c r="K132" s="68">
        <v>2905829</v>
      </c>
      <c r="L132" s="67">
        <v>3667538</v>
      </c>
      <c r="M132" s="53">
        <v>0</v>
      </c>
      <c r="N132" s="68">
        <v>4607834</v>
      </c>
      <c r="O132" s="68">
        <v>8275372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29</v>
      </c>
      <c r="B133" s="32" t="s">
        <v>247</v>
      </c>
      <c r="C133" s="33" t="s">
        <v>248</v>
      </c>
      <c r="D133" s="52">
        <v>52090000</v>
      </c>
      <c r="E133" s="53">
        <v>52090000</v>
      </c>
      <c r="F133" s="53">
        <v>45011484</v>
      </c>
      <c r="G133" s="6">
        <f t="shared" si="23"/>
        <v>0.864109886734498</v>
      </c>
      <c r="H133" s="67">
        <v>2587920</v>
      </c>
      <c r="I133" s="53">
        <v>12746126</v>
      </c>
      <c r="J133" s="68">
        <v>6705225</v>
      </c>
      <c r="K133" s="68">
        <v>22039271</v>
      </c>
      <c r="L133" s="67">
        <v>6161642</v>
      </c>
      <c r="M133" s="53">
        <v>11359961</v>
      </c>
      <c r="N133" s="68">
        <v>5450610</v>
      </c>
      <c r="O133" s="68">
        <v>22972213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29</v>
      </c>
      <c r="B134" s="32" t="s">
        <v>249</v>
      </c>
      <c r="C134" s="33" t="s">
        <v>250</v>
      </c>
      <c r="D134" s="52">
        <v>39443361</v>
      </c>
      <c r="E134" s="53">
        <v>39443361</v>
      </c>
      <c r="F134" s="53">
        <v>16594000</v>
      </c>
      <c r="G134" s="6">
        <f t="shared" si="23"/>
        <v>0.42070451349214383</v>
      </c>
      <c r="H134" s="67">
        <v>16594000</v>
      </c>
      <c r="I134" s="53">
        <v>0</v>
      </c>
      <c r="J134" s="68">
        <v>0</v>
      </c>
      <c r="K134" s="68">
        <v>16594000</v>
      </c>
      <c r="L134" s="67">
        <v>0</v>
      </c>
      <c r="M134" s="53">
        <v>0</v>
      </c>
      <c r="N134" s="68">
        <v>0</v>
      </c>
      <c r="O134" s="68">
        <v>0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48</v>
      </c>
      <c r="B135" s="32" t="s">
        <v>251</v>
      </c>
      <c r="C135" s="33" t="s">
        <v>252</v>
      </c>
      <c r="D135" s="52">
        <v>196037000</v>
      </c>
      <c r="E135" s="53">
        <v>196037000</v>
      </c>
      <c r="F135" s="53">
        <v>108871441</v>
      </c>
      <c r="G135" s="6">
        <f t="shared" si="23"/>
        <v>0.5553616970265817</v>
      </c>
      <c r="H135" s="67">
        <v>34755945</v>
      </c>
      <c r="I135" s="53">
        <v>20018681</v>
      </c>
      <c r="J135" s="68">
        <v>17468067</v>
      </c>
      <c r="K135" s="68">
        <v>72242693</v>
      </c>
      <c r="L135" s="67">
        <v>14802926</v>
      </c>
      <c r="M135" s="53">
        <v>13789229</v>
      </c>
      <c r="N135" s="68">
        <v>8036593</v>
      </c>
      <c r="O135" s="68">
        <v>36628748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253</v>
      </c>
      <c r="C136" s="36"/>
      <c r="D136" s="54">
        <f>SUM(D130:D135)</f>
        <v>508089388</v>
      </c>
      <c r="E136" s="55">
        <f>SUM(E130:E135)</f>
        <v>508089388</v>
      </c>
      <c r="F136" s="55">
        <f>SUM(F130:F135)</f>
        <v>249170745</v>
      </c>
      <c r="G136" s="7">
        <f t="shared" si="23"/>
        <v>0.49040730014223405</v>
      </c>
      <c r="H136" s="69">
        <f aca="true" t="shared" si="27" ref="H136:W136">SUM(H130:H135)</f>
        <v>58452701</v>
      </c>
      <c r="I136" s="55">
        <f t="shared" si="27"/>
        <v>42572883</v>
      </c>
      <c r="J136" s="70">
        <f t="shared" si="27"/>
        <v>39710950</v>
      </c>
      <c r="K136" s="70">
        <f t="shared" si="27"/>
        <v>140736534</v>
      </c>
      <c r="L136" s="69">
        <f t="shared" si="27"/>
        <v>38847058</v>
      </c>
      <c r="M136" s="55">
        <f t="shared" si="27"/>
        <v>37665335</v>
      </c>
      <c r="N136" s="70">
        <f t="shared" si="27"/>
        <v>31921818</v>
      </c>
      <c r="O136" s="70">
        <f t="shared" si="27"/>
        <v>108434211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29</v>
      </c>
      <c r="B137" s="32" t="s">
        <v>254</v>
      </c>
      <c r="C137" s="33" t="s">
        <v>255</v>
      </c>
      <c r="D137" s="52">
        <v>35308713</v>
      </c>
      <c r="E137" s="53">
        <v>35308713</v>
      </c>
      <c r="F137" s="53">
        <v>6203845</v>
      </c>
      <c r="G137" s="6">
        <f t="shared" si="23"/>
        <v>0.1757029490143127</v>
      </c>
      <c r="H137" s="67">
        <v>0</v>
      </c>
      <c r="I137" s="53">
        <v>233329</v>
      </c>
      <c r="J137" s="68">
        <v>1936808</v>
      </c>
      <c r="K137" s="68">
        <v>2170137</v>
      </c>
      <c r="L137" s="67">
        <v>1951901</v>
      </c>
      <c r="M137" s="53">
        <v>792136</v>
      </c>
      <c r="N137" s="68">
        <v>1289671</v>
      </c>
      <c r="O137" s="68">
        <v>4033708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29</v>
      </c>
      <c r="B138" s="32" t="s">
        <v>256</v>
      </c>
      <c r="C138" s="33" t="s">
        <v>257</v>
      </c>
      <c r="D138" s="52">
        <v>73269379</v>
      </c>
      <c r="E138" s="53">
        <v>73269379</v>
      </c>
      <c r="F138" s="53">
        <v>19201628</v>
      </c>
      <c r="G138" s="6">
        <f t="shared" si="23"/>
        <v>0.262068933326158</v>
      </c>
      <c r="H138" s="67">
        <v>1335660</v>
      </c>
      <c r="I138" s="53">
        <v>2864969</v>
      </c>
      <c r="J138" s="68">
        <v>3597880</v>
      </c>
      <c r="K138" s="68">
        <v>7798509</v>
      </c>
      <c r="L138" s="67">
        <v>3214865</v>
      </c>
      <c r="M138" s="53">
        <v>3638890</v>
      </c>
      <c r="N138" s="68">
        <v>4549364</v>
      </c>
      <c r="O138" s="68">
        <v>11403119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29</v>
      </c>
      <c r="B139" s="32" t="s">
        <v>258</v>
      </c>
      <c r="C139" s="33" t="s">
        <v>259</v>
      </c>
      <c r="D139" s="52">
        <v>37994000</v>
      </c>
      <c r="E139" s="53">
        <v>37994000</v>
      </c>
      <c r="F139" s="53">
        <v>20458587</v>
      </c>
      <c r="G139" s="6">
        <f t="shared" si="23"/>
        <v>0.5384688898247092</v>
      </c>
      <c r="H139" s="67">
        <v>183848</v>
      </c>
      <c r="I139" s="53">
        <v>5475099</v>
      </c>
      <c r="J139" s="68">
        <v>4702552</v>
      </c>
      <c r="K139" s="68">
        <v>10361499</v>
      </c>
      <c r="L139" s="67">
        <v>1318983</v>
      </c>
      <c r="M139" s="53">
        <v>2178196</v>
      </c>
      <c r="N139" s="68">
        <v>6599909</v>
      </c>
      <c r="O139" s="68">
        <v>10097088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29</v>
      </c>
      <c r="B140" s="32" t="s">
        <v>260</v>
      </c>
      <c r="C140" s="33" t="s">
        <v>261</v>
      </c>
      <c r="D140" s="52">
        <v>31585000</v>
      </c>
      <c r="E140" s="53">
        <v>31585000</v>
      </c>
      <c r="F140" s="53">
        <v>15659515</v>
      </c>
      <c r="G140" s="6">
        <f t="shared" si="23"/>
        <v>0.4957896153237296</v>
      </c>
      <c r="H140" s="67">
        <v>0</v>
      </c>
      <c r="I140" s="53">
        <v>0</v>
      </c>
      <c r="J140" s="68">
        <v>8264350</v>
      </c>
      <c r="K140" s="68">
        <v>8264350</v>
      </c>
      <c r="L140" s="67">
        <v>7299852</v>
      </c>
      <c r="M140" s="53">
        <v>95313</v>
      </c>
      <c r="N140" s="68">
        <v>0</v>
      </c>
      <c r="O140" s="68">
        <v>7395165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48</v>
      </c>
      <c r="B141" s="32" t="s">
        <v>262</v>
      </c>
      <c r="C141" s="33" t="s">
        <v>263</v>
      </c>
      <c r="D141" s="52">
        <v>250424000</v>
      </c>
      <c r="E141" s="53">
        <v>250424000</v>
      </c>
      <c r="F141" s="53">
        <v>96300536</v>
      </c>
      <c r="G141" s="6">
        <f t="shared" si="23"/>
        <v>0.3845499472893972</v>
      </c>
      <c r="H141" s="67">
        <v>0</v>
      </c>
      <c r="I141" s="53">
        <v>8172356</v>
      </c>
      <c r="J141" s="68">
        <v>15521428</v>
      </c>
      <c r="K141" s="68">
        <v>23693784</v>
      </c>
      <c r="L141" s="67">
        <v>18677654</v>
      </c>
      <c r="M141" s="53">
        <v>26083454</v>
      </c>
      <c r="N141" s="68">
        <v>27845644</v>
      </c>
      <c r="O141" s="68">
        <v>72606752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264</v>
      </c>
      <c r="C142" s="36"/>
      <c r="D142" s="54">
        <f>SUM(D137:D141)</f>
        <v>428581092</v>
      </c>
      <c r="E142" s="55">
        <f>SUM(E137:E141)</f>
        <v>428581092</v>
      </c>
      <c r="F142" s="55">
        <f>SUM(F137:F141)</f>
        <v>157824111</v>
      </c>
      <c r="G142" s="7">
        <f t="shared" si="23"/>
        <v>0.36824795574509384</v>
      </c>
      <c r="H142" s="69">
        <f aca="true" t="shared" si="28" ref="H142:W142">SUM(H137:H141)</f>
        <v>1519508</v>
      </c>
      <c r="I142" s="55">
        <f t="shared" si="28"/>
        <v>16745753</v>
      </c>
      <c r="J142" s="70">
        <f t="shared" si="28"/>
        <v>34023018</v>
      </c>
      <c r="K142" s="70">
        <f t="shared" si="28"/>
        <v>52288279</v>
      </c>
      <c r="L142" s="69">
        <f t="shared" si="28"/>
        <v>32463255</v>
      </c>
      <c r="M142" s="55">
        <f t="shared" si="28"/>
        <v>32787989</v>
      </c>
      <c r="N142" s="70">
        <f t="shared" si="28"/>
        <v>40284588</v>
      </c>
      <c r="O142" s="70">
        <f t="shared" si="28"/>
        <v>105535832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29</v>
      </c>
      <c r="B143" s="32" t="s">
        <v>265</v>
      </c>
      <c r="C143" s="33" t="s">
        <v>266</v>
      </c>
      <c r="D143" s="52">
        <v>409228521</v>
      </c>
      <c r="E143" s="53">
        <v>409228521</v>
      </c>
      <c r="F143" s="53">
        <v>146057146</v>
      </c>
      <c r="G143" s="6">
        <f aca="true" t="shared" si="29" ref="G143:G174">IF($D143=0,0,$F143/$D143)</f>
        <v>0.3569085205573929</v>
      </c>
      <c r="H143" s="67">
        <v>4046688</v>
      </c>
      <c r="I143" s="53">
        <v>21540195</v>
      </c>
      <c r="J143" s="68">
        <v>24635499</v>
      </c>
      <c r="K143" s="68">
        <v>50222382</v>
      </c>
      <c r="L143" s="67">
        <v>26430756</v>
      </c>
      <c r="M143" s="53">
        <v>32669086</v>
      </c>
      <c r="N143" s="68">
        <v>36734922</v>
      </c>
      <c r="O143" s="68">
        <v>95834764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29</v>
      </c>
      <c r="B144" s="32" t="s">
        <v>267</v>
      </c>
      <c r="C144" s="33" t="s">
        <v>268</v>
      </c>
      <c r="D144" s="52">
        <v>10332000</v>
      </c>
      <c r="E144" s="53">
        <v>10332000</v>
      </c>
      <c r="F144" s="53">
        <v>5053103</v>
      </c>
      <c r="G144" s="6">
        <f t="shared" si="29"/>
        <v>0.48907307394502514</v>
      </c>
      <c r="H144" s="67">
        <v>577801</v>
      </c>
      <c r="I144" s="53">
        <v>737220</v>
      </c>
      <c r="J144" s="68">
        <v>1172021</v>
      </c>
      <c r="K144" s="68">
        <v>2487042</v>
      </c>
      <c r="L144" s="67">
        <v>1503137</v>
      </c>
      <c r="M144" s="53">
        <v>737274</v>
      </c>
      <c r="N144" s="68">
        <v>325650</v>
      </c>
      <c r="O144" s="68">
        <v>2566061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29</v>
      </c>
      <c r="B145" s="32" t="s">
        <v>269</v>
      </c>
      <c r="C145" s="33" t="s">
        <v>270</v>
      </c>
      <c r="D145" s="52">
        <v>70390200</v>
      </c>
      <c r="E145" s="53">
        <v>37138970</v>
      </c>
      <c r="F145" s="53">
        <v>10967008</v>
      </c>
      <c r="G145" s="6">
        <f t="shared" si="29"/>
        <v>0.15580305212941575</v>
      </c>
      <c r="H145" s="67">
        <v>0</v>
      </c>
      <c r="I145" s="53">
        <v>66097</v>
      </c>
      <c r="J145" s="68">
        <v>4545091</v>
      </c>
      <c r="K145" s="68">
        <v>4611188</v>
      </c>
      <c r="L145" s="67">
        <v>5886907</v>
      </c>
      <c r="M145" s="53">
        <v>283509</v>
      </c>
      <c r="N145" s="68">
        <v>185404</v>
      </c>
      <c r="O145" s="68">
        <v>6355820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48</v>
      </c>
      <c r="B146" s="32" t="s">
        <v>271</v>
      </c>
      <c r="C146" s="33" t="s">
        <v>272</v>
      </c>
      <c r="D146" s="52">
        <v>60499000</v>
      </c>
      <c r="E146" s="53">
        <v>60499000</v>
      </c>
      <c r="F146" s="53">
        <v>38016969</v>
      </c>
      <c r="G146" s="6">
        <f t="shared" si="29"/>
        <v>0.6283900395047852</v>
      </c>
      <c r="H146" s="67">
        <v>1252573</v>
      </c>
      <c r="I146" s="53">
        <v>4370815</v>
      </c>
      <c r="J146" s="68">
        <v>3375000</v>
      </c>
      <c r="K146" s="68">
        <v>8998388</v>
      </c>
      <c r="L146" s="67">
        <v>15576543</v>
      </c>
      <c r="M146" s="53">
        <v>9395023</v>
      </c>
      <c r="N146" s="68">
        <v>4047015</v>
      </c>
      <c r="O146" s="68">
        <v>29018581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273</v>
      </c>
      <c r="C147" s="36"/>
      <c r="D147" s="54">
        <f>SUM(D143:D146)</f>
        <v>550449721</v>
      </c>
      <c r="E147" s="55">
        <f>SUM(E143:E146)</f>
        <v>517198491</v>
      </c>
      <c r="F147" s="55">
        <f>SUM(F143:F146)</f>
        <v>200094226</v>
      </c>
      <c r="G147" s="7">
        <f t="shared" si="29"/>
        <v>0.3635104503940697</v>
      </c>
      <c r="H147" s="69">
        <f aca="true" t="shared" si="30" ref="H147:W147">SUM(H143:H146)</f>
        <v>5877062</v>
      </c>
      <c r="I147" s="55">
        <f t="shared" si="30"/>
        <v>26714327</v>
      </c>
      <c r="J147" s="70">
        <f t="shared" si="30"/>
        <v>33727611</v>
      </c>
      <c r="K147" s="70">
        <f t="shared" si="30"/>
        <v>66319000</v>
      </c>
      <c r="L147" s="69">
        <f t="shared" si="30"/>
        <v>49397343</v>
      </c>
      <c r="M147" s="55">
        <f t="shared" si="30"/>
        <v>43084892</v>
      </c>
      <c r="N147" s="70">
        <f t="shared" si="30"/>
        <v>41292991</v>
      </c>
      <c r="O147" s="70">
        <f t="shared" si="30"/>
        <v>133775226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29</v>
      </c>
      <c r="B148" s="32" t="s">
        <v>274</v>
      </c>
      <c r="C148" s="33" t="s">
        <v>275</v>
      </c>
      <c r="D148" s="52">
        <v>21051000</v>
      </c>
      <c r="E148" s="53">
        <v>21051000</v>
      </c>
      <c r="F148" s="53">
        <v>5566755</v>
      </c>
      <c r="G148" s="6">
        <f t="shared" si="29"/>
        <v>0.2644413567051446</v>
      </c>
      <c r="H148" s="67">
        <v>129819</v>
      </c>
      <c r="I148" s="53">
        <v>151151</v>
      </c>
      <c r="J148" s="68">
        <v>763774</v>
      </c>
      <c r="K148" s="68">
        <v>1044744</v>
      </c>
      <c r="L148" s="67">
        <v>2534442</v>
      </c>
      <c r="M148" s="53">
        <v>1435</v>
      </c>
      <c r="N148" s="68">
        <v>1986134</v>
      </c>
      <c r="O148" s="68">
        <v>4522011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29</v>
      </c>
      <c r="B149" s="32" t="s">
        <v>276</v>
      </c>
      <c r="C149" s="33" t="s">
        <v>277</v>
      </c>
      <c r="D149" s="52">
        <v>57627250</v>
      </c>
      <c r="E149" s="53">
        <v>57627250</v>
      </c>
      <c r="F149" s="53">
        <v>14168065</v>
      </c>
      <c r="G149" s="6">
        <f t="shared" si="29"/>
        <v>0.24585703811998663</v>
      </c>
      <c r="H149" s="67">
        <v>0</v>
      </c>
      <c r="I149" s="53">
        <v>242175</v>
      </c>
      <c r="J149" s="68">
        <v>1534754</v>
      </c>
      <c r="K149" s="68">
        <v>1776929</v>
      </c>
      <c r="L149" s="67">
        <v>2825489</v>
      </c>
      <c r="M149" s="53">
        <v>7362073</v>
      </c>
      <c r="N149" s="68">
        <v>2203574</v>
      </c>
      <c r="O149" s="68">
        <v>12391136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29</v>
      </c>
      <c r="B150" s="32" t="s">
        <v>278</v>
      </c>
      <c r="C150" s="33" t="s">
        <v>279</v>
      </c>
      <c r="D150" s="52">
        <v>5792982</v>
      </c>
      <c r="E150" s="53">
        <v>5792982</v>
      </c>
      <c r="F150" s="53">
        <v>18032329</v>
      </c>
      <c r="G150" s="6">
        <f t="shared" si="29"/>
        <v>3.112788715725338</v>
      </c>
      <c r="H150" s="67">
        <v>64283</v>
      </c>
      <c r="I150" s="53">
        <v>1848460</v>
      </c>
      <c r="J150" s="68">
        <v>6719325</v>
      </c>
      <c r="K150" s="68">
        <v>8632068</v>
      </c>
      <c r="L150" s="67">
        <v>1697400</v>
      </c>
      <c r="M150" s="53">
        <v>6491663</v>
      </c>
      <c r="N150" s="68">
        <v>1211198</v>
      </c>
      <c r="O150" s="68">
        <v>9400261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29</v>
      </c>
      <c r="B151" s="32" t="s">
        <v>280</v>
      </c>
      <c r="C151" s="33" t="s">
        <v>281</v>
      </c>
      <c r="D151" s="52">
        <v>95675000</v>
      </c>
      <c r="E151" s="53">
        <v>95675000</v>
      </c>
      <c r="F151" s="53">
        <v>31576270</v>
      </c>
      <c r="G151" s="6">
        <f t="shared" si="29"/>
        <v>0.33003679122027696</v>
      </c>
      <c r="H151" s="67">
        <v>8715138</v>
      </c>
      <c r="I151" s="53">
        <v>2898205</v>
      </c>
      <c r="J151" s="68">
        <v>6899649</v>
      </c>
      <c r="K151" s="68">
        <v>18512992</v>
      </c>
      <c r="L151" s="67">
        <v>6779197</v>
      </c>
      <c r="M151" s="53">
        <v>2646344</v>
      </c>
      <c r="N151" s="68">
        <v>3637737</v>
      </c>
      <c r="O151" s="68">
        <v>13063278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29</v>
      </c>
      <c r="B152" s="32" t="s">
        <v>282</v>
      </c>
      <c r="C152" s="33" t="s">
        <v>283</v>
      </c>
      <c r="D152" s="52">
        <v>35381000</v>
      </c>
      <c r="E152" s="53">
        <v>35381000</v>
      </c>
      <c r="F152" s="53">
        <v>16477108</v>
      </c>
      <c r="G152" s="6">
        <f t="shared" si="29"/>
        <v>0.4657049829004268</v>
      </c>
      <c r="H152" s="67">
        <v>721436</v>
      </c>
      <c r="I152" s="53">
        <v>10034890</v>
      </c>
      <c r="J152" s="68">
        <v>432870</v>
      </c>
      <c r="K152" s="68">
        <v>11189196</v>
      </c>
      <c r="L152" s="67">
        <v>637042</v>
      </c>
      <c r="M152" s="53">
        <v>3854473</v>
      </c>
      <c r="N152" s="68">
        <v>796397</v>
      </c>
      <c r="O152" s="68">
        <v>5287912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48</v>
      </c>
      <c r="B153" s="32" t="s">
        <v>284</v>
      </c>
      <c r="C153" s="33" t="s">
        <v>285</v>
      </c>
      <c r="D153" s="52">
        <v>403253401</v>
      </c>
      <c r="E153" s="53">
        <v>403253401</v>
      </c>
      <c r="F153" s="53">
        <v>163054564</v>
      </c>
      <c r="G153" s="6">
        <f t="shared" si="29"/>
        <v>0.404347647399011</v>
      </c>
      <c r="H153" s="67">
        <v>18678100</v>
      </c>
      <c r="I153" s="53">
        <v>21760414</v>
      </c>
      <c r="J153" s="68">
        <v>38579912</v>
      </c>
      <c r="K153" s="68">
        <v>79018426</v>
      </c>
      <c r="L153" s="67">
        <v>25940187</v>
      </c>
      <c r="M153" s="53">
        <v>27682568</v>
      </c>
      <c r="N153" s="68">
        <v>30413383</v>
      </c>
      <c r="O153" s="68">
        <v>84036138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286</v>
      </c>
      <c r="C154" s="36"/>
      <c r="D154" s="54">
        <f>SUM(D148:D153)</f>
        <v>618780633</v>
      </c>
      <c r="E154" s="55">
        <f>SUM(E148:E153)</f>
        <v>618780633</v>
      </c>
      <c r="F154" s="55">
        <f>SUM(F148:F153)</f>
        <v>248875091</v>
      </c>
      <c r="G154" s="7">
        <f t="shared" si="29"/>
        <v>0.40220245710243485</v>
      </c>
      <c r="H154" s="69">
        <f aca="true" t="shared" si="31" ref="H154:W154">SUM(H148:H153)</f>
        <v>28308776</v>
      </c>
      <c r="I154" s="55">
        <f t="shared" si="31"/>
        <v>36935295</v>
      </c>
      <c r="J154" s="70">
        <f t="shared" si="31"/>
        <v>54930284</v>
      </c>
      <c r="K154" s="70">
        <f t="shared" si="31"/>
        <v>120174355</v>
      </c>
      <c r="L154" s="69">
        <f t="shared" si="31"/>
        <v>40413757</v>
      </c>
      <c r="M154" s="55">
        <f t="shared" si="31"/>
        <v>48038556</v>
      </c>
      <c r="N154" s="70">
        <f t="shared" si="31"/>
        <v>40248423</v>
      </c>
      <c r="O154" s="70">
        <f t="shared" si="31"/>
        <v>128700736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29</v>
      </c>
      <c r="B155" s="32" t="s">
        <v>287</v>
      </c>
      <c r="C155" s="33" t="s">
        <v>288</v>
      </c>
      <c r="D155" s="52">
        <v>49174094</v>
      </c>
      <c r="E155" s="53">
        <v>49174094</v>
      </c>
      <c r="F155" s="53">
        <v>9615733</v>
      </c>
      <c r="G155" s="6">
        <f t="shared" si="29"/>
        <v>0.19554469066578023</v>
      </c>
      <c r="H155" s="67">
        <v>709823</v>
      </c>
      <c r="I155" s="53">
        <v>437564</v>
      </c>
      <c r="J155" s="68">
        <v>2860991</v>
      </c>
      <c r="K155" s="68">
        <v>4008378</v>
      </c>
      <c r="L155" s="67">
        <v>534632</v>
      </c>
      <c r="M155" s="53">
        <v>3783564</v>
      </c>
      <c r="N155" s="68">
        <v>1289159</v>
      </c>
      <c r="O155" s="68">
        <v>5607355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29</v>
      </c>
      <c r="B156" s="32" t="s">
        <v>289</v>
      </c>
      <c r="C156" s="33" t="s">
        <v>290</v>
      </c>
      <c r="D156" s="52">
        <v>55571000</v>
      </c>
      <c r="E156" s="53">
        <v>55571000</v>
      </c>
      <c r="F156" s="53">
        <v>24134768</v>
      </c>
      <c r="G156" s="6">
        <f t="shared" si="29"/>
        <v>0.4343050871857624</v>
      </c>
      <c r="H156" s="67">
        <v>573866</v>
      </c>
      <c r="I156" s="53">
        <v>5298467</v>
      </c>
      <c r="J156" s="68">
        <v>3710862</v>
      </c>
      <c r="K156" s="68">
        <v>9583195</v>
      </c>
      <c r="L156" s="67">
        <v>7166726</v>
      </c>
      <c r="M156" s="53">
        <v>4332905</v>
      </c>
      <c r="N156" s="68">
        <v>3051942</v>
      </c>
      <c r="O156" s="68">
        <v>14551573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29</v>
      </c>
      <c r="B157" s="32" t="s">
        <v>291</v>
      </c>
      <c r="C157" s="33" t="s">
        <v>292</v>
      </c>
      <c r="D157" s="52">
        <v>10995000</v>
      </c>
      <c r="E157" s="53">
        <v>10995000</v>
      </c>
      <c r="F157" s="53">
        <v>4811489</v>
      </c>
      <c r="G157" s="6">
        <f t="shared" si="29"/>
        <v>0.4376070031832651</v>
      </c>
      <c r="H157" s="67">
        <v>475731</v>
      </c>
      <c r="I157" s="53">
        <v>2196799</v>
      </c>
      <c r="J157" s="68">
        <v>605495</v>
      </c>
      <c r="K157" s="68">
        <v>3278025</v>
      </c>
      <c r="L157" s="67">
        <v>971271</v>
      </c>
      <c r="M157" s="53">
        <v>0</v>
      </c>
      <c r="N157" s="68">
        <v>562193</v>
      </c>
      <c r="O157" s="68">
        <v>1533464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29</v>
      </c>
      <c r="B158" s="32" t="s">
        <v>293</v>
      </c>
      <c r="C158" s="33" t="s">
        <v>294</v>
      </c>
      <c r="D158" s="52">
        <v>13537124</v>
      </c>
      <c r="E158" s="53">
        <v>13537124</v>
      </c>
      <c r="F158" s="53">
        <v>2251000</v>
      </c>
      <c r="G158" s="6">
        <f t="shared" si="29"/>
        <v>0.16628347350589387</v>
      </c>
      <c r="H158" s="67">
        <v>0</v>
      </c>
      <c r="I158" s="53">
        <v>394859</v>
      </c>
      <c r="J158" s="68">
        <v>597977</v>
      </c>
      <c r="K158" s="68">
        <v>992836</v>
      </c>
      <c r="L158" s="67">
        <v>894985</v>
      </c>
      <c r="M158" s="53">
        <v>0</v>
      </c>
      <c r="N158" s="68">
        <v>363179</v>
      </c>
      <c r="O158" s="68">
        <v>1258164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29</v>
      </c>
      <c r="B159" s="32" t="s">
        <v>295</v>
      </c>
      <c r="C159" s="33" t="s">
        <v>296</v>
      </c>
      <c r="D159" s="52">
        <v>30449000</v>
      </c>
      <c r="E159" s="53">
        <v>30449000</v>
      </c>
      <c r="F159" s="53">
        <v>11485993</v>
      </c>
      <c r="G159" s="6">
        <f t="shared" si="29"/>
        <v>0.3772206969030182</v>
      </c>
      <c r="H159" s="67">
        <v>3678964</v>
      </c>
      <c r="I159" s="53">
        <v>3698081</v>
      </c>
      <c r="J159" s="68">
        <v>1192057</v>
      </c>
      <c r="K159" s="68">
        <v>8569102</v>
      </c>
      <c r="L159" s="67">
        <v>0</v>
      </c>
      <c r="M159" s="53">
        <v>2916891</v>
      </c>
      <c r="N159" s="68">
        <v>0</v>
      </c>
      <c r="O159" s="68">
        <v>2916891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48</v>
      </c>
      <c r="B160" s="32" t="s">
        <v>297</v>
      </c>
      <c r="C160" s="33" t="s">
        <v>298</v>
      </c>
      <c r="D160" s="52">
        <v>241505000</v>
      </c>
      <c r="E160" s="53">
        <v>241505000</v>
      </c>
      <c r="F160" s="53">
        <v>118780447</v>
      </c>
      <c r="G160" s="6">
        <f t="shared" si="29"/>
        <v>0.4918343181300594</v>
      </c>
      <c r="H160" s="67">
        <v>18641952</v>
      </c>
      <c r="I160" s="53">
        <v>32253409</v>
      </c>
      <c r="J160" s="68">
        <v>19847551</v>
      </c>
      <c r="K160" s="68">
        <v>70742912</v>
      </c>
      <c r="L160" s="67">
        <v>19192513</v>
      </c>
      <c r="M160" s="53">
        <v>18023817</v>
      </c>
      <c r="N160" s="68">
        <v>10821205</v>
      </c>
      <c r="O160" s="68">
        <v>48037535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299</v>
      </c>
      <c r="C161" s="36"/>
      <c r="D161" s="54">
        <f>SUM(D155:D160)</f>
        <v>401231218</v>
      </c>
      <c r="E161" s="55">
        <f>SUM(E155:E160)</f>
        <v>401231218</v>
      </c>
      <c r="F161" s="55">
        <f>SUM(F155:F160)</f>
        <v>171079430</v>
      </c>
      <c r="G161" s="7">
        <f t="shared" si="29"/>
        <v>0.4263861392759324</v>
      </c>
      <c r="H161" s="69">
        <f aca="true" t="shared" si="32" ref="H161:W161">SUM(H155:H160)</f>
        <v>24080336</v>
      </c>
      <c r="I161" s="55">
        <f t="shared" si="32"/>
        <v>44279179</v>
      </c>
      <c r="J161" s="70">
        <f t="shared" si="32"/>
        <v>28814933</v>
      </c>
      <c r="K161" s="70">
        <f t="shared" si="32"/>
        <v>97174448</v>
      </c>
      <c r="L161" s="69">
        <f t="shared" si="32"/>
        <v>28760127</v>
      </c>
      <c r="M161" s="55">
        <f t="shared" si="32"/>
        <v>29057177</v>
      </c>
      <c r="N161" s="70">
        <f t="shared" si="32"/>
        <v>16087678</v>
      </c>
      <c r="O161" s="70">
        <f t="shared" si="32"/>
        <v>73904982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29</v>
      </c>
      <c r="B162" s="32" t="s">
        <v>300</v>
      </c>
      <c r="C162" s="33" t="s">
        <v>301</v>
      </c>
      <c r="D162" s="52">
        <v>25340000</v>
      </c>
      <c r="E162" s="53">
        <v>25340000</v>
      </c>
      <c r="F162" s="53">
        <v>19097170</v>
      </c>
      <c r="G162" s="6">
        <f t="shared" si="29"/>
        <v>0.7536373322809787</v>
      </c>
      <c r="H162" s="67">
        <v>3346629</v>
      </c>
      <c r="I162" s="53">
        <v>2129343</v>
      </c>
      <c r="J162" s="68">
        <v>4122271</v>
      </c>
      <c r="K162" s="68">
        <v>9598243</v>
      </c>
      <c r="L162" s="67">
        <v>4216704</v>
      </c>
      <c r="M162" s="53">
        <v>2993004</v>
      </c>
      <c r="N162" s="68">
        <v>2289219</v>
      </c>
      <c r="O162" s="68">
        <v>9498927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29</v>
      </c>
      <c r="B163" s="32" t="s">
        <v>302</v>
      </c>
      <c r="C163" s="33" t="s">
        <v>303</v>
      </c>
      <c r="D163" s="52">
        <v>338713600</v>
      </c>
      <c r="E163" s="53">
        <v>338713600</v>
      </c>
      <c r="F163" s="53">
        <v>53434204</v>
      </c>
      <c r="G163" s="6">
        <f t="shared" si="29"/>
        <v>0.1577562991270501</v>
      </c>
      <c r="H163" s="67">
        <v>3064434</v>
      </c>
      <c r="I163" s="53">
        <v>5496003</v>
      </c>
      <c r="J163" s="68">
        <v>15020678</v>
      </c>
      <c r="K163" s="68">
        <v>23581115</v>
      </c>
      <c r="L163" s="67">
        <v>8791316</v>
      </c>
      <c r="M163" s="53">
        <v>8202884</v>
      </c>
      <c r="N163" s="68">
        <v>12858889</v>
      </c>
      <c r="O163" s="68">
        <v>29853089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29</v>
      </c>
      <c r="B164" s="32" t="s">
        <v>304</v>
      </c>
      <c r="C164" s="33" t="s">
        <v>305</v>
      </c>
      <c r="D164" s="52">
        <v>13676000</v>
      </c>
      <c r="E164" s="53">
        <v>13676000</v>
      </c>
      <c r="F164" s="53">
        <v>5991849</v>
      </c>
      <c r="G164" s="6">
        <f t="shared" si="29"/>
        <v>0.43812876572097104</v>
      </c>
      <c r="H164" s="67">
        <v>778825</v>
      </c>
      <c r="I164" s="53">
        <v>783130</v>
      </c>
      <c r="J164" s="68">
        <v>477566</v>
      </c>
      <c r="K164" s="68">
        <v>2039521</v>
      </c>
      <c r="L164" s="67">
        <v>2089550</v>
      </c>
      <c r="M164" s="53">
        <v>774747</v>
      </c>
      <c r="N164" s="68">
        <v>1088031</v>
      </c>
      <c r="O164" s="68">
        <v>3952328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29</v>
      </c>
      <c r="B165" s="32" t="s">
        <v>306</v>
      </c>
      <c r="C165" s="33" t="s">
        <v>307</v>
      </c>
      <c r="D165" s="52">
        <v>45976000</v>
      </c>
      <c r="E165" s="53">
        <v>45976000</v>
      </c>
      <c r="F165" s="53">
        <v>10944637</v>
      </c>
      <c r="G165" s="6">
        <f t="shared" si="29"/>
        <v>0.23805109187402124</v>
      </c>
      <c r="H165" s="67">
        <v>340080</v>
      </c>
      <c r="I165" s="53">
        <v>2697008</v>
      </c>
      <c r="J165" s="68">
        <v>350588</v>
      </c>
      <c r="K165" s="68">
        <v>3387676</v>
      </c>
      <c r="L165" s="67">
        <v>2013688</v>
      </c>
      <c r="M165" s="53">
        <v>4310187</v>
      </c>
      <c r="N165" s="68">
        <v>1233086</v>
      </c>
      <c r="O165" s="68">
        <v>7556961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29</v>
      </c>
      <c r="B166" s="32" t="s">
        <v>308</v>
      </c>
      <c r="C166" s="33" t="s">
        <v>309</v>
      </c>
      <c r="D166" s="52">
        <v>34200094</v>
      </c>
      <c r="E166" s="53">
        <v>34200594</v>
      </c>
      <c r="F166" s="53">
        <v>15460839</v>
      </c>
      <c r="G166" s="6">
        <f t="shared" si="29"/>
        <v>0.4520700732576934</v>
      </c>
      <c r="H166" s="67">
        <v>0</v>
      </c>
      <c r="I166" s="53">
        <v>112410</v>
      </c>
      <c r="J166" s="68">
        <v>5066589</v>
      </c>
      <c r="K166" s="68">
        <v>5178999</v>
      </c>
      <c r="L166" s="67">
        <v>1122014</v>
      </c>
      <c r="M166" s="53">
        <v>6206943</v>
      </c>
      <c r="N166" s="68">
        <v>2952883</v>
      </c>
      <c r="O166" s="68">
        <v>10281840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29</v>
      </c>
      <c r="B167" s="32" t="s">
        <v>310</v>
      </c>
      <c r="C167" s="33" t="s">
        <v>311</v>
      </c>
      <c r="D167" s="52">
        <v>47651000</v>
      </c>
      <c r="E167" s="53">
        <v>47651000</v>
      </c>
      <c r="F167" s="53">
        <v>10928591</v>
      </c>
      <c r="G167" s="6">
        <f t="shared" si="29"/>
        <v>0.22934651948542528</v>
      </c>
      <c r="H167" s="67">
        <v>6054499</v>
      </c>
      <c r="I167" s="53">
        <v>1489098</v>
      </c>
      <c r="J167" s="68">
        <v>0</v>
      </c>
      <c r="K167" s="68">
        <v>7543597</v>
      </c>
      <c r="L167" s="67">
        <v>107087</v>
      </c>
      <c r="M167" s="53">
        <v>0</v>
      </c>
      <c r="N167" s="68">
        <v>3277907</v>
      </c>
      <c r="O167" s="68">
        <v>3384994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48</v>
      </c>
      <c r="B168" s="32" t="s">
        <v>312</v>
      </c>
      <c r="C168" s="33" t="s">
        <v>313</v>
      </c>
      <c r="D168" s="52">
        <v>277488000</v>
      </c>
      <c r="E168" s="53">
        <v>388689702</v>
      </c>
      <c r="F168" s="53">
        <v>74206290</v>
      </c>
      <c r="G168" s="6">
        <f t="shared" si="29"/>
        <v>0.2674216182321398</v>
      </c>
      <c r="H168" s="67">
        <v>1047033</v>
      </c>
      <c r="I168" s="53">
        <v>8827367</v>
      </c>
      <c r="J168" s="68">
        <v>11617133</v>
      </c>
      <c r="K168" s="68">
        <v>21491533</v>
      </c>
      <c r="L168" s="67">
        <v>15482911</v>
      </c>
      <c r="M168" s="53">
        <v>26176358</v>
      </c>
      <c r="N168" s="68">
        <v>11055488</v>
      </c>
      <c r="O168" s="68">
        <v>52714757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314</v>
      </c>
      <c r="C169" s="36"/>
      <c r="D169" s="54">
        <f>SUM(D162:D168)</f>
        <v>783044694</v>
      </c>
      <c r="E169" s="55">
        <f>SUM(E162:E168)</f>
        <v>894246896</v>
      </c>
      <c r="F169" s="55">
        <f>SUM(F162:F168)</f>
        <v>190063580</v>
      </c>
      <c r="G169" s="7">
        <f t="shared" si="29"/>
        <v>0.24272379527802534</v>
      </c>
      <c r="H169" s="69">
        <f aca="true" t="shared" si="33" ref="H169:W169">SUM(H162:H168)</f>
        <v>14631500</v>
      </c>
      <c r="I169" s="55">
        <f t="shared" si="33"/>
        <v>21534359</v>
      </c>
      <c r="J169" s="70">
        <f t="shared" si="33"/>
        <v>36654825</v>
      </c>
      <c r="K169" s="70">
        <f t="shared" si="33"/>
        <v>72820684</v>
      </c>
      <c r="L169" s="69">
        <f t="shared" si="33"/>
        <v>33823270</v>
      </c>
      <c r="M169" s="55">
        <f t="shared" si="33"/>
        <v>48664123</v>
      </c>
      <c r="N169" s="70">
        <f t="shared" si="33"/>
        <v>34755503</v>
      </c>
      <c r="O169" s="70">
        <f t="shared" si="33"/>
        <v>117242896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29</v>
      </c>
      <c r="B170" s="32" t="s">
        <v>315</v>
      </c>
      <c r="C170" s="33" t="s">
        <v>316</v>
      </c>
      <c r="D170" s="52">
        <v>63287500</v>
      </c>
      <c r="E170" s="53">
        <v>63287500</v>
      </c>
      <c r="F170" s="53">
        <v>17129886</v>
      </c>
      <c r="G170" s="6">
        <f t="shared" si="29"/>
        <v>0.27066776219632627</v>
      </c>
      <c r="H170" s="67">
        <v>2325671</v>
      </c>
      <c r="I170" s="53">
        <v>1281091</v>
      </c>
      <c r="J170" s="68">
        <v>2382322</v>
      </c>
      <c r="K170" s="68">
        <v>5989084</v>
      </c>
      <c r="L170" s="67">
        <v>5115979</v>
      </c>
      <c r="M170" s="53">
        <v>2162790</v>
      </c>
      <c r="N170" s="68">
        <v>3862033</v>
      </c>
      <c r="O170" s="68">
        <v>11140802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29</v>
      </c>
      <c r="B171" s="32" t="s">
        <v>317</v>
      </c>
      <c r="C171" s="33" t="s">
        <v>318</v>
      </c>
      <c r="D171" s="52">
        <v>479841000</v>
      </c>
      <c r="E171" s="53">
        <v>479841000</v>
      </c>
      <c r="F171" s="53">
        <v>106997240</v>
      </c>
      <c r="G171" s="6">
        <f t="shared" si="29"/>
        <v>0.22298478037516595</v>
      </c>
      <c r="H171" s="67">
        <v>5361</v>
      </c>
      <c r="I171" s="53">
        <v>9977510</v>
      </c>
      <c r="J171" s="68">
        <v>12869314</v>
      </c>
      <c r="K171" s="68">
        <v>22852185</v>
      </c>
      <c r="L171" s="67">
        <v>43281362</v>
      </c>
      <c r="M171" s="53">
        <v>15151499</v>
      </c>
      <c r="N171" s="68">
        <v>25712194</v>
      </c>
      <c r="O171" s="68">
        <v>84145055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29</v>
      </c>
      <c r="B172" s="32" t="s">
        <v>319</v>
      </c>
      <c r="C172" s="33" t="s">
        <v>320</v>
      </c>
      <c r="D172" s="52">
        <v>60816000</v>
      </c>
      <c r="E172" s="53">
        <v>60816000</v>
      </c>
      <c r="F172" s="53">
        <v>16596388</v>
      </c>
      <c r="G172" s="6">
        <f t="shared" si="29"/>
        <v>0.2728950933964746</v>
      </c>
      <c r="H172" s="67">
        <v>2519260</v>
      </c>
      <c r="I172" s="53">
        <v>1014365</v>
      </c>
      <c r="J172" s="68">
        <v>1129425</v>
      </c>
      <c r="K172" s="68">
        <v>4663050</v>
      </c>
      <c r="L172" s="67">
        <v>1886914</v>
      </c>
      <c r="M172" s="53">
        <v>186428</v>
      </c>
      <c r="N172" s="68">
        <v>9859996</v>
      </c>
      <c r="O172" s="68">
        <v>11933338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29</v>
      </c>
      <c r="B173" s="32" t="s">
        <v>321</v>
      </c>
      <c r="C173" s="33" t="s">
        <v>322</v>
      </c>
      <c r="D173" s="52">
        <v>61478000</v>
      </c>
      <c r="E173" s="53">
        <v>61478000</v>
      </c>
      <c r="F173" s="53">
        <v>18663478</v>
      </c>
      <c r="G173" s="6">
        <f t="shared" si="29"/>
        <v>0.30357978463840724</v>
      </c>
      <c r="H173" s="67">
        <v>4580153</v>
      </c>
      <c r="I173" s="53">
        <v>4289096</v>
      </c>
      <c r="J173" s="68">
        <v>3314139</v>
      </c>
      <c r="K173" s="68">
        <v>12183388</v>
      </c>
      <c r="L173" s="67">
        <v>2887628</v>
      </c>
      <c r="M173" s="53">
        <v>1154864</v>
      </c>
      <c r="N173" s="68">
        <v>2437598</v>
      </c>
      <c r="O173" s="68">
        <v>6480090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48</v>
      </c>
      <c r="B174" s="32" t="s">
        <v>323</v>
      </c>
      <c r="C174" s="33" t="s">
        <v>324</v>
      </c>
      <c r="D174" s="52">
        <v>352455123</v>
      </c>
      <c r="E174" s="53">
        <v>352455123</v>
      </c>
      <c r="F174" s="53">
        <v>139092777</v>
      </c>
      <c r="G174" s="6">
        <f t="shared" si="29"/>
        <v>0.39463968012744705</v>
      </c>
      <c r="H174" s="67">
        <v>5363551</v>
      </c>
      <c r="I174" s="53">
        <v>22439810</v>
      </c>
      <c r="J174" s="68">
        <v>15690954</v>
      </c>
      <c r="K174" s="68">
        <v>43494315</v>
      </c>
      <c r="L174" s="67">
        <v>34723060</v>
      </c>
      <c r="M174" s="53">
        <v>26362458</v>
      </c>
      <c r="N174" s="68">
        <v>34512944</v>
      </c>
      <c r="O174" s="68">
        <v>95598462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325</v>
      </c>
      <c r="C175" s="36"/>
      <c r="D175" s="54">
        <f>SUM(D170:D174)</f>
        <v>1017877623</v>
      </c>
      <c r="E175" s="55">
        <f>SUM(E170:E174)</f>
        <v>1017877623</v>
      </c>
      <c r="F175" s="55">
        <f>SUM(F170:F174)</f>
        <v>298479769</v>
      </c>
      <c r="G175" s="7">
        <f aca="true" t="shared" si="34" ref="G175:G183">IF($D175=0,0,$F175/$D175)</f>
        <v>0.29323738164150603</v>
      </c>
      <c r="H175" s="69">
        <f aca="true" t="shared" si="35" ref="H175:W175">SUM(H170:H174)</f>
        <v>14793996</v>
      </c>
      <c r="I175" s="55">
        <f t="shared" si="35"/>
        <v>39001872</v>
      </c>
      <c r="J175" s="70">
        <f t="shared" si="35"/>
        <v>35386154</v>
      </c>
      <c r="K175" s="70">
        <f t="shared" si="35"/>
        <v>89182022</v>
      </c>
      <c r="L175" s="69">
        <f t="shared" si="35"/>
        <v>87894943</v>
      </c>
      <c r="M175" s="55">
        <f t="shared" si="35"/>
        <v>45018039</v>
      </c>
      <c r="N175" s="70">
        <f t="shared" si="35"/>
        <v>76384765</v>
      </c>
      <c r="O175" s="70">
        <f t="shared" si="35"/>
        <v>209297747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29</v>
      </c>
      <c r="B176" s="32" t="s">
        <v>326</v>
      </c>
      <c r="C176" s="33" t="s">
        <v>327</v>
      </c>
      <c r="D176" s="52">
        <v>58529500</v>
      </c>
      <c r="E176" s="53">
        <v>58529500</v>
      </c>
      <c r="F176" s="53">
        <v>19032462</v>
      </c>
      <c r="G176" s="6">
        <f t="shared" si="34"/>
        <v>0.3251772524966043</v>
      </c>
      <c r="H176" s="67">
        <v>3476615</v>
      </c>
      <c r="I176" s="53">
        <v>2600277</v>
      </c>
      <c r="J176" s="68">
        <v>3548537</v>
      </c>
      <c r="K176" s="68">
        <v>9625429</v>
      </c>
      <c r="L176" s="67">
        <v>1164996</v>
      </c>
      <c r="M176" s="53">
        <v>3204136</v>
      </c>
      <c r="N176" s="68">
        <v>5037901</v>
      </c>
      <c r="O176" s="68">
        <v>9407033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29</v>
      </c>
      <c r="B177" s="32" t="s">
        <v>328</v>
      </c>
      <c r="C177" s="33" t="s">
        <v>329</v>
      </c>
      <c r="D177" s="52">
        <v>9701000</v>
      </c>
      <c r="E177" s="53">
        <v>9701000</v>
      </c>
      <c r="F177" s="53">
        <v>466548</v>
      </c>
      <c r="G177" s="6">
        <f t="shared" si="34"/>
        <v>0.04809277394083084</v>
      </c>
      <c r="H177" s="67">
        <v>0</v>
      </c>
      <c r="I177" s="53">
        <v>236605</v>
      </c>
      <c r="J177" s="68">
        <v>54810</v>
      </c>
      <c r="K177" s="68">
        <v>291415</v>
      </c>
      <c r="L177" s="67">
        <v>171415</v>
      </c>
      <c r="M177" s="53">
        <v>2768</v>
      </c>
      <c r="N177" s="68">
        <v>950</v>
      </c>
      <c r="O177" s="68">
        <v>175133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29</v>
      </c>
      <c r="B178" s="32" t="s">
        <v>330</v>
      </c>
      <c r="C178" s="33" t="s">
        <v>331</v>
      </c>
      <c r="D178" s="52">
        <v>106300000</v>
      </c>
      <c r="E178" s="53">
        <v>106300000</v>
      </c>
      <c r="F178" s="53">
        <v>11960574</v>
      </c>
      <c r="G178" s="6">
        <f t="shared" si="34"/>
        <v>0.11251715898400752</v>
      </c>
      <c r="H178" s="67">
        <v>1379698</v>
      </c>
      <c r="I178" s="53">
        <v>2869094</v>
      </c>
      <c r="J178" s="68">
        <v>4137191</v>
      </c>
      <c r="K178" s="68">
        <v>8385983</v>
      </c>
      <c r="L178" s="67">
        <v>2197380</v>
      </c>
      <c r="M178" s="53">
        <v>895692</v>
      </c>
      <c r="N178" s="68">
        <v>481519</v>
      </c>
      <c r="O178" s="68">
        <v>3574591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29</v>
      </c>
      <c r="B179" s="32" t="s">
        <v>332</v>
      </c>
      <c r="C179" s="33" t="s">
        <v>333</v>
      </c>
      <c r="D179" s="52">
        <v>38608139</v>
      </c>
      <c r="E179" s="53">
        <v>38608139</v>
      </c>
      <c r="F179" s="53">
        <v>12574757</v>
      </c>
      <c r="G179" s="6">
        <f t="shared" si="34"/>
        <v>0.32570223081718597</v>
      </c>
      <c r="H179" s="67">
        <v>905353</v>
      </c>
      <c r="I179" s="53">
        <v>1967187</v>
      </c>
      <c r="J179" s="68">
        <v>2284393</v>
      </c>
      <c r="K179" s="68">
        <v>5156933</v>
      </c>
      <c r="L179" s="67">
        <v>2149394</v>
      </c>
      <c r="M179" s="53">
        <v>1787377</v>
      </c>
      <c r="N179" s="68">
        <v>3481053</v>
      </c>
      <c r="O179" s="68">
        <v>7417824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29</v>
      </c>
      <c r="B180" s="32" t="s">
        <v>334</v>
      </c>
      <c r="C180" s="33" t="s">
        <v>335</v>
      </c>
      <c r="D180" s="52">
        <v>107639000</v>
      </c>
      <c r="E180" s="53">
        <v>107639000</v>
      </c>
      <c r="F180" s="53">
        <v>52243846</v>
      </c>
      <c r="G180" s="6">
        <f t="shared" si="34"/>
        <v>0.4853616811750388</v>
      </c>
      <c r="H180" s="67">
        <v>0</v>
      </c>
      <c r="I180" s="53">
        <v>13331886</v>
      </c>
      <c r="J180" s="68">
        <v>10506052</v>
      </c>
      <c r="K180" s="68">
        <v>23837938</v>
      </c>
      <c r="L180" s="67">
        <v>4522275</v>
      </c>
      <c r="M180" s="53">
        <v>11582265</v>
      </c>
      <c r="N180" s="68">
        <v>12301368</v>
      </c>
      <c r="O180" s="68">
        <v>28405908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48</v>
      </c>
      <c r="B181" s="32" t="s">
        <v>336</v>
      </c>
      <c r="C181" s="33" t="s">
        <v>337</v>
      </c>
      <c r="D181" s="52">
        <v>227233640</v>
      </c>
      <c r="E181" s="53">
        <v>227233640</v>
      </c>
      <c r="F181" s="53">
        <v>117753675</v>
      </c>
      <c r="G181" s="6">
        <f t="shared" si="34"/>
        <v>0.5182052930191146</v>
      </c>
      <c r="H181" s="67">
        <v>12069457</v>
      </c>
      <c r="I181" s="53">
        <v>24855285</v>
      </c>
      <c r="J181" s="68">
        <v>13839114</v>
      </c>
      <c r="K181" s="68">
        <v>50763856</v>
      </c>
      <c r="L181" s="67">
        <v>18084747</v>
      </c>
      <c r="M181" s="53">
        <v>19501635</v>
      </c>
      <c r="N181" s="68">
        <v>29403437</v>
      </c>
      <c r="O181" s="68">
        <v>66989819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338</v>
      </c>
      <c r="C182" s="44"/>
      <c r="D182" s="61">
        <f>SUM(D176:D181)</f>
        <v>548011279</v>
      </c>
      <c r="E182" s="62">
        <f>SUM(E176:E181)</f>
        <v>548011279</v>
      </c>
      <c r="F182" s="62">
        <f>SUM(F176:F181)</f>
        <v>214031862</v>
      </c>
      <c r="G182" s="9">
        <f t="shared" si="34"/>
        <v>0.39056105266767693</v>
      </c>
      <c r="H182" s="74">
        <f aca="true" t="shared" si="36" ref="H182:W182">SUM(H176:H181)</f>
        <v>17831123</v>
      </c>
      <c r="I182" s="62">
        <f t="shared" si="36"/>
        <v>45860334</v>
      </c>
      <c r="J182" s="75">
        <f t="shared" si="36"/>
        <v>34370097</v>
      </c>
      <c r="K182" s="75">
        <f t="shared" si="36"/>
        <v>98061554</v>
      </c>
      <c r="L182" s="74">
        <f t="shared" si="36"/>
        <v>28290207</v>
      </c>
      <c r="M182" s="62">
        <f t="shared" si="36"/>
        <v>36973873</v>
      </c>
      <c r="N182" s="75">
        <f t="shared" si="36"/>
        <v>50706228</v>
      </c>
      <c r="O182" s="75">
        <f t="shared" si="36"/>
        <v>115970308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339</v>
      </c>
      <c r="C183" s="39"/>
      <c r="D183" s="56">
        <f>SUM(D111,D113:D119,D121:D128,D130:D135,D137:D141,D143:D146,D148:D153,D155:D160,D162:D168,D170:D174,D176:D181)</f>
        <v>11886116657</v>
      </c>
      <c r="E183" s="57">
        <f>SUM(E111,E113:E119,E121:E128,E130:E135,E137:E141,E143:E146,E148:E153,E155:E160,E162:E168,E170:E174,E176:E181)</f>
        <v>11983829423</v>
      </c>
      <c r="F183" s="57">
        <f>SUM(F111,F113:F119,F121:F128,F130:F135,F137:F141,F143:F146,F148:F153,F155:F160,F162:F168,F170:F174,F176:F181)</f>
        <v>4246643939</v>
      </c>
      <c r="G183" s="8">
        <f t="shared" si="34"/>
        <v>0.3572776594363186</v>
      </c>
      <c r="H183" s="71">
        <f aca="true" t="shared" si="37" ref="H183:W183">SUM(H111,H113:H119,H121:H128,H130:H135,H137:H141,H143:H146,H148:H153,H155:H160,H162:H168,H170:H174,H176:H181)</f>
        <v>396586348</v>
      </c>
      <c r="I183" s="57">
        <f t="shared" si="37"/>
        <v>589293609</v>
      </c>
      <c r="J183" s="72">
        <f t="shared" si="37"/>
        <v>715094457</v>
      </c>
      <c r="K183" s="72">
        <f t="shared" si="37"/>
        <v>1700974414</v>
      </c>
      <c r="L183" s="71">
        <f t="shared" si="37"/>
        <v>817179747</v>
      </c>
      <c r="M183" s="57">
        <f t="shared" si="37"/>
        <v>821872698</v>
      </c>
      <c r="N183" s="72">
        <f t="shared" si="37"/>
        <v>906617080</v>
      </c>
      <c r="O183" s="72">
        <f t="shared" si="37"/>
        <v>2545669525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340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29</v>
      </c>
      <c r="B186" s="32" t="s">
        <v>341</v>
      </c>
      <c r="C186" s="33" t="s">
        <v>342</v>
      </c>
      <c r="D186" s="52">
        <v>90333211</v>
      </c>
      <c r="E186" s="53">
        <v>90333211</v>
      </c>
      <c r="F186" s="53">
        <v>40643759</v>
      </c>
      <c r="G186" s="6">
        <f aca="true" t="shared" si="38" ref="G186:G221">IF($D186=0,0,$F186/$D186)</f>
        <v>0.4499315207559709</v>
      </c>
      <c r="H186" s="67">
        <v>384955</v>
      </c>
      <c r="I186" s="53">
        <v>10752805</v>
      </c>
      <c r="J186" s="68">
        <v>5594904</v>
      </c>
      <c r="K186" s="68">
        <v>16732664</v>
      </c>
      <c r="L186" s="67">
        <v>6732777</v>
      </c>
      <c r="M186" s="53">
        <v>8524968</v>
      </c>
      <c r="N186" s="68">
        <v>8653350</v>
      </c>
      <c r="O186" s="68">
        <v>23911095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29</v>
      </c>
      <c r="B187" s="32" t="s">
        <v>343</v>
      </c>
      <c r="C187" s="33" t="s">
        <v>344</v>
      </c>
      <c r="D187" s="52">
        <v>165783000</v>
      </c>
      <c r="E187" s="53">
        <v>165783000</v>
      </c>
      <c r="F187" s="53">
        <v>28189835</v>
      </c>
      <c r="G187" s="6">
        <f t="shared" si="38"/>
        <v>0.17004056507603313</v>
      </c>
      <c r="H187" s="67">
        <v>2974571</v>
      </c>
      <c r="I187" s="53">
        <v>4277570</v>
      </c>
      <c r="J187" s="68">
        <v>4364632</v>
      </c>
      <c r="K187" s="68">
        <v>11616773</v>
      </c>
      <c r="L187" s="67">
        <v>7560630</v>
      </c>
      <c r="M187" s="53">
        <v>5184392</v>
      </c>
      <c r="N187" s="68">
        <v>3828040</v>
      </c>
      <c r="O187" s="68">
        <v>16573062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29</v>
      </c>
      <c r="B188" s="32" t="s">
        <v>345</v>
      </c>
      <c r="C188" s="33" t="s">
        <v>346</v>
      </c>
      <c r="D188" s="52">
        <v>165629847</v>
      </c>
      <c r="E188" s="53">
        <v>165629847</v>
      </c>
      <c r="F188" s="53">
        <v>42942131</v>
      </c>
      <c r="G188" s="6">
        <f t="shared" si="38"/>
        <v>0.2592656563886097</v>
      </c>
      <c r="H188" s="67">
        <v>2446182</v>
      </c>
      <c r="I188" s="53">
        <v>3531472</v>
      </c>
      <c r="J188" s="68">
        <v>12233688</v>
      </c>
      <c r="K188" s="68">
        <v>18211342</v>
      </c>
      <c r="L188" s="67">
        <v>4078339</v>
      </c>
      <c r="M188" s="53">
        <v>8863411</v>
      </c>
      <c r="N188" s="68">
        <v>11789039</v>
      </c>
      <c r="O188" s="68">
        <v>24730789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29</v>
      </c>
      <c r="B189" s="32" t="s">
        <v>347</v>
      </c>
      <c r="C189" s="33" t="s">
        <v>348</v>
      </c>
      <c r="D189" s="52">
        <v>60620000</v>
      </c>
      <c r="E189" s="53">
        <v>60620000</v>
      </c>
      <c r="F189" s="53">
        <v>22704591</v>
      </c>
      <c r="G189" s="6">
        <f t="shared" si="38"/>
        <v>0.37453960739030023</v>
      </c>
      <c r="H189" s="67">
        <v>8666886</v>
      </c>
      <c r="I189" s="53">
        <v>2579679</v>
      </c>
      <c r="J189" s="68">
        <v>285360</v>
      </c>
      <c r="K189" s="68">
        <v>11531925</v>
      </c>
      <c r="L189" s="67">
        <v>1413952</v>
      </c>
      <c r="M189" s="53">
        <v>6862089</v>
      </c>
      <c r="N189" s="68">
        <v>2896625</v>
      </c>
      <c r="O189" s="68">
        <v>11172666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29</v>
      </c>
      <c r="B190" s="32" t="s">
        <v>349</v>
      </c>
      <c r="C190" s="33" t="s">
        <v>350</v>
      </c>
      <c r="D190" s="52">
        <v>39742490</v>
      </c>
      <c r="E190" s="53">
        <v>39742490</v>
      </c>
      <c r="F190" s="53">
        <v>19749256</v>
      </c>
      <c r="G190" s="6">
        <f t="shared" si="38"/>
        <v>0.4969305144192022</v>
      </c>
      <c r="H190" s="67">
        <v>29276</v>
      </c>
      <c r="I190" s="53">
        <v>4321292</v>
      </c>
      <c r="J190" s="68">
        <v>1860142</v>
      </c>
      <c r="K190" s="68">
        <v>6210710</v>
      </c>
      <c r="L190" s="67">
        <v>2973134</v>
      </c>
      <c r="M190" s="53">
        <v>5880516</v>
      </c>
      <c r="N190" s="68">
        <v>4684896</v>
      </c>
      <c r="O190" s="68">
        <v>13538546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48</v>
      </c>
      <c r="B191" s="32" t="s">
        <v>351</v>
      </c>
      <c r="C191" s="33" t="s">
        <v>352</v>
      </c>
      <c r="D191" s="52">
        <v>543693400</v>
      </c>
      <c r="E191" s="53">
        <v>543693400</v>
      </c>
      <c r="F191" s="53">
        <v>114480758</v>
      </c>
      <c r="G191" s="6">
        <f t="shared" si="38"/>
        <v>0.21056124278867464</v>
      </c>
      <c r="H191" s="67">
        <v>0</v>
      </c>
      <c r="I191" s="53">
        <v>15227336</v>
      </c>
      <c r="J191" s="68">
        <v>20837273</v>
      </c>
      <c r="K191" s="68">
        <v>36064609</v>
      </c>
      <c r="L191" s="67">
        <v>23869127</v>
      </c>
      <c r="M191" s="53">
        <v>13783438</v>
      </c>
      <c r="N191" s="68">
        <v>40763584</v>
      </c>
      <c r="O191" s="68">
        <v>78416149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353</v>
      </c>
      <c r="C192" s="36"/>
      <c r="D192" s="54">
        <f>SUM(D186:D191)</f>
        <v>1065801948</v>
      </c>
      <c r="E192" s="55">
        <f>SUM(E186:E191)</f>
        <v>1065801948</v>
      </c>
      <c r="F192" s="55">
        <f>SUM(F186:F191)</f>
        <v>268710330</v>
      </c>
      <c r="G192" s="7">
        <f t="shared" si="38"/>
        <v>0.25212032170164506</v>
      </c>
      <c r="H192" s="69">
        <f aca="true" t="shared" si="39" ref="H192:W192">SUM(H186:H191)</f>
        <v>14501870</v>
      </c>
      <c r="I192" s="55">
        <f t="shared" si="39"/>
        <v>40690154</v>
      </c>
      <c r="J192" s="70">
        <f t="shared" si="39"/>
        <v>45175999</v>
      </c>
      <c r="K192" s="70">
        <f t="shared" si="39"/>
        <v>100368023</v>
      </c>
      <c r="L192" s="69">
        <f t="shared" si="39"/>
        <v>46627959</v>
      </c>
      <c r="M192" s="55">
        <f t="shared" si="39"/>
        <v>49098814</v>
      </c>
      <c r="N192" s="70">
        <f t="shared" si="39"/>
        <v>72615534</v>
      </c>
      <c r="O192" s="70">
        <f t="shared" si="39"/>
        <v>168342307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29</v>
      </c>
      <c r="B193" s="32" t="s">
        <v>354</v>
      </c>
      <c r="C193" s="33" t="s">
        <v>355</v>
      </c>
      <c r="D193" s="52">
        <v>49684000</v>
      </c>
      <c r="E193" s="53">
        <v>49684000</v>
      </c>
      <c r="F193" s="53">
        <v>7796818</v>
      </c>
      <c r="G193" s="6">
        <f t="shared" si="38"/>
        <v>0.15692814588197407</v>
      </c>
      <c r="H193" s="67">
        <v>1863160</v>
      </c>
      <c r="I193" s="53">
        <v>1005376</v>
      </c>
      <c r="J193" s="68">
        <v>0</v>
      </c>
      <c r="K193" s="68">
        <v>2868536</v>
      </c>
      <c r="L193" s="67">
        <v>1402579</v>
      </c>
      <c r="M193" s="53">
        <v>2023144</v>
      </c>
      <c r="N193" s="68">
        <v>1502559</v>
      </c>
      <c r="O193" s="68">
        <v>4928282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29</v>
      </c>
      <c r="B194" s="32" t="s">
        <v>356</v>
      </c>
      <c r="C194" s="33" t="s">
        <v>357</v>
      </c>
      <c r="D194" s="52">
        <v>28423000</v>
      </c>
      <c r="E194" s="53">
        <v>28423000</v>
      </c>
      <c r="F194" s="53">
        <v>14322173</v>
      </c>
      <c r="G194" s="6">
        <f t="shared" si="38"/>
        <v>0.5038937832037435</v>
      </c>
      <c r="H194" s="67">
        <v>1174927</v>
      </c>
      <c r="I194" s="53">
        <v>443537</v>
      </c>
      <c r="J194" s="68">
        <v>557663</v>
      </c>
      <c r="K194" s="68">
        <v>2176127</v>
      </c>
      <c r="L194" s="67">
        <v>6717662</v>
      </c>
      <c r="M194" s="53">
        <v>0</v>
      </c>
      <c r="N194" s="68">
        <v>5428384</v>
      </c>
      <c r="O194" s="68">
        <v>12146046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29</v>
      </c>
      <c r="B195" s="32" t="s">
        <v>358</v>
      </c>
      <c r="C195" s="33" t="s">
        <v>359</v>
      </c>
      <c r="D195" s="52">
        <v>190526000</v>
      </c>
      <c r="E195" s="53">
        <v>190526000</v>
      </c>
      <c r="F195" s="53">
        <v>65634259</v>
      </c>
      <c r="G195" s="6">
        <f t="shared" si="38"/>
        <v>0.34448977567366135</v>
      </c>
      <c r="H195" s="67">
        <v>5932208</v>
      </c>
      <c r="I195" s="53">
        <v>22168276</v>
      </c>
      <c r="J195" s="68">
        <v>4220062</v>
      </c>
      <c r="K195" s="68">
        <v>32320546</v>
      </c>
      <c r="L195" s="67">
        <v>15936602</v>
      </c>
      <c r="M195" s="53">
        <v>16878179</v>
      </c>
      <c r="N195" s="68">
        <v>498932</v>
      </c>
      <c r="O195" s="68">
        <v>33313713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29</v>
      </c>
      <c r="B196" s="32" t="s">
        <v>360</v>
      </c>
      <c r="C196" s="33" t="s">
        <v>361</v>
      </c>
      <c r="D196" s="52">
        <v>134399038</v>
      </c>
      <c r="E196" s="53">
        <v>134399038</v>
      </c>
      <c r="F196" s="53">
        <v>61306991</v>
      </c>
      <c r="G196" s="6">
        <f t="shared" si="38"/>
        <v>0.4561564718937944</v>
      </c>
      <c r="H196" s="67">
        <v>658677</v>
      </c>
      <c r="I196" s="53">
        <v>16698894</v>
      </c>
      <c r="J196" s="68">
        <v>8451026</v>
      </c>
      <c r="K196" s="68">
        <v>25808597</v>
      </c>
      <c r="L196" s="67">
        <v>12997064</v>
      </c>
      <c r="M196" s="53">
        <v>8893004</v>
      </c>
      <c r="N196" s="68">
        <v>13608326</v>
      </c>
      <c r="O196" s="68">
        <v>35498394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48</v>
      </c>
      <c r="B197" s="32" t="s">
        <v>362</v>
      </c>
      <c r="C197" s="33" t="s">
        <v>363</v>
      </c>
      <c r="D197" s="52">
        <v>582869548</v>
      </c>
      <c r="E197" s="53">
        <v>582869548</v>
      </c>
      <c r="F197" s="53">
        <v>198360381</v>
      </c>
      <c r="G197" s="6">
        <f t="shared" si="38"/>
        <v>0.3403169400093621</v>
      </c>
      <c r="H197" s="67">
        <v>9976827</v>
      </c>
      <c r="I197" s="53">
        <v>31862303</v>
      </c>
      <c r="J197" s="68">
        <v>33828849</v>
      </c>
      <c r="K197" s="68">
        <v>75667979</v>
      </c>
      <c r="L197" s="67">
        <v>45909535</v>
      </c>
      <c r="M197" s="53">
        <v>45909535</v>
      </c>
      <c r="N197" s="68">
        <v>30873332</v>
      </c>
      <c r="O197" s="68">
        <v>122692402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364</v>
      </c>
      <c r="C198" s="36"/>
      <c r="D198" s="54">
        <f>SUM(D193:D197)</f>
        <v>985901586</v>
      </c>
      <c r="E198" s="55">
        <f>SUM(E193:E197)</f>
        <v>985901586</v>
      </c>
      <c r="F198" s="55">
        <f>SUM(F193:F197)</f>
        <v>347420622</v>
      </c>
      <c r="G198" s="7">
        <f t="shared" si="38"/>
        <v>0.3523887444075985</v>
      </c>
      <c r="H198" s="69">
        <f aca="true" t="shared" si="40" ref="H198:W198">SUM(H193:H197)</f>
        <v>19605799</v>
      </c>
      <c r="I198" s="55">
        <f t="shared" si="40"/>
        <v>72178386</v>
      </c>
      <c r="J198" s="70">
        <f t="shared" si="40"/>
        <v>47057600</v>
      </c>
      <c r="K198" s="70">
        <f t="shared" si="40"/>
        <v>138841785</v>
      </c>
      <c r="L198" s="69">
        <f t="shared" si="40"/>
        <v>82963442</v>
      </c>
      <c r="M198" s="55">
        <f t="shared" si="40"/>
        <v>73703862</v>
      </c>
      <c r="N198" s="70">
        <f t="shared" si="40"/>
        <v>51911533</v>
      </c>
      <c r="O198" s="70">
        <f t="shared" si="40"/>
        <v>208578837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29</v>
      </c>
      <c r="B199" s="32" t="s">
        <v>365</v>
      </c>
      <c r="C199" s="33" t="s">
        <v>366</v>
      </c>
      <c r="D199" s="52">
        <v>46480347</v>
      </c>
      <c r="E199" s="53">
        <v>46480347</v>
      </c>
      <c r="F199" s="53">
        <v>4467336</v>
      </c>
      <c r="G199" s="6">
        <f t="shared" si="38"/>
        <v>0.0961123633607985</v>
      </c>
      <c r="H199" s="67">
        <v>0</v>
      </c>
      <c r="I199" s="53">
        <v>27270</v>
      </c>
      <c r="J199" s="68">
        <v>1191430</v>
      </c>
      <c r="K199" s="68">
        <v>1218700</v>
      </c>
      <c r="L199" s="67">
        <v>1218345</v>
      </c>
      <c r="M199" s="53">
        <v>1238317</v>
      </c>
      <c r="N199" s="68">
        <v>791974</v>
      </c>
      <c r="O199" s="68">
        <v>3248636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29</v>
      </c>
      <c r="B200" s="32" t="s">
        <v>367</v>
      </c>
      <c r="C200" s="33" t="s">
        <v>368</v>
      </c>
      <c r="D200" s="52">
        <v>47905743</v>
      </c>
      <c r="E200" s="53">
        <v>47905743</v>
      </c>
      <c r="F200" s="53">
        <v>16844980</v>
      </c>
      <c r="G200" s="6">
        <f t="shared" si="38"/>
        <v>0.3516275699971922</v>
      </c>
      <c r="H200" s="67">
        <v>804700</v>
      </c>
      <c r="I200" s="53">
        <v>1154377</v>
      </c>
      <c r="J200" s="68">
        <v>853943</v>
      </c>
      <c r="K200" s="68">
        <v>2813020</v>
      </c>
      <c r="L200" s="67">
        <v>5911656</v>
      </c>
      <c r="M200" s="53">
        <v>4001351</v>
      </c>
      <c r="N200" s="68">
        <v>4118953</v>
      </c>
      <c r="O200" s="68">
        <v>14031960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29</v>
      </c>
      <c r="B201" s="32" t="s">
        <v>369</v>
      </c>
      <c r="C201" s="33" t="s">
        <v>370</v>
      </c>
      <c r="D201" s="52">
        <v>40474395</v>
      </c>
      <c r="E201" s="53">
        <v>40474395</v>
      </c>
      <c r="F201" s="53">
        <v>9691809</v>
      </c>
      <c r="G201" s="6">
        <f t="shared" si="38"/>
        <v>0.23945531489723318</v>
      </c>
      <c r="H201" s="67">
        <v>0</v>
      </c>
      <c r="I201" s="53">
        <v>7614474</v>
      </c>
      <c r="J201" s="68">
        <v>843692</v>
      </c>
      <c r="K201" s="68">
        <v>8458166</v>
      </c>
      <c r="L201" s="67">
        <v>17419</v>
      </c>
      <c r="M201" s="53">
        <v>0</v>
      </c>
      <c r="N201" s="68">
        <v>1216224</v>
      </c>
      <c r="O201" s="68">
        <v>1233643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29</v>
      </c>
      <c r="B202" s="32" t="s">
        <v>371</v>
      </c>
      <c r="C202" s="33" t="s">
        <v>372</v>
      </c>
      <c r="D202" s="52">
        <v>504007000</v>
      </c>
      <c r="E202" s="53">
        <v>504007000</v>
      </c>
      <c r="F202" s="53">
        <v>162852457</v>
      </c>
      <c r="G202" s="6">
        <f t="shared" si="38"/>
        <v>0.3231154666502648</v>
      </c>
      <c r="H202" s="67">
        <v>10987236</v>
      </c>
      <c r="I202" s="53">
        <v>17859391</v>
      </c>
      <c r="J202" s="68">
        <v>15993627</v>
      </c>
      <c r="K202" s="68">
        <v>44840254</v>
      </c>
      <c r="L202" s="67">
        <v>42394427</v>
      </c>
      <c r="M202" s="53">
        <v>35056821</v>
      </c>
      <c r="N202" s="68">
        <v>40560955</v>
      </c>
      <c r="O202" s="68">
        <v>118012203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29</v>
      </c>
      <c r="B203" s="32" t="s">
        <v>373</v>
      </c>
      <c r="C203" s="33" t="s">
        <v>374</v>
      </c>
      <c r="D203" s="52">
        <v>108028198</v>
      </c>
      <c r="E203" s="53">
        <v>108028198</v>
      </c>
      <c r="F203" s="53">
        <v>3960882</v>
      </c>
      <c r="G203" s="6">
        <f t="shared" si="38"/>
        <v>0.0366652603054621</v>
      </c>
      <c r="H203" s="67">
        <v>697527</v>
      </c>
      <c r="I203" s="53">
        <v>43280</v>
      </c>
      <c r="J203" s="68">
        <v>651100</v>
      </c>
      <c r="K203" s="68">
        <v>1391907</v>
      </c>
      <c r="L203" s="67">
        <v>1426770</v>
      </c>
      <c r="M203" s="53">
        <v>0</v>
      </c>
      <c r="N203" s="68">
        <v>1142205</v>
      </c>
      <c r="O203" s="68">
        <v>2568975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48</v>
      </c>
      <c r="B204" s="32" t="s">
        <v>375</v>
      </c>
      <c r="C204" s="33" t="s">
        <v>376</v>
      </c>
      <c r="D204" s="52">
        <v>272653145</v>
      </c>
      <c r="E204" s="53">
        <v>272653145</v>
      </c>
      <c r="F204" s="53">
        <v>39202949</v>
      </c>
      <c r="G204" s="6">
        <f t="shared" si="38"/>
        <v>0.14378322685403097</v>
      </c>
      <c r="H204" s="67">
        <v>3276183</v>
      </c>
      <c r="I204" s="53">
        <v>2136915</v>
      </c>
      <c r="J204" s="68">
        <v>1057813</v>
      </c>
      <c r="K204" s="68">
        <v>6470911</v>
      </c>
      <c r="L204" s="67">
        <v>11635214</v>
      </c>
      <c r="M204" s="53">
        <v>10072197</v>
      </c>
      <c r="N204" s="68">
        <v>11024627</v>
      </c>
      <c r="O204" s="68">
        <v>32732038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377</v>
      </c>
      <c r="C205" s="36"/>
      <c r="D205" s="54">
        <f>SUM(D199:D204)</f>
        <v>1019548828</v>
      </c>
      <c r="E205" s="55">
        <f>SUM(E199:E204)</f>
        <v>1019548828</v>
      </c>
      <c r="F205" s="55">
        <f>SUM(F199:F204)</f>
        <v>237020413</v>
      </c>
      <c r="G205" s="7">
        <f t="shared" si="38"/>
        <v>0.232475783886635</v>
      </c>
      <c r="H205" s="69">
        <f aca="true" t="shared" si="41" ref="H205:W205">SUM(H199:H204)</f>
        <v>15765646</v>
      </c>
      <c r="I205" s="55">
        <f t="shared" si="41"/>
        <v>28835707</v>
      </c>
      <c r="J205" s="70">
        <f t="shared" si="41"/>
        <v>20591605</v>
      </c>
      <c r="K205" s="70">
        <f t="shared" si="41"/>
        <v>65192958</v>
      </c>
      <c r="L205" s="69">
        <f t="shared" si="41"/>
        <v>62603831</v>
      </c>
      <c r="M205" s="55">
        <f t="shared" si="41"/>
        <v>50368686</v>
      </c>
      <c r="N205" s="70">
        <f t="shared" si="41"/>
        <v>58854938</v>
      </c>
      <c r="O205" s="70">
        <f t="shared" si="41"/>
        <v>171827455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29</v>
      </c>
      <c r="B206" s="32" t="s">
        <v>378</v>
      </c>
      <c r="C206" s="33" t="s">
        <v>379</v>
      </c>
      <c r="D206" s="52">
        <v>114058000</v>
      </c>
      <c r="E206" s="53">
        <v>114058000</v>
      </c>
      <c r="F206" s="53">
        <v>17760045</v>
      </c>
      <c r="G206" s="6">
        <f t="shared" si="38"/>
        <v>0.15571064721457503</v>
      </c>
      <c r="H206" s="67">
        <v>0</v>
      </c>
      <c r="I206" s="53">
        <v>3355734</v>
      </c>
      <c r="J206" s="68">
        <v>30050</v>
      </c>
      <c r="K206" s="68">
        <v>3385784</v>
      </c>
      <c r="L206" s="67">
        <v>3460846</v>
      </c>
      <c r="M206" s="53">
        <v>0</v>
      </c>
      <c r="N206" s="68">
        <v>10913415</v>
      </c>
      <c r="O206" s="68">
        <v>14374261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29</v>
      </c>
      <c r="B207" s="32" t="s">
        <v>380</v>
      </c>
      <c r="C207" s="33" t="s">
        <v>381</v>
      </c>
      <c r="D207" s="52">
        <v>70997600</v>
      </c>
      <c r="E207" s="53">
        <v>70997600</v>
      </c>
      <c r="F207" s="53">
        <v>30657771</v>
      </c>
      <c r="G207" s="6">
        <f t="shared" si="38"/>
        <v>0.43181418808523103</v>
      </c>
      <c r="H207" s="67">
        <v>231936</v>
      </c>
      <c r="I207" s="53">
        <v>9296601</v>
      </c>
      <c r="J207" s="68">
        <v>8571178</v>
      </c>
      <c r="K207" s="68">
        <v>18099715</v>
      </c>
      <c r="L207" s="67">
        <v>0</v>
      </c>
      <c r="M207" s="53">
        <v>0</v>
      </c>
      <c r="N207" s="68">
        <v>12558056</v>
      </c>
      <c r="O207" s="68">
        <v>12558056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29</v>
      </c>
      <c r="B208" s="32" t="s">
        <v>382</v>
      </c>
      <c r="C208" s="33" t="s">
        <v>383</v>
      </c>
      <c r="D208" s="52">
        <v>18902000</v>
      </c>
      <c r="E208" s="53">
        <v>18902000</v>
      </c>
      <c r="F208" s="53">
        <v>561153</v>
      </c>
      <c r="G208" s="6">
        <f t="shared" si="38"/>
        <v>0.02968749338694318</v>
      </c>
      <c r="H208" s="67">
        <v>0</v>
      </c>
      <c r="I208" s="53">
        <v>561153</v>
      </c>
      <c r="J208" s="68">
        <v>0</v>
      </c>
      <c r="K208" s="68">
        <v>561153</v>
      </c>
      <c r="L208" s="67">
        <v>0</v>
      </c>
      <c r="M208" s="53">
        <v>0</v>
      </c>
      <c r="N208" s="68">
        <v>0</v>
      </c>
      <c r="O208" s="68">
        <v>0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29</v>
      </c>
      <c r="B209" s="32" t="s">
        <v>384</v>
      </c>
      <c r="C209" s="33" t="s">
        <v>385</v>
      </c>
      <c r="D209" s="52">
        <v>59672757</v>
      </c>
      <c r="E209" s="53">
        <v>59672757</v>
      </c>
      <c r="F209" s="53">
        <v>18588594</v>
      </c>
      <c r="G209" s="6">
        <f t="shared" si="38"/>
        <v>0.311508885034422</v>
      </c>
      <c r="H209" s="67">
        <v>1864421</v>
      </c>
      <c r="I209" s="53">
        <v>1307009</v>
      </c>
      <c r="J209" s="68">
        <v>5161750</v>
      </c>
      <c r="K209" s="68">
        <v>8333180</v>
      </c>
      <c r="L209" s="67">
        <v>4681732</v>
      </c>
      <c r="M209" s="53">
        <v>2609218</v>
      </c>
      <c r="N209" s="68">
        <v>2964464</v>
      </c>
      <c r="O209" s="68">
        <v>10255414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29</v>
      </c>
      <c r="B210" s="32" t="s">
        <v>386</v>
      </c>
      <c r="C210" s="33" t="s">
        <v>387</v>
      </c>
      <c r="D210" s="52">
        <v>19346750</v>
      </c>
      <c r="E210" s="53">
        <v>19346750</v>
      </c>
      <c r="F210" s="53">
        <v>0</v>
      </c>
      <c r="G210" s="6">
        <f t="shared" si="38"/>
        <v>0</v>
      </c>
      <c r="H210" s="67">
        <v>0</v>
      </c>
      <c r="I210" s="53">
        <v>0</v>
      </c>
      <c r="J210" s="68">
        <v>0</v>
      </c>
      <c r="K210" s="68">
        <v>0</v>
      </c>
      <c r="L210" s="67">
        <v>0</v>
      </c>
      <c r="M210" s="53">
        <v>0</v>
      </c>
      <c r="N210" s="68">
        <v>0</v>
      </c>
      <c r="O210" s="68">
        <v>0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29</v>
      </c>
      <c r="B211" s="32" t="s">
        <v>388</v>
      </c>
      <c r="C211" s="33" t="s">
        <v>389</v>
      </c>
      <c r="D211" s="52">
        <v>378248544</v>
      </c>
      <c r="E211" s="53">
        <v>378248544</v>
      </c>
      <c r="F211" s="53">
        <v>115493281</v>
      </c>
      <c r="G211" s="6">
        <f t="shared" si="38"/>
        <v>0.30533701406660274</v>
      </c>
      <c r="H211" s="67">
        <v>14012358</v>
      </c>
      <c r="I211" s="53">
        <v>19945499</v>
      </c>
      <c r="J211" s="68">
        <v>15775892</v>
      </c>
      <c r="K211" s="68">
        <v>49733749</v>
      </c>
      <c r="L211" s="67">
        <v>20816188</v>
      </c>
      <c r="M211" s="53">
        <v>23884178</v>
      </c>
      <c r="N211" s="68">
        <v>21059166</v>
      </c>
      <c r="O211" s="68">
        <v>65759532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48</v>
      </c>
      <c r="B212" s="32" t="s">
        <v>390</v>
      </c>
      <c r="C212" s="33" t="s">
        <v>391</v>
      </c>
      <c r="D212" s="52">
        <v>6729000</v>
      </c>
      <c r="E212" s="53">
        <v>6729000</v>
      </c>
      <c r="F212" s="53">
        <v>2621040</v>
      </c>
      <c r="G212" s="6">
        <f t="shared" si="38"/>
        <v>0.3895140436914846</v>
      </c>
      <c r="H212" s="67">
        <v>12118</v>
      </c>
      <c r="I212" s="53">
        <v>0</v>
      </c>
      <c r="J212" s="68">
        <v>205355</v>
      </c>
      <c r="K212" s="68">
        <v>217473</v>
      </c>
      <c r="L212" s="67">
        <v>1709223</v>
      </c>
      <c r="M212" s="53">
        <v>694344</v>
      </c>
      <c r="N212" s="68">
        <v>0</v>
      </c>
      <c r="O212" s="68">
        <v>2403567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392</v>
      </c>
      <c r="C213" s="36"/>
      <c r="D213" s="54">
        <f>SUM(D206:D212)</f>
        <v>667954651</v>
      </c>
      <c r="E213" s="55">
        <f>SUM(E206:E212)</f>
        <v>667954651</v>
      </c>
      <c r="F213" s="55">
        <f>SUM(F206:F212)</f>
        <v>185681884</v>
      </c>
      <c r="G213" s="7">
        <f t="shared" si="38"/>
        <v>0.27798576403654685</v>
      </c>
      <c r="H213" s="69">
        <f aca="true" t="shared" si="42" ref="H213:W213">SUM(H206:H212)</f>
        <v>16120833</v>
      </c>
      <c r="I213" s="55">
        <f t="shared" si="42"/>
        <v>34465996</v>
      </c>
      <c r="J213" s="70">
        <f t="shared" si="42"/>
        <v>29744225</v>
      </c>
      <c r="K213" s="70">
        <f t="shared" si="42"/>
        <v>80331054</v>
      </c>
      <c r="L213" s="69">
        <f t="shared" si="42"/>
        <v>30667989</v>
      </c>
      <c r="M213" s="55">
        <f t="shared" si="42"/>
        <v>27187740</v>
      </c>
      <c r="N213" s="70">
        <f t="shared" si="42"/>
        <v>47495101</v>
      </c>
      <c r="O213" s="70">
        <f t="shared" si="42"/>
        <v>105350830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29</v>
      </c>
      <c r="B214" s="32" t="s">
        <v>393</v>
      </c>
      <c r="C214" s="33" t="s">
        <v>394</v>
      </c>
      <c r="D214" s="52">
        <v>71685000</v>
      </c>
      <c r="E214" s="53">
        <v>71685000</v>
      </c>
      <c r="F214" s="53">
        <v>4029521</v>
      </c>
      <c r="G214" s="6">
        <f t="shared" si="38"/>
        <v>0.05621149473390528</v>
      </c>
      <c r="H214" s="67">
        <v>0</v>
      </c>
      <c r="I214" s="53">
        <v>0</v>
      </c>
      <c r="J214" s="68">
        <v>0</v>
      </c>
      <c r="K214" s="68">
        <v>0</v>
      </c>
      <c r="L214" s="67">
        <v>44355</v>
      </c>
      <c r="M214" s="53">
        <v>22450</v>
      </c>
      <c r="N214" s="68">
        <v>3962716</v>
      </c>
      <c r="O214" s="68">
        <v>4029521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29</v>
      </c>
      <c r="B215" s="32" t="s">
        <v>395</v>
      </c>
      <c r="C215" s="33" t="s">
        <v>396</v>
      </c>
      <c r="D215" s="52">
        <v>59996000</v>
      </c>
      <c r="E215" s="53">
        <v>59996000</v>
      </c>
      <c r="F215" s="53">
        <v>5332844</v>
      </c>
      <c r="G215" s="6">
        <f t="shared" si="38"/>
        <v>0.08888665911060738</v>
      </c>
      <c r="H215" s="67">
        <v>0</v>
      </c>
      <c r="I215" s="53">
        <v>8588</v>
      </c>
      <c r="J215" s="68">
        <v>204289</v>
      </c>
      <c r="K215" s="68">
        <v>212877</v>
      </c>
      <c r="L215" s="67">
        <v>334825</v>
      </c>
      <c r="M215" s="53">
        <v>4785142</v>
      </c>
      <c r="N215" s="68">
        <v>0</v>
      </c>
      <c r="O215" s="68">
        <v>5119967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29</v>
      </c>
      <c r="B216" s="32" t="s">
        <v>397</v>
      </c>
      <c r="C216" s="33" t="s">
        <v>398</v>
      </c>
      <c r="D216" s="52">
        <v>147719902</v>
      </c>
      <c r="E216" s="53">
        <v>147719902</v>
      </c>
      <c r="F216" s="53">
        <v>24253770</v>
      </c>
      <c r="G216" s="6">
        <f t="shared" si="38"/>
        <v>0.16418755815313227</v>
      </c>
      <c r="H216" s="67">
        <v>1751717</v>
      </c>
      <c r="I216" s="53">
        <v>9398921</v>
      </c>
      <c r="J216" s="68">
        <v>4490509</v>
      </c>
      <c r="K216" s="68">
        <v>15641147</v>
      </c>
      <c r="L216" s="67">
        <v>0</v>
      </c>
      <c r="M216" s="53">
        <v>3407950</v>
      </c>
      <c r="N216" s="68">
        <v>5204673</v>
      </c>
      <c r="O216" s="68">
        <v>8612623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29</v>
      </c>
      <c r="B217" s="32" t="s">
        <v>399</v>
      </c>
      <c r="C217" s="33" t="s">
        <v>400</v>
      </c>
      <c r="D217" s="52">
        <v>23866952</v>
      </c>
      <c r="E217" s="53">
        <v>23866952</v>
      </c>
      <c r="F217" s="53">
        <v>3232358</v>
      </c>
      <c r="G217" s="6">
        <f t="shared" si="38"/>
        <v>0.13543237527774807</v>
      </c>
      <c r="H217" s="67">
        <v>470150</v>
      </c>
      <c r="I217" s="53">
        <v>876180</v>
      </c>
      <c r="J217" s="68">
        <v>627002</v>
      </c>
      <c r="K217" s="68">
        <v>1973332</v>
      </c>
      <c r="L217" s="67">
        <v>648943</v>
      </c>
      <c r="M217" s="53">
        <v>85284</v>
      </c>
      <c r="N217" s="68">
        <v>524799</v>
      </c>
      <c r="O217" s="68">
        <v>1259026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29</v>
      </c>
      <c r="B218" s="32" t="s">
        <v>401</v>
      </c>
      <c r="C218" s="33" t="s">
        <v>402</v>
      </c>
      <c r="D218" s="52">
        <v>0</v>
      </c>
      <c r="E218" s="53">
        <v>0</v>
      </c>
      <c r="F218" s="53">
        <v>0</v>
      </c>
      <c r="G218" s="6">
        <f t="shared" si="38"/>
        <v>0</v>
      </c>
      <c r="H218" s="67">
        <v>0</v>
      </c>
      <c r="I218" s="53">
        <v>0</v>
      </c>
      <c r="J218" s="68">
        <v>0</v>
      </c>
      <c r="K218" s="68">
        <v>0</v>
      </c>
      <c r="L218" s="67">
        <v>0</v>
      </c>
      <c r="M218" s="53">
        <v>0</v>
      </c>
      <c r="N218" s="68">
        <v>0</v>
      </c>
      <c r="O218" s="68">
        <v>0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48</v>
      </c>
      <c r="B219" s="32" t="s">
        <v>403</v>
      </c>
      <c r="C219" s="33" t="s">
        <v>404</v>
      </c>
      <c r="D219" s="52">
        <v>849317000</v>
      </c>
      <c r="E219" s="53">
        <v>849317000</v>
      </c>
      <c r="F219" s="53">
        <v>270499717</v>
      </c>
      <c r="G219" s="6">
        <f t="shared" si="38"/>
        <v>0.31849087796429365</v>
      </c>
      <c r="H219" s="67">
        <v>13387960</v>
      </c>
      <c r="I219" s="53">
        <v>41662539</v>
      </c>
      <c r="J219" s="68">
        <v>16039435</v>
      </c>
      <c r="K219" s="68">
        <v>71089934</v>
      </c>
      <c r="L219" s="67">
        <v>93159074</v>
      </c>
      <c r="M219" s="53">
        <v>43427130</v>
      </c>
      <c r="N219" s="68">
        <v>62823579</v>
      </c>
      <c r="O219" s="68">
        <v>199409783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405</v>
      </c>
      <c r="C220" s="44"/>
      <c r="D220" s="61">
        <f>SUM(D214:D219)</f>
        <v>1152584854</v>
      </c>
      <c r="E220" s="62">
        <f>SUM(E214:E219)</f>
        <v>1152584854</v>
      </c>
      <c r="F220" s="62">
        <f>SUM(F214:F219)</f>
        <v>307348210</v>
      </c>
      <c r="G220" s="9">
        <f t="shared" si="38"/>
        <v>0.26665994172434265</v>
      </c>
      <c r="H220" s="74">
        <f aca="true" t="shared" si="43" ref="H220:W220">SUM(H214:H219)</f>
        <v>15609827</v>
      </c>
      <c r="I220" s="62">
        <f t="shared" si="43"/>
        <v>51946228</v>
      </c>
      <c r="J220" s="75">
        <f t="shared" si="43"/>
        <v>21361235</v>
      </c>
      <c r="K220" s="75">
        <f t="shared" si="43"/>
        <v>88917290</v>
      </c>
      <c r="L220" s="74">
        <f t="shared" si="43"/>
        <v>94187197</v>
      </c>
      <c r="M220" s="62">
        <f t="shared" si="43"/>
        <v>51727956</v>
      </c>
      <c r="N220" s="75">
        <f t="shared" si="43"/>
        <v>72515767</v>
      </c>
      <c r="O220" s="75">
        <f t="shared" si="43"/>
        <v>218430920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406</v>
      </c>
      <c r="C221" s="39"/>
      <c r="D221" s="56">
        <f>SUM(D186:D191,D193:D197,D199:D204,D206:D212,D214:D219)</f>
        <v>4891791867</v>
      </c>
      <c r="E221" s="57">
        <f>SUM(E186:E191,E193:E197,E199:E204,E206:E212,E214:E219)</f>
        <v>4891791867</v>
      </c>
      <c r="F221" s="57">
        <f>SUM(F186:F191,F193:F197,F199:F204,F206:F212,F214:F219)</f>
        <v>1346181459</v>
      </c>
      <c r="G221" s="8">
        <f t="shared" si="38"/>
        <v>0.2751918919693482</v>
      </c>
      <c r="H221" s="71">
        <f aca="true" t="shared" si="44" ref="H221:W221">SUM(H186:H191,H193:H197,H199:H204,H206:H212,H214:H219)</f>
        <v>81603975</v>
      </c>
      <c r="I221" s="57">
        <f t="shared" si="44"/>
        <v>228116471</v>
      </c>
      <c r="J221" s="72">
        <f t="shared" si="44"/>
        <v>163930664</v>
      </c>
      <c r="K221" s="72">
        <f t="shared" si="44"/>
        <v>473651110</v>
      </c>
      <c r="L221" s="71">
        <f t="shared" si="44"/>
        <v>317050418</v>
      </c>
      <c r="M221" s="57">
        <f t="shared" si="44"/>
        <v>252087058</v>
      </c>
      <c r="N221" s="72">
        <f t="shared" si="44"/>
        <v>303392873</v>
      </c>
      <c r="O221" s="72">
        <f t="shared" si="44"/>
        <v>872530349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407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29</v>
      </c>
      <c r="B224" s="32" t="s">
        <v>408</v>
      </c>
      <c r="C224" s="33" t="s">
        <v>409</v>
      </c>
      <c r="D224" s="52">
        <v>101978000</v>
      </c>
      <c r="E224" s="53">
        <v>101978000</v>
      </c>
      <c r="F224" s="53">
        <v>40555669</v>
      </c>
      <c r="G224" s="6">
        <f aca="true" t="shared" si="45" ref="G224:G248">IF($D224=0,0,$F224/$D224)</f>
        <v>0.39769037439447724</v>
      </c>
      <c r="H224" s="67">
        <v>5604073</v>
      </c>
      <c r="I224" s="53">
        <v>6639519</v>
      </c>
      <c r="J224" s="68">
        <v>1903408</v>
      </c>
      <c r="K224" s="68">
        <v>14147000</v>
      </c>
      <c r="L224" s="67">
        <v>3291356</v>
      </c>
      <c r="M224" s="53">
        <v>11973350</v>
      </c>
      <c r="N224" s="68">
        <v>11143963</v>
      </c>
      <c r="O224" s="68">
        <v>26408669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29</v>
      </c>
      <c r="B225" s="32" t="s">
        <v>410</v>
      </c>
      <c r="C225" s="33" t="s">
        <v>411</v>
      </c>
      <c r="D225" s="52">
        <v>101268950</v>
      </c>
      <c r="E225" s="53">
        <v>101268950</v>
      </c>
      <c r="F225" s="53">
        <v>21890180</v>
      </c>
      <c r="G225" s="6">
        <f t="shared" si="45"/>
        <v>0.21615885224444412</v>
      </c>
      <c r="H225" s="67">
        <v>971053</v>
      </c>
      <c r="I225" s="53">
        <v>3642563</v>
      </c>
      <c r="J225" s="68">
        <v>6443638</v>
      </c>
      <c r="K225" s="68">
        <v>11057254</v>
      </c>
      <c r="L225" s="67">
        <v>3488900</v>
      </c>
      <c r="M225" s="53">
        <v>5548881</v>
      </c>
      <c r="N225" s="68">
        <v>1795145</v>
      </c>
      <c r="O225" s="68">
        <v>10832926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29</v>
      </c>
      <c r="B226" s="32" t="s">
        <v>412</v>
      </c>
      <c r="C226" s="33" t="s">
        <v>413</v>
      </c>
      <c r="D226" s="52">
        <v>102668000</v>
      </c>
      <c r="E226" s="53">
        <v>102668000</v>
      </c>
      <c r="F226" s="53">
        <v>28470171</v>
      </c>
      <c r="G226" s="6">
        <f t="shared" si="45"/>
        <v>0.2773032590485838</v>
      </c>
      <c r="H226" s="67">
        <v>0</v>
      </c>
      <c r="I226" s="53">
        <v>2392218</v>
      </c>
      <c r="J226" s="68">
        <v>4729369</v>
      </c>
      <c r="K226" s="68">
        <v>7121587</v>
      </c>
      <c r="L226" s="67">
        <v>8721046</v>
      </c>
      <c r="M226" s="53">
        <v>6838059</v>
      </c>
      <c r="N226" s="68">
        <v>5789479</v>
      </c>
      <c r="O226" s="68">
        <v>21348584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29</v>
      </c>
      <c r="B227" s="32" t="s">
        <v>414</v>
      </c>
      <c r="C227" s="33" t="s">
        <v>415</v>
      </c>
      <c r="D227" s="52">
        <v>29330944</v>
      </c>
      <c r="E227" s="53">
        <v>29330944</v>
      </c>
      <c r="F227" s="53">
        <v>9342306</v>
      </c>
      <c r="G227" s="6">
        <f t="shared" si="45"/>
        <v>0.3185136489299492</v>
      </c>
      <c r="H227" s="67">
        <v>80164</v>
      </c>
      <c r="I227" s="53">
        <v>450521</v>
      </c>
      <c r="J227" s="68">
        <v>1641718</v>
      </c>
      <c r="K227" s="68">
        <v>2172403</v>
      </c>
      <c r="L227" s="67">
        <v>1519344</v>
      </c>
      <c r="M227" s="53">
        <v>2609524</v>
      </c>
      <c r="N227" s="68">
        <v>3041035</v>
      </c>
      <c r="O227" s="68">
        <v>7169903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29</v>
      </c>
      <c r="B228" s="32" t="s">
        <v>416</v>
      </c>
      <c r="C228" s="33" t="s">
        <v>417</v>
      </c>
      <c r="D228" s="52">
        <v>43308000</v>
      </c>
      <c r="E228" s="53">
        <v>43308000</v>
      </c>
      <c r="F228" s="53">
        <v>23873730</v>
      </c>
      <c r="G228" s="6">
        <f t="shared" si="45"/>
        <v>0.5512545026323081</v>
      </c>
      <c r="H228" s="67">
        <v>2965272</v>
      </c>
      <c r="I228" s="53">
        <v>3483307</v>
      </c>
      <c r="J228" s="68">
        <v>3737398</v>
      </c>
      <c r="K228" s="68">
        <v>10185977</v>
      </c>
      <c r="L228" s="67">
        <v>3723813</v>
      </c>
      <c r="M228" s="53">
        <v>4364770</v>
      </c>
      <c r="N228" s="68">
        <v>5599170</v>
      </c>
      <c r="O228" s="68">
        <v>13687753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29</v>
      </c>
      <c r="B229" s="32" t="s">
        <v>418</v>
      </c>
      <c r="C229" s="33" t="s">
        <v>419</v>
      </c>
      <c r="D229" s="52">
        <v>58332000</v>
      </c>
      <c r="E229" s="53">
        <v>58332000</v>
      </c>
      <c r="F229" s="53">
        <v>7166074</v>
      </c>
      <c r="G229" s="6">
        <f t="shared" si="45"/>
        <v>0.12284979085236233</v>
      </c>
      <c r="H229" s="67">
        <v>1160533</v>
      </c>
      <c r="I229" s="53">
        <v>154077</v>
      </c>
      <c r="J229" s="68">
        <v>539960</v>
      </c>
      <c r="K229" s="68">
        <v>1854570</v>
      </c>
      <c r="L229" s="67">
        <v>562996</v>
      </c>
      <c r="M229" s="53">
        <v>1338990</v>
      </c>
      <c r="N229" s="68">
        <v>3409518</v>
      </c>
      <c r="O229" s="68">
        <v>5311504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29</v>
      </c>
      <c r="B230" s="32" t="s">
        <v>420</v>
      </c>
      <c r="C230" s="33" t="s">
        <v>421</v>
      </c>
      <c r="D230" s="52">
        <v>254288095</v>
      </c>
      <c r="E230" s="53">
        <v>254288095</v>
      </c>
      <c r="F230" s="53">
        <v>109020673</v>
      </c>
      <c r="G230" s="6">
        <f t="shared" si="45"/>
        <v>0.4287289697931002</v>
      </c>
      <c r="H230" s="67">
        <v>16175689</v>
      </c>
      <c r="I230" s="53">
        <v>7509555</v>
      </c>
      <c r="J230" s="68">
        <v>16020600</v>
      </c>
      <c r="K230" s="68">
        <v>39705844</v>
      </c>
      <c r="L230" s="67">
        <v>7690005</v>
      </c>
      <c r="M230" s="53">
        <v>49622873</v>
      </c>
      <c r="N230" s="68">
        <v>12001951</v>
      </c>
      <c r="O230" s="68">
        <v>69314829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48</v>
      </c>
      <c r="B231" s="32" t="s">
        <v>422</v>
      </c>
      <c r="C231" s="33" t="s">
        <v>423</v>
      </c>
      <c r="D231" s="52">
        <v>40500300</v>
      </c>
      <c r="E231" s="53">
        <v>40500300</v>
      </c>
      <c r="F231" s="53">
        <v>16024130</v>
      </c>
      <c r="G231" s="6">
        <f t="shared" si="45"/>
        <v>0.3956546000893821</v>
      </c>
      <c r="H231" s="67">
        <v>0</v>
      </c>
      <c r="I231" s="53">
        <v>1209776</v>
      </c>
      <c r="J231" s="68">
        <v>1116237</v>
      </c>
      <c r="K231" s="68">
        <v>2326013</v>
      </c>
      <c r="L231" s="67">
        <v>2156310</v>
      </c>
      <c r="M231" s="53">
        <v>11237756</v>
      </c>
      <c r="N231" s="68">
        <v>304051</v>
      </c>
      <c r="O231" s="68">
        <v>13698117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424</v>
      </c>
      <c r="C232" s="36"/>
      <c r="D232" s="54">
        <f>SUM(D224:D231)</f>
        <v>731674289</v>
      </c>
      <c r="E232" s="55">
        <f>SUM(E224:E231)</f>
        <v>731674289</v>
      </c>
      <c r="F232" s="55">
        <f>SUM(F224:F231)</f>
        <v>256342933</v>
      </c>
      <c r="G232" s="7">
        <f t="shared" si="45"/>
        <v>0.35035115604561035</v>
      </c>
      <c r="H232" s="69">
        <f aca="true" t="shared" si="46" ref="H232:W232">SUM(H224:H231)</f>
        <v>26956784</v>
      </c>
      <c r="I232" s="55">
        <f t="shared" si="46"/>
        <v>25481536</v>
      </c>
      <c r="J232" s="70">
        <f t="shared" si="46"/>
        <v>36132328</v>
      </c>
      <c r="K232" s="70">
        <f t="shared" si="46"/>
        <v>88570648</v>
      </c>
      <c r="L232" s="69">
        <f t="shared" si="46"/>
        <v>31153770</v>
      </c>
      <c r="M232" s="55">
        <f t="shared" si="46"/>
        <v>93534203</v>
      </c>
      <c r="N232" s="70">
        <f t="shared" si="46"/>
        <v>43084312</v>
      </c>
      <c r="O232" s="70">
        <f t="shared" si="46"/>
        <v>167772285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29</v>
      </c>
      <c r="B233" s="32" t="s">
        <v>425</v>
      </c>
      <c r="C233" s="33" t="s">
        <v>426</v>
      </c>
      <c r="D233" s="52">
        <v>102658000</v>
      </c>
      <c r="E233" s="53">
        <v>102658000</v>
      </c>
      <c r="F233" s="53">
        <v>3949006</v>
      </c>
      <c r="G233" s="6">
        <f t="shared" si="45"/>
        <v>0.03846759142005494</v>
      </c>
      <c r="H233" s="67">
        <v>132970</v>
      </c>
      <c r="I233" s="53">
        <v>234976</v>
      </c>
      <c r="J233" s="68">
        <v>254974</v>
      </c>
      <c r="K233" s="68">
        <v>622920</v>
      </c>
      <c r="L233" s="67">
        <v>758876</v>
      </c>
      <c r="M233" s="53">
        <v>1174476</v>
      </c>
      <c r="N233" s="68">
        <v>1392734</v>
      </c>
      <c r="O233" s="68">
        <v>3326086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29</v>
      </c>
      <c r="B234" s="32" t="s">
        <v>427</v>
      </c>
      <c r="C234" s="33" t="s">
        <v>428</v>
      </c>
      <c r="D234" s="52">
        <v>164632610</v>
      </c>
      <c r="E234" s="53">
        <v>164632610</v>
      </c>
      <c r="F234" s="53">
        <v>7816315</v>
      </c>
      <c r="G234" s="6">
        <f t="shared" si="45"/>
        <v>0.047477319347606774</v>
      </c>
      <c r="H234" s="67">
        <v>0</v>
      </c>
      <c r="I234" s="53">
        <v>346889</v>
      </c>
      <c r="J234" s="68">
        <v>228070</v>
      </c>
      <c r="K234" s="68">
        <v>574959</v>
      </c>
      <c r="L234" s="67">
        <v>1645462</v>
      </c>
      <c r="M234" s="53">
        <v>2879985</v>
      </c>
      <c r="N234" s="68">
        <v>2715909</v>
      </c>
      <c r="O234" s="68">
        <v>7241356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29</v>
      </c>
      <c r="B235" s="32" t="s">
        <v>429</v>
      </c>
      <c r="C235" s="33" t="s">
        <v>430</v>
      </c>
      <c r="D235" s="52">
        <v>269475860</v>
      </c>
      <c r="E235" s="53">
        <v>339062709</v>
      </c>
      <c r="F235" s="53">
        <v>66651271</v>
      </c>
      <c r="G235" s="6">
        <f t="shared" si="45"/>
        <v>0.2473367039259101</v>
      </c>
      <c r="H235" s="67">
        <v>2465274</v>
      </c>
      <c r="I235" s="53">
        <v>3250966</v>
      </c>
      <c r="J235" s="68">
        <v>10417799</v>
      </c>
      <c r="K235" s="68">
        <v>16134039</v>
      </c>
      <c r="L235" s="67">
        <v>19971897</v>
      </c>
      <c r="M235" s="53">
        <v>17104419</v>
      </c>
      <c r="N235" s="68">
        <v>13440916</v>
      </c>
      <c r="O235" s="68">
        <v>50517232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29</v>
      </c>
      <c r="B236" s="32" t="s">
        <v>431</v>
      </c>
      <c r="C236" s="33" t="s">
        <v>432</v>
      </c>
      <c r="D236" s="52">
        <v>17229383</v>
      </c>
      <c r="E236" s="53">
        <v>17229383</v>
      </c>
      <c r="F236" s="53">
        <v>1521131</v>
      </c>
      <c r="G236" s="6">
        <f t="shared" si="45"/>
        <v>0.08828702687728283</v>
      </c>
      <c r="H236" s="67">
        <v>66924</v>
      </c>
      <c r="I236" s="53">
        <v>96929</v>
      </c>
      <c r="J236" s="68">
        <v>100602</v>
      </c>
      <c r="K236" s="68">
        <v>264455</v>
      </c>
      <c r="L236" s="67">
        <v>377158</v>
      </c>
      <c r="M236" s="53">
        <v>76438</v>
      </c>
      <c r="N236" s="68">
        <v>803080</v>
      </c>
      <c r="O236" s="68">
        <v>1256676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29</v>
      </c>
      <c r="B237" s="32" t="s">
        <v>433</v>
      </c>
      <c r="C237" s="33" t="s">
        <v>434</v>
      </c>
      <c r="D237" s="52">
        <v>116207000</v>
      </c>
      <c r="E237" s="53">
        <v>116207000</v>
      </c>
      <c r="F237" s="53">
        <v>34532763</v>
      </c>
      <c r="G237" s="6">
        <f t="shared" si="45"/>
        <v>0.2971659452528677</v>
      </c>
      <c r="H237" s="67">
        <v>19547586</v>
      </c>
      <c r="I237" s="53">
        <v>2716007</v>
      </c>
      <c r="J237" s="68">
        <v>685648</v>
      </c>
      <c r="K237" s="68">
        <v>22949241</v>
      </c>
      <c r="L237" s="67">
        <v>1670236</v>
      </c>
      <c r="M237" s="53">
        <v>1659948</v>
      </c>
      <c r="N237" s="68">
        <v>8253338</v>
      </c>
      <c r="O237" s="68">
        <v>11583522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29</v>
      </c>
      <c r="B238" s="32" t="s">
        <v>435</v>
      </c>
      <c r="C238" s="33" t="s">
        <v>436</v>
      </c>
      <c r="D238" s="52">
        <v>129880549</v>
      </c>
      <c r="E238" s="53">
        <v>129880549</v>
      </c>
      <c r="F238" s="53">
        <v>42426204</v>
      </c>
      <c r="G238" s="6">
        <f t="shared" si="45"/>
        <v>0.3266555641060618</v>
      </c>
      <c r="H238" s="67">
        <v>0</v>
      </c>
      <c r="I238" s="53">
        <v>1045822</v>
      </c>
      <c r="J238" s="68">
        <v>690954</v>
      </c>
      <c r="K238" s="68">
        <v>1736776</v>
      </c>
      <c r="L238" s="67">
        <v>0</v>
      </c>
      <c r="M238" s="53">
        <v>8603517</v>
      </c>
      <c r="N238" s="68">
        <v>32085911</v>
      </c>
      <c r="O238" s="68">
        <v>40689428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48</v>
      </c>
      <c r="B239" s="32" t="s">
        <v>437</v>
      </c>
      <c r="C239" s="33" t="s">
        <v>438</v>
      </c>
      <c r="D239" s="52">
        <v>56338215</v>
      </c>
      <c r="E239" s="53">
        <v>56338215</v>
      </c>
      <c r="F239" s="53">
        <v>2505182</v>
      </c>
      <c r="G239" s="6">
        <f t="shared" si="45"/>
        <v>0.04446683303686494</v>
      </c>
      <c r="H239" s="67">
        <v>47754</v>
      </c>
      <c r="I239" s="53">
        <v>48123</v>
      </c>
      <c r="J239" s="68">
        <v>4190</v>
      </c>
      <c r="K239" s="68">
        <v>100067</v>
      </c>
      <c r="L239" s="67">
        <v>14791</v>
      </c>
      <c r="M239" s="53">
        <v>2298413</v>
      </c>
      <c r="N239" s="68">
        <v>91911</v>
      </c>
      <c r="O239" s="68">
        <v>2405115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439</v>
      </c>
      <c r="C240" s="36"/>
      <c r="D240" s="54">
        <f>SUM(D233:D239)</f>
        <v>856421617</v>
      </c>
      <c r="E240" s="55">
        <f>SUM(E233:E239)</f>
        <v>926008466</v>
      </c>
      <c r="F240" s="55">
        <f>SUM(F233:F239)</f>
        <v>159401872</v>
      </c>
      <c r="G240" s="7">
        <f t="shared" si="45"/>
        <v>0.1861254653500882</v>
      </c>
      <c r="H240" s="69">
        <f aca="true" t="shared" si="47" ref="H240:W240">SUM(H233:H239)</f>
        <v>22260508</v>
      </c>
      <c r="I240" s="55">
        <f t="shared" si="47"/>
        <v>7739712</v>
      </c>
      <c r="J240" s="70">
        <f t="shared" si="47"/>
        <v>12382237</v>
      </c>
      <c r="K240" s="70">
        <f t="shared" si="47"/>
        <v>42382457</v>
      </c>
      <c r="L240" s="69">
        <f t="shared" si="47"/>
        <v>24438420</v>
      </c>
      <c r="M240" s="55">
        <f t="shared" si="47"/>
        <v>33797196</v>
      </c>
      <c r="N240" s="70">
        <f t="shared" si="47"/>
        <v>58783799</v>
      </c>
      <c r="O240" s="70">
        <f t="shared" si="47"/>
        <v>117019415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29</v>
      </c>
      <c r="B241" s="32" t="s">
        <v>440</v>
      </c>
      <c r="C241" s="33" t="s">
        <v>441</v>
      </c>
      <c r="D241" s="52">
        <v>57437550</v>
      </c>
      <c r="E241" s="53">
        <v>57437550</v>
      </c>
      <c r="F241" s="53">
        <v>5119365</v>
      </c>
      <c r="G241" s="6">
        <f t="shared" si="45"/>
        <v>0.0891292368842334</v>
      </c>
      <c r="H241" s="67">
        <v>0</v>
      </c>
      <c r="I241" s="53">
        <v>0</v>
      </c>
      <c r="J241" s="68">
        <v>0</v>
      </c>
      <c r="K241" s="68">
        <v>0</v>
      </c>
      <c r="L241" s="67">
        <v>0</v>
      </c>
      <c r="M241" s="53">
        <v>146699</v>
      </c>
      <c r="N241" s="68">
        <v>4972666</v>
      </c>
      <c r="O241" s="68">
        <v>5119365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29</v>
      </c>
      <c r="B242" s="32" t="s">
        <v>442</v>
      </c>
      <c r="C242" s="33" t="s">
        <v>443</v>
      </c>
      <c r="D242" s="52">
        <v>575919271</v>
      </c>
      <c r="E242" s="53">
        <v>575919271</v>
      </c>
      <c r="F242" s="53">
        <v>109093719</v>
      </c>
      <c r="G242" s="6">
        <f t="shared" si="45"/>
        <v>0.18942536652849737</v>
      </c>
      <c r="H242" s="67">
        <v>673341</v>
      </c>
      <c r="I242" s="53">
        <v>5886890</v>
      </c>
      <c r="J242" s="68">
        <v>21521129</v>
      </c>
      <c r="K242" s="68">
        <v>28081360</v>
      </c>
      <c r="L242" s="67">
        <v>32979427</v>
      </c>
      <c r="M242" s="53">
        <v>30739196</v>
      </c>
      <c r="N242" s="68">
        <v>17293736</v>
      </c>
      <c r="O242" s="68">
        <v>81012359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29</v>
      </c>
      <c r="B243" s="32" t="s">
        <v>444</v>
      </c>
      <c r="C243" s="33" t="s">
        <v>445</v>
      </c>
      <c r="D243" s="52">
        <v>70537140</v>
      </c>
      <c r="E243" s="53">
        <v>70537140</v>
      </c>
      <c r="F243" s="53">
        <v>19449267</v>
      </c>
      <c r="G243" s="6">
        <f t="shared" si="45"/>
        <v>0.27573087029045973</v>
      </c>
      <c r="H243" s="67">
        <v>1200775</v>
      </c>
      <c r="I243" s="53">
        <v>5892932</v>
      </c>
      <c r="J243" s="68">
        <v>186359</v>
      </c>
      <c r="K243" s="68">
        <v>7280066</v>
      </c>
      <c r="L243" s="67">
        <v>4027521</v>
      </c>
      <c r="M243" s="53">
        <v>0</v>
      </c>
      <c r="N243" s="68">
        <v>8141680</v>
      </c>
      <c r="O243" s="68">
        <v>12169201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29</v>
      </c>
      <c r="B244" s="32" t="s">
        <v>446</v>
      </c>
      <c r="C244" s="33" t="s">
        <v>447</v>
      </c>
      <c r="D244" s="52">
        <v>229757317</v>
      </c>
      <c r="E244" s="53">
        <v>229757317</v>
      </c>
      <c r="F244" s="53">
        <v>47876446</v>
      </c>
      <c r="G244" s="6">
        <f t="shared" si="45"/>
        <v>0.20837832990537578</v>
      </c>
      <c r="H244" s="67">
        <v>4766159</v>
      </c>
      <c r="I244" s="53">
        <v>5045995</v>
      </c>
      <c r="J244" s="68">
        <v>6581526</v>
      </c>
      <c r="K244" s="68">
        <v>16393680</v>
      </c>
      <c r="L244" s="67">
        <v>5609616</v>
      </c>
      <c r="M244" s="53">
        <v>22625093</v>
      </c>
      <c r="N244" s="68">
        <v>3248057</v>
      </c>
      <c r="O244" s="68">
        <v>31482766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29</v>
      </c>
      <c r="B245" s="32" t="s">
        <v>448</v>
      </c>
      <c r="C245" s="33" t="s">
        <v>449</v>
      </c>
      <c r="D245" s="52">
        <v>397913000</v>
      </c>
      <c r="E245" s="53">
        <v>397913000</v>
      </c>
      <c r="F245" s="53">
        <v>123339656</v>
      </c>
      <c r="G245" s="6">
        <f t="shared" si="45"/>
        <v>0.30996638963793594</v>
      </c>
      <c r="H245" s="67">
        <v>0</v>
      </c>
      <c r="I245" s="53">
        <v>24494456</v>
      </c>
      <c r="J245" s="68">
        <v>24535296</v>
      </c>
      <c r="K245" s="68">
        <v>49029752</v>
      </c>
      <c r="L245" s="67">
        <v>29188236</v>
      </c>
      <c r="M245" s="53">
        <v>37854271</v>
      </c>
      <c r="N245" s="68">
        <v>7267397</v>
      </c>
      <c r="O245" s="68">
        <v>74309904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48</v>
      </c>
      <c r="B246" s="32" t="s">
        <v>450</v>
      </c>
      <c r="C246" s="33" t="s">
        <v>451</v>
      </c>
      <c r="D246" s="52">
        <v>61710000</v>
      </c>
      <c r="E246" s="53">
        <v>61710000</v>
      </c>
      <c r="F246" s="53">
        <v>15043147</v>
      </c>
      <c r="G246" s="6">
        <f t="shared" si="45"/>
        <v>0.24377162534435262</v>
      </c>
      <c r="H246" s="67">
        <v>17435</v>
      </c>
      <c r="I246" s="53">
        <v>0</v>
      </c>
      <c r="J246" s="68">
        <v>4893613</v>
      </c>
      <c r="K246" s="68">
        <v>4911048</v>
      </c>
      <c r="L246" s="67">
        <v>1080381</v>
      </c>
      <c r="M246" s="53">
        <v>5562478</v>
      </c>
      <c r="N246" s="68">
        <v>3489240</v>
      </c>
      <c r="O246" s="68">
        <v>10132099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452</v>
      </c>
      <c r="C247" s="44"/>
      <c r="D247" s="61">
        <f>SUM(D241:D246)</f>
        <v>1393274278</v>
      </c>
      <c r="E247" s="62">
        <f>SUM(E241:E246)</f>
        <v>1393274278</v>
      </c>
      <c r="F247" s="62">
        <f>SUM(F241:F246)</f>
        <v>319921600</v>
      </c>
      <c r="G247" s="9">
        <f t="shared" si="45"/>
        <v>0.22961853602812296</v>
      </c>
      <c r="H247" s="74">
        <f aca="true" t="shared" si="48" ref="H247:W247">SUM(H241:H246)</f>
        <v>6657710</v>
      </c>
      <c r="I247" s="62">
        <f t="shared" si="48"/>
        <v>41320273</v>
      </c>
      <c r="J247" s="75">
        <f t="shared" si="48"/>
        <v>57717923</v>
      </c>
      <c r="K247" s="75">
        <f t="shared" si="48"/>
        <v>105695906</v>
      </c>
      <c r="L247" s="74">
        <f t="shared" si="48"/>
        <v>72885181</v>
      </c>
      <c r="M247" s="62">
        <f t="shared" si="48"/>
        <v>96927737</v>
      </c>
      <c r="N247" s="75">
        <f t="shared" si="48"/>
        <v>44412776</v>
      </c>
      <c r="O247" s="75">
        <f t="shared" si="48"/>
        <v>214225694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453</v>
      </c>
      <c r="C248" s="39"/>
      <c r="D248" s="56">
        <f>SUM(D224:D231,D233:D239,D241:D246)</f>
        <v>2981370184</v>
      </c>
      <c r="E248" s="57">
        <f>SUM(E224:E231,E233:E239,E241:E246)</f>
        <v>3050957033</v>
      </c>
      <c r="F248" s="57">
        <f>SUM(F224:F231,F233:F239,F241:F246)</f>
        <v>735666405</v>
      </c>
      <c r="G248" s="8">
        <f t="shared" si="45"/>
        <v>0.24675446509395962</v>
      </c>
      <c r="H248" s="71">
        <f aca="true" t="shared" si="49" ref="H248:W248">SUM(H224:H231,H233:H239,H241:H246)</f>
        <v>55875002</v>
      </c>
      <c r="I248" s="57">
        <f t="shared" si="49"/>
        <v>74541521</v>
      </c>
      <c r="J248" s="72">
        <f t="shared" si="49"/>
        <v>106232488</v>
      </c>
      <c r="K248" s="72">
        <f t="shared" si="49"/>
        <v>236649011</v>
      </c>
      <c r="L248" s="71">
        <f t="shared" si="49"/>
        <v>128477371</v>
      </c>
      <c r="M248" s="57">
        <f t="shared" si="49"/>
        <v>224259136</v>
      </c>
      <c r="N248" s="72">
        <f t="shared" si="49"/>
        <v>146280887</v>
      </c>
      <c r="O248" s="72">
        <f t="shared" si="49"/>
        <v>499017394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454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29</v>
      </c>
      <c r="B251" s="32" t="s">
        <v>455</v>
      </c>
      <c r="C251" s="33" t="s">
        <v>456</v>
      </c>
      <c r="D251" s="52">
        <v>111660000</v>
      </c>
      <c r="E251" s="53">
        <v>111660000</v>
      </c>
      <c r="F251" s="53">
        <v>31757049</v>
      </c>
      <c r="G251" s="6">
        <f aca="true" t="shared" si="50" ref="G251:G278">IF($D251=0,0,$F251/$D251)</f>
        <v>0.28440846319183233</v>
      </c>
      <c r="H251" s="67">
        <v>3301191</v>
      </c>
      <c r="I251" s="53">
        <v>3614666</v>
      </c>
      <c r="J251" s="68">
        <v>5592047</v>
      </c>
      <c r="K251" s="68">
        <v>12507904</v>
      </c>
      <c r="L251" s="67">
        <v>8392668</v>
      </c>
      <c r="M251" s="53">
        <v>6582325</v>
      </c>
      <c r="N251" s="68">
        <v>4274152</v>
      </c>
      <c r="O251" s="68">
        <v>19249145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29</v>
      </c>
      <c r="B252" s="32" t="s">
        <v>457</v>
      </c>
      <c r="C252" s="33" t="s">
        <v>458</v>
      </c>
      <c r="D252" s="52">
        <v>221956000</v>
      </c>
      <c r="E252" s="53">
        <v>221956000</v>
      </c>
      <c r="F252" s="53">
        <v>72741494</v>
      </c>
      <c r="G252" s="6">
        <f t="shared" si="50"/>
        <v>0.3277293427526176</v>
      </c>
      <c r="H252" s="67">
        <v>6030682</v>
      </c>
      <c r="I252" s="53">
        <v>16077566</v>
      </c>
      <c r="J252" s="68">
        <v>9488739</v>
      </c>
      <c r="K252" s="68">
        <v>31596987</v>
      </c>
      <c r="L252" s="67">
        <v>4559861</v>
      </c>
      <c r="M252" s="53">
        <v>6194893</v>
      </c>
      <c r="N252" s="68">
        <v>30389753</v>
      </c>
      <c r="O252" s="68">
        <v>41144507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29</v>
      </c>
      <c r="B253" s="32" t="s">
        <v>459</v>
      </c>
      <c r="C253" s="33" t="s">
        <v>460</v>
      </c>
      <c r="D253" s="52">
        <v>1363578974</v>
      </c>
      <c r="E253" s="53">
        <v>1363578974</v>
      </c>
      <c r="F253" s="53">
        <v>482480377</v>
      </c>
      <c r="G253" s="6">
        <f t="shared" si="50"/>
        <v>0.353833834489736</v>
      </c>
      <c r="H253" s="67">
        <v>28775665</v>
      </c>
      <c r="I253" s="53">
        <v>44864087</v>
      </c>
      <c r="J253" s="68">
        <v>112674754</v>
      </c>
      <c r="K253" s="68">
        <v>186314506</v>
      </c>
      <c r="L253" s="67">
        <v>107511921</v>
      </c>
      <c r="M253" s="53">
        <v>129063629</v>
      </c>
      <c r="N253" s="68">
        <v>59590321</v>
      </c>
      <c r="O253" s="68">
        <v>296165871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29</v>
      </c>
      <c r="B254" s="32" t="s">
        <v>461</v>
      </c>
      <c r="C254" s="33" t="s">
        <v>462</v>
      </c>
      <c r="D254" s="52">
        <v>29523980</v>
      </c>
      <c r="E254" s="53">
        <v>29523980</v>
      </c>
      <c r="F254" s="53">
        <v>13260405</v>
      </c>
      <c r="G254" s="6">
        <f t="shared" si="50"/>
        <v>0.4491401565778056</v>
      </c>
      <c r="H254" s="67">
        <v>3977328</v>
      </c>
      <c r="I254" s="53">
        <v>1037909</v>
      </c>
      <c r="J254" s="68">
        <v>3352799</v>
      </c>
      <c r="K254" s="68">
        <v>8368036</v>
      </c>
      <c r="L254" s="67">
        <v>1161947</v>
      </c>
      <c r="M254" s="53">
        <v>2291625</v>
      </c>
      <c r="N254" s="68">
        <v>1438797</v>
      </c>
      <c r="O254" s="68">
        <v>4892369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29</v>
      </c>
      <c r="B255" s="32" t="s">
        <v>463</v>
      </c>
      <c r="C255" s="33" t="s">
        <v>464</v>
      </c>
      <c r="D255" s="52">
        <v>146441000</v>
      </c>
      <c r="E255" s="53">
        <v>146441000</v>
      </c>
      <c r="F255" s="53">
        <v>81606622</v>
      </c>
      <c r="G255" s="6">
        <f t="shared" si="50"/>
        <v>0.5572662164284592</v>
      </c>
      <c r="H255" s="67">
        <v>19628997</v>
      </c>
      <c r="I255" s="53">
        <v>15316349</v>
      </c>
      <c r="J255" s="68">
        <v>16925692</v>
      </c>
      <c r="K255" s="68">
        <v>51871038</v>
      </c>
      <c r="L255" s="67">
        <v>7978791</v>
      </c>
      <c r="M255" s="53">
        <v>15003645</v>
      </c>
      <c r="N255" s="68">
        <v>6753148</v>
      </c>
      <c r="O255" s="68">
        <v>29735584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48</v>
      </c>
      <c r="B256" s="32" t="s">
        <v>465</v>
      </c>
      <c r="C256" s="33" t="s">
        <v>466</v>
      </c>
      <c r="D256" s="52">
        <v>3355000</v>
      </c>
      <c r="E256" s="53">
        <v>3355000</v>
      </c>
      <c r="F256" s="53">
        <v>1155967</v>
      </c>
      <c r="G256" s="6">
        <f t="shared" si="50"/>
        <v>0.34455052160953803</v>
      </c>
      <c r="H256" s="67">
        <v>9660</v>
      </c>
      <c r="I256" s="53">
        <v>182661</v>
      </c>
      <c r="J256" s="68">
        <v>123051</v>
      </c>
      <c r="K256" s="68">
        <v>315372</v>
      </c>
      <c r="L256" s="67">
        <v>481537</v>
      </c>
      <c r="M256" s="53">
        <v>151370</v>
      </c>
      <c r="N256" s="68">
        <v>207688</v>
      </c>
      <c r="O256" s="68">
        <v>840595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467</v>
      </c>
      <c r="C257" s="36"/>
      <c r="D257" s="54">
        <f>SUM(D251:D256)</f>
        <v>1876514954</v>
      </c>
      <c r="E257" s="55">
        <f>SUM(E251:E256)</f>
        <v>1876514954</v>
      </c>
      <c r="F257" s="55">
        <f>SUM(F251:F256)</f>
        <v>683001914</v>
      </c>
      <c r="G257" s="7">
        <f t="shared" si="50"/>
        <v>0.3639736057227285</v>
      </c>
      <c r="H257" s="69">
        <f aca="true" t="shared" si="51" ref="H257:W257">SUM(H251:H256)</f>
        <v>61723523</v>
      </c>
      <c r="I257" s="55">
        <f t="shared" si="51"/>
        <v>81093238</v>
      </c>
      <c r="J257" s="70">
        <f t="shared" si="51"/>
        <v>148157082</v>
      </c>
      <c r="K257" s="70">
        <f t="shared" si="51"/>
        <v>290973843</v>
      </c>
      <c r="L257" s="69">
        <f t="shared" si="51"/>
        <v>130086725</v>
      </c>
      <c r="M257" s="55">
        <f t="shared" si="51"/>
        <v>159287487</v>
      </c>
      <c r="N257" s="70">
        <f t="shared" si="51"/>
        <v>102653859</v>
      </c>
      <c r="O257" s="70">
        <f t="shared" si="51"/>
        <v>392028071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29</v>
      </c>
      <c r="B258" s="32" t="s">
        <v>468</v>
      </c>
      <c r="C258" s="33" t="s">
        <v>469</v>
      </c>
      <c r="D258" s="52">
        <v>33211000</v>
      </c>
      <c r="E258" s="53">
        <v>33211000</v>
      </c>
      <c r="F258" s="53">
        <v>17143546</v>
      </c>
      <c r="G258" s="6">
        <f t="shared" si="50"/>
        <v>0.5162008370720544</v>
      </c>
      <c r="H258" s="67">
        <v>3048942</v>
      </c>
      <c r="I258" s="53">
        <v>2802461</v>
      </c>
      <c r="J258" s="68">
        <v>3496266</v>
      </c>
      <c r="K258" s="68">
        <v>9347669</v>
      </c>
      <c r="L258" s="67">
        <v>1980448</v>
      </c>
      <c r="M258" s="53">
        <v>5731429</v>
      </c>
      <c r="N258" s="68">
        <v>84000</v>
      </c>
      <c r="O258" s="68">
        <v>7795877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29</v>
      </c>
      <c r="B259" s="32" t="s">
        <v>470</v>
      </c>
      <c r="C259" s="33" t="s">
        <v>471</v>
      </c>
      <c r="D259" s="52">
        <v>43815000</v>
      </c>
      <c r="E259" s="53">
        <v>43815000</v>
      </c>
      <c r="F259" s="53">
        <v>19920576</v>
      </c>
      <c r="G259" s="6">
        <f t="shared" si="50"/>
        <v>0.454651968503937</v>
      </c>
      <c r="H259" s="67">
        <v>2133665</v>
      </c>
      <c r="I259" s="53">
        <v>5491859</v>
      </c>
      <c r="J259" s="68">
        <v>3077260</v>
      </c>
      <c r="K259" s="68">
        <v>10702784</v>
      </c>
      <c r="L259" s="67">
        <v>3452525</v>
      </c>
      <c r="M259" s="53">
        <v>2238203</v>
      </c>
      <c r="N259" s="68">
        <v>3527064</v>
      </c>
      <c r="O259" s="68">
        <v>9217792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29</v>
      </c>
      <c r="B260" s="32" t="s">
        <v>472</v>
      </c>
      <c r="C260" s="33" t="s">
        <v>473</v>
      </c>
      <c r="D260" s="52">
        <v>78268000</v>
      </c>
      <c r="E260" s="53">
        <v>78268000</v>
      </c>
      <c r="F260" s="53">
        <v>16123676</v>
      </c>
      <c r="G260" s="6">
        <f t="shared" si="50"/>
        <v>0.20600597945520518</v>
      </c>
      <c r="H260" s="67">
        <v>285008</v>
      </c>
      <c r="I260" s="53">
        <v>2646620</v>
      </c>
      <c r="J260" s="68">
        <v>5295277</v>
      </c>
      <c r="K260" s="68">
        <v>8226905</v>
      </c>
      <c r="L260" s="67">
        <v>5003728</v>
      </c>
      <c r="M260" s="53">
        <v>2893043</v>
      </c>
      <c r="N260" s="68">
        <v>0</v>
      </c>
      <c r="O260" s="68">
        <v>7896771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29</v>
      </c>
      <c r="B261" s="32" t="s">
        <v>474</v>
      </c>
      <c r="C261" s="33" t="s">
        <v>475</v>
      </c>
      <c r="D261" s="52">
        <v>36427000</v>
      </c>
      <c r="E261" s="53">
        <v>36427000</v>
      </c>
      <c r="F261" s="53">
        <v>2000057</v>
      </c>
      <c r="G261" s="6">
        <f t="shared" si="50"/>
        <v>0.0549058939797403</v>
      </c>
      <c r="H261" s="67">
        <v>0</v>
      </c>
      <c r="I261" s="53">
        <v>402598</v>
      </c>
      <c r="J261" s="68">
        <v>0</v>
      </c>
      <c r="K261" s="68">
        <v>402598</v>
      </c>
      <c r="L261" s="67">
        <v>0</v>
      </c>
      <c r="M261" s="53">
        <v>1448132</v>
      </c>
      <c r="N261" s="68">
        <v>149327</v>
      </c>
      <c r="O261" s="68">
        <v>1597459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29</v>
      </c>
      <c r="B262" s="32" t="s">
        <v>476</v>
      </c>
      <c r="C262" s="33" t="s">
        <v>477</v>
      </c>
      <c r="D262" s="52">
        <v>104059957</v>
      </c>
      <c r="E262" s="53">
        <v>104059957</v>
      </c>
      <c r="F262" s="53">
        <v>33554716</v>
      </c>
      <c r="G262" s="6">
        <f t="shared" si="50"/>
        <v>0.32245560124534745</v>
      </c>
      <c r="H262" s="67">
        <v>4307210</v>
      </c>
      <c r="I262" s="53">
        <v>4122391</v>
      </c>
      <c r="J262" s="68">
        <v>2040671</v>
      </c>
      <c r="K262" s="68">
        <v>10470272</v>
      </c>
      <c r="L262" s="67">
        <v>5323634</v>
      </c>
      <c r="M262" s="53">
        <v>10868995</v>
      </c>
      <c r="N262" s="68">
        <v>6891815</v>
      </c>
      <c r="O262" s="68">
        <v>23084444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48</v>
      </c>
      <c r="B263" s="32" t="s">
        <v>478</v>
      </c>
      <c r="C263" s="33" t="s">
        <v>479</v>
      </c>
      <c r="D263" s="52">
        <v>330305000</v>
      </c>
      <c r="E263" s="53">
        <v>330305000</v>
      </c>
      <c r="F263" s="53">
        <v>159205105</v>
      </c>
      <c r="G263" s="6">
        <f t="shared" si="50"/>
        <v>0.48199423260320007</v>
      </c>
      <c r="H263" s="67">
        <v>11365042</v>
      </c>
      <c r="I263" s="53">
        <v>49634836</v>
      </c>
      <c r="J263" s="68">
        <v>4500323</v>
      </c>
      <c r="K263" s="68">
        <v>65500201</v>
      </c>
      <c r="L263" s="67">
        <v>38347064</v>
      </c>
      <c r="M263" s="53">
        <v>27666583</v>
      </c>
      <c r="N263" s="68">
        <v>27691257</v>
      </c>
      <c r="O263" s="68">
        <v>93704904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480</v>
      </c>
      <c r="C264" s="36"/>
      <c r="D264" s="54">
        <f>SUM(D258:D263)</f>
        <v>626085957</v>
      </c>
      <c r="E264" s="55">
        <f>SUM(E258:E263)</f>
        <v>626085957</v>
      </c>
      <c r="F264" s="55">
        <f>SUM(F258:F263)</f>
        <v>247947676</v>
      </c>
      <c r="G264" s="7">
        <f t="shared" si="50"/>
        <v>0.3960281702980283</v>
      </c>
      <c r="H264" s="69">
        <f aca="true" t="shared" si="52" ref="H264:W264">SUM(H258:H263)</f>
        <v>21139867</v>
      </c>
      <c r="I264" s="55">
        <f t="shared" si="52"/>
        <v>65100765</v>
      </c>
      <c r="J264" s="70">
        <f t="shared" si="52"/>
        <v>18409797</v>
      </c>
      <c r="K264" s="70">
        <f t="shared" si="52"/>
        <v>104650429</v>
      </c>
      <c r="L264" s="69">
        <f t="shared" si="52"/>
        <v>54107399</v>
      </c>
      <c r="M264" s="55">
        <f t="shared" si="52"/>
        <v>50846385</v>
      </c>
      <c r="N264" s="70">
        <f t="shared" si="52"/>
        <v>38343463</v>
      </c>
      <c r="O264" s="70">
        <f t="shared" si="52"/>
        <v>143297247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29</v>
      </c>
      <c r="B265" s="32" t="s">
        <v>481</v>
      </c>
      <c r="C265" s="33" t="s">
        <v>482</v>
      </c>
      <c r="D265" s="52">
        <v>92605750</v>
      </c>
      <c r="E265" s="53">
        <v>92605750</v>
      </c>
      <c r="F265" s="53">
        <v>12225779</v>
      </c>
      <c r="G265" s="6">
        <f t="shared" si="50"/>
        <v>0.13201965320727924</v>
      </c>
      <c r="H265" s="67">
        <v>128412</v>
      </c>
      <c r="I265" s="53">
        <v>1004077</v>
      </c>
      <c r="J265" s="68">
        <v>2514938</v>
      </c>
      <c r="K265" s="68">
        <v>3647427</v>
      </c>
      <c r="L265" s="67">
        <v>4765467</v>
      </c>
      <c r="M265" s="53">
        <v>1502025</v>
      </c>
      <c r="N265" s="68">
        <v>2310860</v>
      </c>
      <c r="O265" s="68">
        <v>8578352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29</v>
      </c>
      <c r="B266" s="32" t="s">
        <v>483</v>
      </c>
      <c r="C266" s="33" t="s">
        <v>484</v>
      </c>
      <c r="D266" s="52">
        <v>36622000</v>
      </c>
      <c r="E266" s="53">
        <v>36622000</v>
      </c>
      <c r="F266" s="53">
        <v>12443931</v>
      </c>
      <c r="G266" s="6">
        <f t="shared" si="50"/>
        <v>0.33979386707443615</v>
      </c>
      <c r="H266" s="67">
        <v>1530321</v>
      </c>
      <c r="I266" s="53">
        <v>2986079</v>
      </c>
      <c r="J266" s="68">
        <v>2986079</v>
      </c>
      <c r="K266" s="68">
        <v>7502479</v>
      </c>
      <c r="L266" s="67">
        <v>2808999</v>
      </c>
      <c r="M266" s="53">
        <v>902569</v>
      </c>
      <c r="N266" s="68">
        <v>1229884</v>
      </c>
      <c r="O266" s="68">
        <v>4941452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29</v>
      </c>
      <c r="B267" s="32" t="s">
        <v>485</v>
      </c>
      <c r="C267" s="33" t="s">
        <v>486</v>
      </c>
      <c r="D267" s="52">
        <v>72704000</v>
      </c>
      <c r="E267" s="53">
        <v>72704000</v>
      </c>
      <c r="F267" s="53">
        <v>1410947</v>
      </c>
      <c r="G267" s="6">
        <f t="shared" si="50"/>
        <v>0.019406731404049297</v>
      </c>
      <c r="H267" s="67">
        <v>325018</v>
      </c>
      <c r="I267" s="53">
        <v>328189</v>
      </c>
      <c r="J267" s="68">
        <v>251108</v>
      </c>
      <c r="K267" s="68">
        <v>904315</v>
      </c>
      <c r="L267" s="67">
        <v>8495</v>
      </c>
      <c r="M267" s="53">
        <v>0</v>
      </c>
      <c r="N267" s="68">
        <v>498137</v>
      </c>
      <c r="O267" s="68">
        <v>506632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29</v>
      </c>
      <c r="B268" s="32" t="s">
        <v>487</v>
      </c>
      <c r="C268" s="33" t="s">
        <v>488</v>
      </c>
      <c r="D268" s="52">
        <v>20267000</v>
      </c>
      <c r="E268" s="53">
        <v>20267000</v>
      </c>
      <c r="F268" s="53">
        <v>9380124</v>
      </c>
      <c r="G268" s="6">
        <f t="shared" si="50"/>
        <v>0.46282745349583065</v>
      </c>
      <c r="H268" s="67">
        <v>612991</v>
      </c>
      <c r="I268" s="53">
        <v>1788415</v>
      </c>
      <c r="J268" s="68">
        <v>907971</v>
      </c>
      <c r="K268" s="68">
        <v>3309377</v>
      </c>
      <c r="L268" s="67">
        <v>4837192</v>
      </c>
      <c r="M268" s="53">
        <v>-334324</v>
      </c>
      <c r="N268" s="68">
        <v>1567879</v>
      </c>
      <c r="O268" s="68">
        <v>6070747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29</v>
      </c>
      <c r="B269" s="32" t="s">
        <v>489</v>
      </c>
      <c r="C269" s="33" t="s">
        <v>490</v>
      </c>
      <c r="D269" s="52">
        <v>79839000</v>
      </c>
      <c r="E269" s="53">
        <v>79839000</v>
      </c>
      <c r="F269" s="53">
        <v>22106478</v>
      </c>
      <c r="G269" s="6">
        <f t="shared" si="50"/>
        <v>0.276888212527712</v>
      </c>
      <c r="H269" s="67">
        <v>4145925</v>
      </c>
      <c r="I269" s="53">
        <v>0</v>
      </c>
      <c r="J269" s="68">
        <v>6781765</v>
      </c>
      <c r="K269" s="68">
        <v>10927690</v>
      </c>
      <c r="L269" s="67">
        <v>3587012</v>
      </c>
      <c r="M269" s="53">
        <v>4717126</v>
      </c>
      <c r="N269" s="68">
        <v>2874650</v>
      </c>
      <c r="O269" s="68">
        <v>11178788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48</v>
      </c>
      <c r="B270" s="32" t="s">
        <v>491</v>
      </c>
      <c r="C270" s="33" t="s">
        <v>492</v>
      </c>
      <c r="D270" s="52">
        <v>192786000</v>
      </c>
      <c r="E270" s="53">
        <v>192786000</v>
      </c>
      <c r="F270" s="53">
        <v>97712178</v>
      </c>
      <c r="G270" s="6">
        <f t="shared" si="50"/>
        <v>0.5068427064205907</v>
      </c>
      <c r="H270" s="67">
        <v>3663957</v>
      </c>
      <c r="I270" s="53">
        <v>208291</v>
      </c>
      <c r="J270" s="68">
        <v>28917640</v>
      </c>
      <c r="K270" s="68">
        <v>32789888</v>
      </c>
      <c r="L270" s="67">
        <v>25373063</v>
      </c>
      <c r="M270" s="53">
        <v>23894289</v>
      </c>
      <c r="N270" s="68">
        <v>15654938</v>
      </c>
      <c r="O270" s="68">
        <v>64922290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493</v>
      </c>
      <c r="C271" s="36"/>
      <c r="D271" s="54">
        <f>SUM(D265:D270)</f>
        <v>494823750</v>
      </c>
      <c r="E271" s="55">
        <f>SUM(E265:E270)</f>
        <v>494823750</v>
      </c>
      <c r="F271" s="55">
        <f>SUM(F265:F270)</f>
        <v>155279437</v>
      </c>
      <c r="G271" s="7">
        <f t="shared" si="50"/>
        <v>0.31380756683566624</v>
      </c>
      <c r="H271" s="69">
        <f aca="true" t="shared" si="53" ref="H271:W271">SUM(H265:H270)</f>
        <v>10406624</v>
      </c>
      <c r="I271" s="55">
        <f t="shared" si="53"/>
        <v>6315051</v>
      </c>
      <c r="J271" s="70">
        <f t="shared" si="53"/>
        <v>42359501</v>
      </c>
      <c r="K271" s="70">
        <f t="shared" si="53"/>
        <v>59081176</v>
      </c>
      <c r="L271" s="69">
        <f t="shared" si="53"/>
        <v>41380228</v>
      </c>
      <c r="M271" s="55">
        <f t="shared" si="53"/>
        <v>30681685</v>
      </c>
      <c r="N271" s="70">
        <f t="shared" si="53"/>
        <v>24136348</v>
      </c>
      <c r="O271" s="70">
        <f t="shared" si="53"/>
        <v>96198261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29</v>
      </c>
      <c r="B272" s="32" t="s">
        <v>494</v>
      </c>
      <c r="C272" s="33" t="s">
        <v>495</v>
      </c>
      <c r="D272" s="52">
        <v>35483000</v>
      </c>
      <c r="E272" s="53">
        <v>35483000</v>
      </c>
      <c r="F272" s="53">
        <v>23884602</v>
      </c>
      <c r="G272" s="6">
        <f t="shared" si="50"/>
        <v>0.6731280331426317</v>
      </c>
      <c r="H272" s="67">
        <v>2855909</v>
      </c>
      <c r="I272" s="53">
        <v>2913215</v>
      </c>
      <c r="J272" s="68">
        <v>8252076</v>
      </c>
      <c r="K272" s="68">
        <v>14021200</v>
      </c>
      <c r="L272" s="67">
        <v>2420538</v>
      </c>
      <c r="M272" s="53">
        <v>3037754</v>
      </c>
      <c r="N272" s="68">
        <v>4405110</v>
      </c>
      <c r="O272" s="68">
        <v>9863402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29</v>
      </c>
      <c r="B273" s="32" t="s">
        <v>496</v>
      </c>
      <c r="C273" s="33" t="s">
        <v>497</v>
      </c>
      <c r="D273" s="52">
        <v>126144997</v>
      </c>
      <c r="E273" s="53">
        <v>126144997</v>
      </c>
      <c r="F273" s="53">
        <v>39445250</v>
      </c>
      <c r="G273" s="6">
        <f t="shared" si="50"/>
        <v>0.31269769660385344</v>
      </c>
      <c r="H273" s="67">
        <v>0</v>
      </c>
      <c r="I273" s="53">
        <v>2198671</v>
      </c>
      <c r="J273" s="68">
        <v>6549580</v>
      </c>
      <c r="K273" s="68">
        <v>8748251</v>
      </c>
      <c r="L273" s="67">
        <v>6130979</v>
      </c>
      <c r="M273" s="53">
        <v>9014417</v>
      </c>
      <c r="N273" s="68">
        <v>15551603</v>
      </c>
      <c r="O273" s="68">
        <v>30696999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29</v>
      </c>
      <c r="B274" s="32" t="s">
        <v>498</v>
      </c>
      <c r="C274" s="33" t="s">
        <v>499</v>
      </c>
      <c r="D274" s="52">
        <v>148335000</v>
      </c>
      <c r="E274" s="53">
        <v>148335000</v>
      </c>
      <c r="F274" s="53">
        <v>10973294</v>
      </c>
      <c r="G274" s="6">
        <f t="shared" si="50"/>
        <v>0.07397643172548624</v>
      </c>
      <c r="H274" s="67">
        <v>179084</v>
      </c>
      <c r="I274" s="53">
        <v>64100</v>
      </c>
      <c r="J274" s="68">
        <v>23744</v>
      </c>
      <c r="K274" s="68">
        <v>266928</v>
      </c>
      <c r="L274" s="67">
        <v>813767</v>
      </c>
      <c r="M274" s="53">
        <v>4141599</v>
      </c>
      <c r="N274" s="68">
        <v>5751000</v>
      </c>
      <c r="O274" s="68">
        <v>10706366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29</v>
      </c>
      <c r="B275" s="32" t="s">
        <v>500</v>
      </c>
      <c r="C275" s="33" t="s">
        <v>501</v>
      </c>
      <c r="D275" s="52">
        <v>47031452</v>
      </c>
      <c r="E275" s="53">
        <v>47031452</v>
      </c>
      <c r="F275" s="53">
        <v>10502190</v>
      </c>
      <c r="G275" s="6">
        <f t="shared" si="50"/>
        <v>0.22330141965423478</v>
      </c>
      <c r="H275" s="67">
        <v>0</v>
      </c>
      <c r="I275" s="53">
        <v>0</v>
      </c>
      <c r="J275" s="68">
        <v>2293608</v>
      </c>
      <c r="K275" s="68">
        <v>2293608</v>
      </c>
      <c r="L275" s="67">
        <v>131737</v>
      </c>
      <c r="M275" s="53">
        <v>498049</v>
      </c>
      <c r="N275" s="68">
        <v>7578796</v>
      </c>
      <c r="O275" s="68">
        <v>8208582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48</v>
      </c>
      <c r="B276" s="32" t="s">
        <v>502</v>
      </c>
      <c r="C276" s="33" t="s">
        <v>503</v>
      </c>
      <c r="D276" s="52">
        <v>14094250</v>
      </c>
      <c r="E276" s="53">
        <v>14094250</v>
      </c>
      <c r="F276" s="53">
        <v>228139</v>
      </c>
      <c r="G276" s="6">
        <f t="shared" si="50"/>
        <v>0.01618667186973411</v>
      </c>
      <c r="H276" s="67">
        <v>12030</v>
      </c>
      <c r="I276" s="53">
        <v>31639</v>
      </c>
      <c r="J276" s="68">
        <v>62132</v>
      </c>
      <c r="K276" s="68">
        <v>105801</v>
      </c>
      <c r="L276" s="67">
        <v>33799</v>
      </c>
      <c r="M276" s="53">
        <v>66519</v>
      </c>
      <c r="N276" s="68">
        <v>22020</v>
      </c>
      <c r="O276" s="68">
        <v>122338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504</v>
      </c>
      <c r="C277" s="44"/>
      <c r="D277" s="61">
        <f>SUM(D272:D276)</f>
        <v>371088699</v>
      </c>
      <c r="E277" s="62">
        <f>SUM(E272:E276)</f>
        <v>371088699</v>
      </c>
      <c r="F277" s="62">
        <f>SUM(F272:F276)</f>
        <v>85033475</v>
      </c>
      <c r="G277" s="9">
        <f t="shared" si="50"/>
        <v>0.2291459568268879</v>
      </c>
      <c r="H277" s="74">
        <f aca="true" t="shared" si="54" ref="H277:W277">SUM(H272:H276)</f>
        <v>3047023</v>
      </c>
      <c r="I277" s="62">
        <f t="shared" si="54"/>
        <v>5207625</v>
      </c>
      <c r="J277" s="75">
        <f t="shared" si="54"/>
        <v>17181140</v>
      </c>
      <c r="K277" s="75">
        <f t="shared" si="54"/>
        <v>25435788</v>
      </c>
      <c r="L277" s="74">
        <f t="shared" si="54"/>
        <v>9530820</v>
      </c>
      <c r="M277" s="62">
        <f t="shared" si="54"/>
        <v>16758338</v>
      </c>
      <c r="N277" s="75">
        <f t="shared" si="54"/>
        <v>33308529</v>
      </c>
      <c r="O277" s="75">
        <f t="shared" si="54"/>
        <v>59597687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505</v>
      </c>
      <c r="C278" s="39"/>
      <c r="D278" s="56">
        <f>SUM(D251:D256,D258:D263,D265:D270,D272:D276)</f>
        <v>3368513360</v>
      </c>
      <c r="E278" s="57">
        <f>SUM(E251:E256,E258:E263,E265:E270,E272:E276)</f>
        <v>3368513360</v>
      </c>
      <c r="F278" s="57">
        <f>SUM(F251:F256,F258:F263,F265:F270,F272:F276)</f>
        <v>1171262502</v>
      </c>
      <c r="G278" s="8">
        <f t="shared" si="50"/>
        <v>0.3477090267500082</v>
      </c>
      <c r="H278" s="71">
        <f aca="true" t="shared" si="55" ref="H278:W278">SUM(H251:H256,H258:H263,H265:H270,H272:H276)</f>
        <v>96317037</v>
      </c>
      <c r="I278" s="57">
        <f t="shared" si="55"/>
        <v>157716679</v>
      </c>
      <c r="J278" s="72">
        <f t="shared" si="55"/>
        <v>226107520</v>
      </c>
      <c r="K278" s="72">
        <f t="shared" si="55"/>
        <v>480141236</v>
      </c>
      <c r="L278" s="71">
        <f t="shared" si="55"/>
        <v>235105172</v>
      </c>
      <c r="M278" s="57">
        <f t="shared" si="55"/>
        <v>257573895</v>
      </c>
      <c r="N278" s="72">
        <f t="shared" si="55"/>
        <v>198442199</v>
      </c>
      <c r="O278" s="72">
        <f t="shared" si="55"/>
        <v>691121266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506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29</v>
      </c>
      <c r="B281" s="32" t="s">
        <v>507</v>
      </c>
      <c r="C281" s="33" t="s">
        <v>508</v>
      </c>
      <c r="D281" s="52">
        <v>81858824</v>
      </c>
      <c r="E281" s="53">
        <v>81858824</v>
      </c>
      <c r="F281" s="53">
        <v>65523365</v>
      </c>
      <c r="G281" s="6">
        <f aca="true" t="shared" si="56" ref="G281:G318">IF($D281=0,0,$F281/$D281)</f>
        <v>0.8004435172437855</v>
      </c>
      <c r="H281" s="67">
        <v>10876695</v>
      </c>
      <c r="I281" s="53">
        <v>10326934</v>
      </c>
      <c r="J281" s="68">
        <v>8944847</v>
      </c>
      <c r="K281" s="68">
        <v>30148476</v>
      </c>
      <c r="L281" s="67">
        <v>13412671</v>
      </c>
      <c r="M281" s="53">
        <v>18254664</v>
      </c>
      <c r="N281" s="68">
        <v>3707554</v>
      </c>
      <c r="O281" s="68">
        <v>35374889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29</v>
      </c>
      <c r="B282" s="32" t="s">
        <v>509</v>
      </c>
      <c r="C282" s="33" t="s">
        <v>510</v>
      </c>
      <c r="D282" s="52">
        <v>142802687</v>
      </c>
      <c r="E282" s="53">
        <v>142802687</v>
      </c>
      <c r="F282" s="53">
        <v>36619789</v>
      </c>
      <c r="G282" s="6">
        <f t="shared" si="56"/>
        <v>0.2564362741997985</v>
      </c>
      <c r="H282" s="67">
        <v>2637304</v>
      </c>
      <c r="I282" s="53">
        <v>5006057</v>
      </c>
      <c r="J282" s="68">
        <v>3925108</v>
      </c>
      <c r="K282" s="68">
        <v>11568469</v>
      </c>
      <c r="L282" s="67">
        <v>15544715</v>
      </c>
      <c r="M282" s="53">
        <v>7200337</v>
      </c>
      <c r="N282" s="68">
        <v>2306268</v>
      </c>
      <c r="O282" s="68">
        <v>25051320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29</v>
      </c>
      <c r="B283" s="32" t="s">
        <v>511</v>
      </c>
      <c r="C283" s="33" t="s">
        <v>512</v>
      </c>
      <c r="D283" s="52">
        <v>180030143</v>
      </c>
      <c r="E283" s="53">
        <v>180030143</v>
      </c>
      <c r="F283" s="53">
        <v>40094899</v>
      </c>
      <c r="G283" s="6">
        <f t="shared" si="56"/>
        <v>0.22271214326591965</v>
      </c>
      <c r="H283" s="67">
        <v>63291</v>
      </c>
      <c r="I283" s="53">
        <v>8488336</v>
      </c>
      <c r="J283" s="68">
        <v>2843733</v>
      </c>
      <c r="K283" s="68">
        <v>11395360</v>
      </c>
      <c r="L283" s="67">
        <v>9268449</v>
      </c>
      <c r="M283" s="53">
        <v>13986989</v>
      </c>
      <c r="N283" s="68">
        <v>5444101</v>
      </c>
      <c r="O283" s="68">
        <v>28699539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48</v>
      </c>
      <c r="B284" s="32" t="s">
        <v>513</v>
      </c>
      <c r="C284" s="33" t="s">
        <v>514</v>
      </c>
      <c r="D284" s="52">
        <v>3107000</v>
      </c>
      <c r="E284" s="53">
        <v>3107000</v>
      </c>
      <c r="F284" s="53">
        <v>206550</v>
      </c>
      <c r="G284" s="6">
        <f t="shared" si="56"/>
        <v>0.06647891857096878</v>
      </c>
      <c r="H284" s="67">
        <v>0</v>
      </c>
      <c r="I284" s="53">
        <v>0</v>
      </c>
      <c r="J284" s="68">
        <v>0</v>
      </c>
      <c r="K284" s="68">
        <v>0</v>
      </c>
      <c r="L284" s="67">
        <v>0</v>
      </c>
      <c r="M284" s="53">
        <v>16550</v>
      </c>
      <c r="N284" s="68">
        <v>190000</v>
      </c>
      <c r="O284" s="68">
        <v>206550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515</v>
      </c>
      <c r="C285" s="36"/>
      <c r="D285" s="54">
        <f>SUM(D281:D284)</f>
        <v>407798654</v>
      </c>
      <c r="E285" s="55">
        <f>SUM(E281:E284)</f>
        <v>407798654</v>
      </c>
      <c r="F285" s="55">
        <f>SUM(F281:F284)</f>
        <v>142444603</v>
      </c>
      <c r="G285" s="7">
        <f t="shared" si="56"/>
        <v>0.34930130740451143</v>
      </c>
      <c r="H285" s="69">
        <f aca="true" t="shared" si="57" ref="H285:W285">SUM(H281:H284)</f>
        <v>13577290</v>
      </c>
      <c r="I285" s="55">
        <f t="shared" si="57"/>
        <v>23821327</v>
      </c>
      <c r="J285" s="70">
        <f t="shared" si="57"/>
        <v>15713688</v>
      </c>
      <c r="K285" s="70">
        <f t="shared" si="57"/>
        <v>53112305</v>
      </c>
      <c r="L285" s="69">
        <f t="shared" si="57"/>
        <v>38225835</v>
      </c>
      <c r="M285" s="55">
        <f t="shared" si="57"/>
        <v>39458540</v>
      </c>
      <c r="N285" s="70">
        <f t="shared" si="57"/>
        <v>11647923</v>
      </c>
      <c r="O285" s="70">
        <f t="shared" si="57"/>
        <v>89332298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29</v>
      </c>
      <c r="B286" s="32" t="s">
        <v>516</v>
      </c>
      <c r="C286" s="33" t="s">
        <v>517</v>
      </c>
      <c r="D286" s="52">
        <v>19917000</v>
      </c>
      <c r="E286" s="53">
        <v>19917000</v>
      </c>
      <c r="F286" s="53">
        <v>45941</v>
      </c>
      <c r="G286" s="6">
        <f t="shared" si="56"/>
        <v>0.0023066224833057187</v>
      </c>
      <c r="H286" s="67">
        <v>4965</v>
      </c>
      <c r="I286" s="53">
        <v>9810</v>
      </c>
      <c r="J286" s="68">
        <v>3049</v>
      </c>
      <c r="K286" s="68">
        <v>17824</v>
      </c>
      <c r="L286" s="67">
        <v>9017</v>
      </c>
      <c r="M286" s="53">
        <v>0</v>
      </c>
      <c r="N286" s="68">
        <v>19100</v>
      </c>
      <c r="O286" s="68">
        <v>28117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29</v>
      </c>
      <c r="B287" s="32" t="s">
        <v>518</v>
      </c>
      <c r="C287" s="33" t="s">
        <v>519</v>
      </c>
      <c r="D287" s="52">
        <v>36014150</v>
      </c>
      <c r="E287" s="53">
        <v>36014150</v>
      </c>
      <c r="F287" s="53">
        <v>24950013</v>
      </c>
      <c r="G287" s="6">
        <f t="shared" si="56"/>
        <v>0.6927836142183003</v>
      </c>
      <c r="H287" s="67">
        <v>3348958</v>
      </c>
      <c r="I287" s="53">
        <v>3479977</v>
      </c>
      <c r="J287" s="68">
        <v>3177008</v>
      </c>
      <c r="K287" s="68">
        <v>10005943</v>
      </c>
      <c r="L287" s="67">
        <v>6795040</v>
      </c>
      <c r="M287" s="53">
        <v>4702570</v>
      </c>
      <c r="N287" s="68">
        <v>3446460</v>
      </c>
      <c r="O287" s="68">
        <v>14944070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29</v>
      </c>
      <c r="B288" s="32" t="s">
        <v>520</v>
      </c>
      <c r="C288" s="33" t="s">
        <v>521</v>
      </c>
      <c r="D288" s="52">
        <v>11095000</v>
      </c>
      <c r="E288" s="53">
        <v>11095000</v>
      </c>
      <c r="F288" s="53">
        <v>2538317</v>
      </c>
      <c r="G288" s="6">
        <f t="shared" si="56"/>
        <v>0.22878026137899954</v>
      </c>
      <c r="H288" s="67">
        <v>247191</v>
      </c>
      <c r="I288" s="53">
        <v>1262854</v>
      </c>
      <c r="J288" s="68">
        <v>211968</v>
      </c>
      <c r="K288" s="68">
        <v>1722013</v>
      </c>
      <c r="L288" s="67">
        <v>339600</v>
      </c>
      <c r="M288" s="53">
        <v>238352</v>
      </c>
      <c r="N288" s="68">
        <v>238352</v>
      </c>
      <c r="O288" s="68">
        <v>816304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29</v>
      </c>
      <c r="B289" s="32" t="s">
        <v>522</v>
      </c>
      <c r="C289" s="33" t="s">
        <v>523</v>
      </c>
      <c r="D289" s="52">
        <v>23544070</v>
      </c>
      <c r="E289" s="53">
        <v>23544070</v>
      </c>
      <c r="F289" s="53">
        <v>13418143</v>
      </c>
      <c r="G289" s="6">
        <f t="shared" si="56"/>
        <v>0.5699160340586823</v>
      </c>
      <c r="H289" s="67">
        <v>38888</v>
      </c>
      <c r="I289" s="53">
        <v>997961</v>
      </c>
      <c r="J289" s="68">
        <v>242079</v>
      </c>
      <c r="K289" s="68">
        <v>1278928</v>
      </c>
      <c r="L289" s="67">
        <v>1924821</v>
      </c>
      <c r="M289" s="53">
        <v>2366795</v>
      </c>
      <c r="N289" s="68">
        <v>7847599</v>
      </c>
      <c r="O289" s="68">
        <v>12139215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29</v>
      </c>
      <c r="B290" s="32" t="s">
        <v>524</v>
      </c>
      <c r="C290" s="33" t="s">
        <v>525</v>
      </c>
      <c r="D290" s="52">
        <v>11805000</v>
      </c>
      <c r="E290" s="53">
        <v>11805000</v>
      </c>
      <c r="F290" s="53">
        <v>5772032</v>
      </c>
      <c r="G290" s="6">
        <f t="shared" si="56"/>
        <v>0.4889480728504871</v>
      </c>
      <c r="H290" s="67">
        <v>0</v>
      </c>
      <c r="I290" s="53">
        <v>0</v>
      </c>
      <c r="J290" s="68">
        <v>216492</v>
      </c>
      <c r="K290" s="68">
        <v>216492</v>
      </c>
      <c r="L290" s="67">
        <v>1399613</v>
      </c>
      <c r="M290" s="53">
        <v>4140637</v>
      </c>
      <c r="N290" s="68">
        <v>15290</v>
      </c>
      <c r="O290" s="68">
        <v>5555540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29</v>
      </c>
      <c r="B291" s="32" t="s">
        <v>526</v>
      </c>
      <c r="C291" s="33" t="s">
        <v>527</v>
      </c>
      <c r="D291" s="52">
        <v>15803360</v>
      </c>
      <c r="E291" s="53">
        <v>15803360</v>
      </c>
      <c r="F291" s="53">
        <v>2314203</v>
      </c>
      <c r="G291" s="6">
        <f t="shared" si="56"/>
        <v>0.14643740318514545</v>
      </c>
      <c r="H291" s="67">
        <v>140672</v>
      </c>
      <c r="I291" s="53">
        <v>47279</v>
      </c>
      <c r="J291" s="68">
        <v>1074824</v>
      </c>
      <c r="K291" s="68">
        <v>1262775</v>
      </c>
      <c r="L291" s="67">
        <v>191647</v>
      </c>
      <c r="M291" s="53">
        <v>251230</v>
      </c>
      <c r="N291" s="68">
        <v>608551</v>
      </c>
      <c r="O291" s="68">
        <v>1051428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48</v>
      </c>
      <c r="B292" s="32" t="s">
        <v>528</v>
      </c>
      <c r="C292" s="33" t="s">
        <v>529</v>
      </c>
      <c r="D292" s="52">
        <v>3400000</v>
      </c>
      <c r="E292" s="53">
        <v>3400000</v>
      </c>
      <c r="F292" s="53">
        <v>208813</v>
      </c>
      <c r="G292" s="6">
        <f t="shared" si="56"/>
        <v>0.06141558823529412</v>
      </c>
      <c r="H292" s="67">
        <v>456</v>
      </c>
      <c r="I292" s="53">
        <v>22758</v>
      </c>
      <c r="J292" s="68">
        <v>79775</v>
      </c>
      <c r="K292" s="68">
        <v>102989</v>
      </c>
      <c r="L292" s="67">
        <v>9807</v>
      </c>
      <c r="M292" s="53">
        <v>72233</v>
      </c>
      <c r="N292" s="68">
        <v>23784</v>
      </c>
      <c r="O292" s="68">
        <v>105824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530</v>
      </c>
      <c r="C293" s="36"/>
      <c r="D293" s="54">
        <f>SUM(D286:D292)</f>
        <v>121578580</v>
      </c>
      <c r="E293" s="55">
        <f>SUM(E286:E292)</f>
        <v>121578580</v>
      </c>
      <c r="F293" s="55">
        <f>SUM(F286:F292)</f>
        <v>49247462</v>
      </c>
      <c r="G293" s="7">
        <f t="shared" si="56"/>
        <v>0.40506692873037337</v>
      </c>
      <c r="H293" s="69">
        <f aca="true" t="shared" si="58" ref="H293:W293">SUM(H286:H292)</f>
        <v>3781130</v>
      </c>
      <c r="I293" s="55">
        <f t="shared" si="58"/>
        <v>5820639</v>
      </c>
      <c r="J293" s="70">
        <f t="shared" si="58"/>
        <v>5005195</v>
      </c>
      <c r="K293" s="70">
        <f t="shared" si="58"/>
        <v>14606964</v>
      </c>
      <c r="L293" s="69">
        <f t="shared" si="58"/>
        <v>10669545</v>
      </c>
      <c r="M293" s="55">
        <f t="shared" si="58"/>
        <v>11771817</v>
      </c>
      <c r="N293" s="70">
        <f t="shared" si="58"/>
        <v>12199136</v>
      </c>
      <c r="O293" s="70">
        <f t="shared" si="58"/>
        <v>34640498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29</v>
      </c>
      <c r="B294" s="32" t="s">
        <v>531</v>
      </c>
      <c r="C294" s="33" t="s">
        <v>532</v>
      </c>
      <c r="D294" s="52">
        <v>10927000</v>
      </c>
      <c r="E294" s="53">
        <v>10927000</v>
      </c>
      <c r="F294" s="53">
        <v>42136</v>
      </c>
      <c r="G294" s="6">
        <f t="shared" si="56"/>
        <v>0.0038561361764436718</v>
      </c>
      <c r="H294" s="67">
        <v>136</v>
      </c>
      <c r="I294" s="53">
        <v>0</v>
      </c>
      <c r="J294" s="68">
        <v>0</v>
      </c>
      <c r="K294" s="68">
        <v>136</v>
      </c>
      <c r="L294" s="67">
        <v>0</v>
      </c>
      <c r="M294" s="53">
        <v>0</v>
      </c>
      <c r="N294" s="68">
        <v>42000</v>
      </c>
      <c r="O294" s="68">
        <v>42000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29</v>
      </c>
      <c r="B295" s="32" t="s">
        <v>533</v>
      </c>
      <c r="C295" s="33" t="s">
        <v>534</v>
      </c>
      <c r="D295" s="52">
        <v>71016939</v>
      </c>
      <c r="E295" s="53">
        <v>71016939</v>
      </c>
      <c r="F295" s="53">
        <v>17996115</v>
      </c>
      <c r="G295" s="6">
        <f t="shared" si="56"/>
        <v>0.2534059515012327</v>
      </c>
      <c r="H295" s="67">
        <v>205616</v>
      </c>
      <c r="I295" s="53">
        <v>1287209</v>
      </c>
      <c r="J295" s="68">
        <v>6801837</v>
      </c>
      <c r="K295" s="68">
        <v>8294662</v>
      </c>
      <c r="L295" s="67">
        <v>1961600</v>
      </c>
      <c r="M295" s="53">
        <v>5792389</v>
      </c>
      <c r="N295" s="68">
        <v>1947464</v>
      </c>
      <c r="O295" s="68">
        <v>9701453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29</v>
      </c>
      <c r="B296" s="32" t="s">
        <v>535</v>
      </c>
      <c r="C296" s="33" t="s">
        <v>536</v>
      </c>
      <c r="D296" s="52">
        <v>44038631</v>
      </c>
      <c r="E296" s="53">
        <v>44038631</v>
      </c>
      <c r="F296" s="53">
        <v>4221419</v>
      </c>
      <c r="G296" s="6">
        <f t="shared" si="56"/>
        <v>0.09585718048319894</v>
      </c>
      <c r="H296" s="67">
        <v>668709</v>
      </c>
      <c r="I296" s="53">
        <v>286457</v>
      </c>
      <c r="J296" s="68">
        <v>1084632</v>
      </c>
      <c r="K296" s="68">
        <v>2039798</v>
      </c>
      <c r="L296" s="67">
        <v>660646</v>
      </c>
      <c r="M296" s="53">
        <v>1299550</v>
      </c>
      <c r="N296" s="68">
        <v>221425</v>
      </c>
      <c r="O296" s="68">
        <v>2181621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29</v>
      </c>
      <c r="B297" s="32" t="s">
        <v>537</v>
      </c>
      <c r="C297" s="33" t="s">
        <v>538</v>
      </c>
      <c r="D297" s="52">
        <v>9089000</v>
      </c>
      <c r="E297" s="53">
        <v>9089000</v>
      </c>
      <c r="F297" s="53">
        <v>447965</v>
      </c>
      <c r="G297" s="6">
        <f t="shared" si="56"/>
        <v>0.049286500165034657</v>
      </c>
      <c r="H297" s="67">
        <v>387</v>
      </c>
      <c r="I297" s="53">
        <v>10732</v>
      </c>
      <c r="J297" s="68">
        <v>28551</v>
      </c>
      <c r="K297" s="68">
        <v>39670</v>
      </c>
      <c r="L297" s="67">
        <v>26232</v>
      </c>
      <c r="M297" s="53">
        <v>29487</v>
      </c>
      <c r="N297" s="68">
        <v>352576</v>
      </c>
      <c r="O297" s="68">
        <v>408295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29</v>
      </c>
      <c r="B298" s="32" t="s">
        <v>539</v>
      </c>
      <c r="C298" s="33" t="s">
        <v>540</v>
      </c>
      <c r="D298" s="52">
        <v>12639000</v>
      </c>
      <c r="E298" s="53">
        <v>12639000</v>
      </c>
      <c r="F298" s="53">
        <v>6723109</v>
      </c>
      <c r="G298" s="6">
        <f t="shared" si="56"/>
        <v>0.5319336181659942</v>
      </c>
      <c r="H298" s="67">
        <v>0</v>
      </c>
      <c r="I298" s="53">
        <v>2975790</v>
      </c>
      <c r="J298" s="68">
        <v>1566339</v>
      </c>
      <c r="K298" s="68">
        <v>4542129</v>
      </c>
      <c r="L298" s="67">
        <v>163348</v>
      </c>
      <c r="M298" s="53">
        <v>1387369</v>
      </c>
      <c r="N298" s="68">
        <v>630263</v>
      </c>
      <c r="O298" s="68">
        <v>2180980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29</v>
      </c>
      <c r="B299" s="32" t="s">
        <v>541</v>
      </c>
      <c r="C299" s="33" t="s">
        <v>542</v>
      </c>
      <c r="D299" s="52">
        <v>31372900</v>
      </c>
      <c r="E299" s="53">
        <v>31372900</v>
      </c>
      <c r="F299" s="53">
        <v>4006768</v>
      </c>
      <c r="G299" s="6">
        <f t="shared" si="56"/>
        <v>0.12771430119625538</v>
      </c>
      <c r="H299" s="67">
        <v>580976</v>
      </c>
      <c r="I299" s="53">
        <v>870510</v>
      </c>
      <c r="J299" s="68">
        <v>756331</v>
      </c>
      <c r="K299" s="68">
        <v>2207817</v>
      </c>
      <c r="L299" s="67">
        <v>244904</v>
      </c>
      <c r="M299" s="53">
        <v>1174221</v>
      </c>
      <c r="N299" s="68">
        <v>379826</v>
      </c>
      <c r="O299" s="68">
        <v>1798951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29</v>
      </c>
      <c r="B300" s="32" t="s">
        <v>543</v>
      </c>
      <c r="C300" s="33" t="s">
        <v>544</v>
      </c>
      <c r="D300" s="52">
        <v>23035000</v>
      </c>
      <c r="E300" s="53">
        <v>23035000</v>
      </c>
      <c r="F300" s="53">
        <v>6100841</v>
      </c>
      <c r="G300" s="6">
        <f t="shared" si="56"/>
        <v>0.2648509225092251</v>
      </c>
      <c r="H300" s="67">
        <v>219857</v>
      </c>
      <c r="I300" s="53">
        <v>1148500</v>
      </c>
      <c r="J300" s="68">
        <v>175159</v>
      </c>
      <c r="K300" s="68">
        <v>1543516</v>
      </c>
      <c r="L300" s="67">
        <v>1835244</v>
      </c>
      <c r="M300" s="53">
        <v>1694141</v>
      </c>
      <c r="N300" s="68">
        <v>1027940</v>
      </c>
      <c r="O300" s="68">
        <v>4557325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29</v>
      </c>
      <c r="B301" s="32" t="s">
        <v>545</v>
      </c>
      <c r="C301" s="33" t="s">
        <v>546</v>
      </c>
      <c r="D301" s="52">
        <v>26515000</v>
      </c>
      <c r="E301" s="53">
        <v>26515000</v>
      </c>
      <c r="F301" s="53">
        <v>9800948</v>
      </c>
      <c r="G301" s="6">
        <f t="shared" si="56"/>
        <v>0.3696378653592306</v>
      </c>
      <c r="H301" s="67">
        <v>3590179</v>
      </c>
      <c r="I301" s="53">
        <v>92791</v>
      </c>
      <c r="J301" s="68">
        <v>1740165</v>
      </c>
      <c r="K301" s="68">
        <v>5423135</v>
      </c>
      <c r="L301" s="67">
        <v>2317549</v>
      </c>
      <c r="M301" s="53">
        <v>1311248</v>
      </c>
      <c r="N301" s="68">
        <v>749016</v>
      </c>
      <c r="O301" s="68">
        <v>4377813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48</v>
      </c>
      <c r="B302" s="32" t="s">
        <v>547</v>
      </c>
      <c r="C302" s="33" t="s">
        <v>548</v>
      </c>
      <c r="D302" s="52">
        <v>350000</v>
      </c>
      <c r="E302" s="53">
        <v>350000</v>
      </c>
      <c r="F302" s="53">
        <v>9110</v>
      </c>
      <c r="G302" s="6">
        <f t="shared" si="56"/>
        <v>0.02602857142857143</v>
      </c>
      <c r="H302" s="67">
        <v>0</v>
      </c>
      <c r="I302" s="53">
        <v>0</v>
      </c>
      <c r="J302" s="68">
        <v>412</v>
      </c>
      <c r="K302" s="68">
        <v>412</v>
      </c>
      <c r="L302" s="67">
        <v>1566</v>
      </c>
      <c r="M302" s="53">
        <v>0</v>
      </c>
      <c r="N302" s="68">
        <v>7132</v>
      </c>
      <c r="O302" s="68">
        <v>8698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549</v>
      </c>
      <c r="C303" s="36"/>
      <c r="D303" s="54">
        <f>SUM(D294:D302)</f>
        <v>228983470</v>
      </c>
      <c r="E303" s="55">
        <f>SUM(E294:E302)</f>
        <v>228983470</v>
      </c>
      <c r="F303" s="55">
        <f>SUM(F294:F302)</f>
        <v>49348411</v>
      </c>
      <c r="G303" s="7">
        <f t="shared" si="56"/>
        <v>0.21551080084514398</v>
      </c>
      <c r="H303" s="69">
        <f aca="true" t="shared" si="59" ref="H303:W303">SUM(H294:H302)</f>
        <v>5265860</v>
      </c>
      <c r="I303" s="55">
        <f t="shared" si="59"/>
        <v>6671989</v>
      </c>
      <c r="J303" s="70">
        <f t="shared" si="59"/>
        <v>12153426</v>
      </c>
      <c r="K303" s="70">
        <f t="shared" si="59"/>
        <v>24091275</v>
      </c>
      <c r="L303" s="69">
        <f t="shared" si="59"/>
        <v>7211089</v>
      </c>
      <c r="M303" s="55">
        <f t="shared" si="59"/>
        <v>12688405</v>
      </c>
      <c r="N303" s="70">
        <f t="shared" si="59"/>
        <v>5357642</v>
      </c>
      <c r="O303" s="70">
        <f t="shared" si="59"/>
        <v>25257136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29</v>
      </c>
      <c r="B304" s="32" t="s">
        <v>550</v>
      </c>
      <c r="C304" s="33" t="s">
        <v>551</v>
      </c>
      <c r="D304" s="52">
        <v>13116000</v>
      </c>
      <c r="E304" s="53">
        <v>13116000</v>
      </c>
      <c r="F304" s="53">
        <v>270477</v>
      </c>
      <c r="G304" s="6">
        <f t="shared" si="56"/>
        <v>0.020621912168344008</v>
      </c>
      <c r="H304" s="67">
        <v>0</v>
      </c>
      <c r="I304" s="53">
        <v>0</v>
      </c>
      <c r="J304" s="68">
        <v>0</v>
      </c>
      <c r="K304" s="68">
        <v>0</v>
      </c>
      <c r="L304" s="67">
        <v>107217</v>
      </c>
      <c r="M304" s="53">
        <v>0</v>
      </c>
      <c r="N304" s="68">
        <v>163260</v>
      </c>
      <c r="O304" s="68">
        <v>270477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29</v>
      </c>
      <c r="B305" s="32" t="s">
        <v>552</v>
      </c>
      <c r="C305" s="33" t="s">
        <v>553</v>
      </c>
      <c r="D305" s="52">
        <v>33953500</v>
      </c>
      <c r="E305" s="53">
        <v>33953500</v>
      </c>
      <c r="F305" s="53">
        <v>7977370</v>
      </c>
      <c r="G305" s="6">
        <f t="shared" si="56"/>
        <v>0.23494985789388428</v>
      </c>
      <c r="H305" s="67">
        <v>15600</v>
      </c>
      <c r="I305" s="53">
        <v>864574</v>
      </c>
      <c r="J305" s="68">
        <v>852465</v>
      </c>
      <c r="K305" s="68">
        <v>1732639</v>
      </c>
      <c r="L305" s="67">
        <v>2254769</v>
      </c>
      <c r="M305" s="53">
        <v>3763321</v>
      </c>
      <c r="N305" s="68">
        <v>226641</v>
      </c>
      <c r="O305" s="68">
        <v>6244731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29</v>
      </c>
      <c r="B306" s="32" t="s">
        <v>554</v>
      </c>
      <c r="C306" s="33" t="s">
        <v>555</v>
      </c>
      <c r="D306" s="52">
        <v>65814924</v>
      </c>
      <c r="E306" s="53">
        <v>65814924</v>
      </c>
      <c r="F306" s="53">
        <v>51407760</v>
      </c>
      <c r="G306" s="6">
        <f t="shared" si="56"/>
        <v>0.7810957891556632</v>
      </c>
      <c r="H306" s="67">
        <v>4583186</v>
      </c>
      <c r="I306" s="53">
        <v>6337667</v>
      </c>
      <c r="J306" s="68">
        <v>8283971</v>
      </c>
      <c r="K306" s="68">
        <v>19204824</v>
      </c>
      <c r="L306" s="67">
        <v>8127547</v>
      </c>
      <c r="M306" s="53">
        <v>6626557</v>
      </c>
      <c r="N306" s="68">
        <v>17448832</v>
      </c>
      <c r="O306" s="68">
        <v>32202936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29</v>
      </c>
      <c r="B307" s="32" t="s">
        <v>556</v>
      </c>
      <c r="C307" s="33" t="s">
        <v>557</v>
      </c>
      <c r="D307" s="52">
        <v>14533000</v>
      </c>
      <c r="E307" s="53">
        <v>14533000</v>
      </c>
      <c r="F307" s="53">
        <v>12792376</v>
      </c>
      <c r="G307" s="6">
        <f t="shared" si="56"/>
        <v>0.8802295465492328</v>
      </c>
      <c r="H307" s="67">
        <v>2799446</v>
      </c>
      <c r="I307" s="53">
        <v>3857099</v>
      </c>
      <c r="J307" s="68">
        <v>1139357</v>
      </c>
      <c r="K307" s="68">
        <v>7795902</v>
      </c>
      <c r="L307" s="67">
        <v>1507314</v>
      </c>
      <c r="M307" s="53">
        <v>3476982</v>
      </c>
      <c r="N307" s="68">
        <v>12178</v>
      </c>
      <c r="O307" s="68">
        <v>4996474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29</v>
      </c>
      <c r="B308" s="32" t="s">
        <v>558</v>
      </c>
      <c r="C308" s="33" t="s">
        <v>559</v>
      </c>
      <c r="D308" s="52">
        <v>34700100</v>
      </c>
      <c r="E308" s="53">
        <v>34700100</v>
      </c>
      <c r="F308" s="53">
        <v>7387563</v>
      </c>
      <c r="G308" s="6">
        <f t="shared" si="56"/>
        <v>0.21289745562692902</v>
      </c>
      <c r="H308" s="67">
        <v>1150142</v>
      </c>
      <c r="I308" s="53">
        <v>1390582</v>
      </c>
      <c r="J308" s="68">
        <v>0</v>
      </c>
      <c r="K308" s="68">
        <v>2540724</v>
      </c>
      <c r="L308" s="67">
        <v>0</v>
      </c>
      <c r="M308" s="53">
        <v>0</v>
      </c>
      <c r="N308" s="68">
        <v>4846839</v>
      </c>
      <c r="O308" s="68">
        <v>4846839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29</v>
      </c>
      <c r="B309" s="32" t="s">
        <v>560</v>
      </c>
      <c r="C309" s="33" t="s">
        <v>561</v>
      </c>
      <c r="D309" s="52">
        <v>22798000</v>
      </c>
      <c r="E309" s="53">
        <v>22798000</v>
      </c>
      <c r="F309" s="53">
        <v>2575457</v>
      </c>
      <c r="G309" s="6">
        <f t="shared" si="56"/>
        <v>0.11296854987279586</v>
      </c>
      <c r="H309" s="67">
        <v>688300</v>
      </c>
      <c r="I309" s="53">
        <v>70944</v>
      </c>
      <c r="J309" s="68">
        <v>1012230</v>
      </c>
      <c r="K309" s="68">
        <v>1771474</v>
      </c>
      <c r="L309" s="67">
        <v>174539</v>
      </c>
      <c r="M309" s="53">
        <v>576651</v>
      </c>
      <c r="N309" s="68">
        <v>52793</v>
      </c>
      <c r="O309" s="68">
        <v>803983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48</v>
      </c>
      <c r="B310" s="32" t="s">
        <v>562</v>
      </c>
      <c r="C310" s="33" t="s">
        <v>563</v>
      </c>
      <c r="D310" s="52">
        <v>2470000</v>
      </c>
      <c r="E310" s="53">
        <v>2470000</v>
      </c>
      <c r="F310" s="53">
        <v>210186</v>
      </c>
      <c r="G310" s="6">
        <f t="shared" si="56"/>
        <v>0.08509554655870445</v>
      </c>
      <c r="H310" s="67">
        <v>131580</v>
      </c>
      <c r="I310" s="53">
        <v>8537</v>
      </c>
      <c r="J310" s="68">
        <v>49610</v>
      </c>
      <c r="K310" s="68">
        <v>189727</v>
      </c>
      <c r="L310" s="67">
        <v>0</v>
      </c>
      <c r="M310" s="53">
        <v>0</v>
      </c>
      <c r="N310" s="68">
        <v>20459</v>
      </c>
      <c r="O310" s="68">
        <v>20459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564</v>
      </c>
      <c r="C311" s="36"/>
      <c r="D311" s="54">
        <f>SUM(D304:D310)</f>
        <v>187385524</v>
      </c>
      <c r="E311" s="55">
        <f>SUM(E304:E310)</f>
        <v>187385524</v>
      </c>
      <c r="F311" s="55">
        <f>SUM(F304:F310)</f>
        <v>82621189</v>
      </c>
      <c r="G311" s="7">
        <f t="shared" si="56"/>
        <v>0.44091553731759986</v>
      </c>
      <c r="H311" s="69">
        <f aca="true" t="shared" si="60" ref="H311:W311">SUM(H304:H310)</f>
        <v>9368254</v>
      </c>
      <c r="I311" s="55">
        <f t="shared" si="60"/>
        <v>12529403</v>
      </c>
      <c r="J311" s="70">
        <f t="shared" si="60"/>
        <v>11337633</v>
      </c>
      <c r="K311" s="70">
        <f t="shared" si="60"/>
        <v>33235290</v>
      </c>
      <c r="L311" s="69">
        <f t="shared" si="60"/>
        <v>12171386</v>
      </c>
      <c r="M311" s="55">
        <f t="shared" si="60"/>
        <v>14443511</v>
      </c>
      <c r="N311" s="70">
        <f t="shared" si="60"/>
        <v>22771002</v>
      </c>
      <c r="O311" s="70">
        <f t="shared" si="60"/>
        <v>49385899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29</v>
      </c>
      <c r="B312" s="32" t="s">
        <v>565</v>
      </c>
      <c r="C312" s="33" t="s">
        <v>566</v>
      </c>
      <c r="D312" s="52">
        <v>238867113</v>
      </c>
      <c r="E312" s="53">
        <v>238867113</v>
      </c>
      <c r="F312" s="53">
        <v>72816834</v>
      </c>
      <c r="G312" s="6">
        <f t="shared" si="56"/>
        <v>0.30484244183082665</v>
      </c>
      <c r="H312" s="67">
        <v>0</v>
      </c>
      <c r="I312" s="53">
        <v>10734514</v>
      </c>
      <c r="J312" s="68">
        <v>15923875</v>
      </c>
      <c r="K312" s="68">
        <v>26658389</v>
      </c>
      <c r="L312" s="67">
        <v>10502535</v>
      </c>
      <c r="M312" s="53">
        <v>10868166</v>
      </c>
      <c r="N312" s="68">
        <v>24787744</v>
      </c>
      <c r="O312" s="68">
        <v>46158445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29</v>
      </c>
      <c r="B313" s="32" t="s">
        <v>567</v>
      </c>
      <c r="C313" s="33" t="s">
        <v>568</v>
      </c>
      <c r="D313" s="52">
        <v>1</v>
      </c>
      <c r="E313" s="53">
        <v>1</v>
      </c>
      <c r="F313" s="53">
        <v>12759134</v>
      </c>
      <c r="G313" s="6">
        <f t="shared" si="56"/>
        <v>12759134</v>
      </c>
      <c r="H313" s="67">
        <v>427374</v>
      </c>
      <c r="I313" s="53">
        <v>2013886</v>
      </c>
      <c r="J313" s="68">
        <v>279597</v>
      </c>
      <c r="K313" s="68">
        <v>2720857</v>
      </c>
      <c r="L313" s="67">
        <v>935404</v>
      </c>
      <c r="M313" s="53">
        <v>4224448</v>
      </c>
      <c r="N313" s="68">
        <v>4878425</v>
      </c>
      <c r="O313" s="68">
        <v>10038277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29</v>
      </c>
      <c r="B314" s="32" t="s">
        <v>569</v>
      </c>
      <c r="C314" s="33" t="s">
        <v>570</v>
      </c>
      <c r="D314" s="52">
        <v>20235000</v>
      </c>
      <c r="E314" s="53">
        <v>20235000</v>
      </c>
      <c r="F314" s="53">
        <v>1255293</v>
      </c>
      <c r="G314" s="6">
        <f t="shared" si="56"/>
        <v>0.06203573017049666</v>
      </c>
      <c r="H314" s="67">
        <v>0</v>
      </c>
      <c r="I314" s="53">
        <v>353905</v>
      </c>
      <c r="J314" s="68">
        <v>0</v>
      </c>
      <c r="K314" s="68">
        <v>353905</v>
      </c>
      <c r="L314" s="67">
        <v>0</v>
      </c>
      <c r="M314" s="53">
        <v>782794</v>
      </c>
      <c r="N314" s="68">
        <v>118594</v>
      </c>
      <c r="O314" s="68">
        <v>901388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29</v>
      </c>
      <c r="B315" s="32" t="s">
        <v>571</v>
      </c>
      <c r="C315" s="33" t="s">
        <v>572</v>
      </c>
      <c r="D315" s="52">
        <v>45594000</v>
      </c>
      <c r="E315" s="53">
        <v>45594000</v>
      </c>
      <c r="F315" s="53">
        <v>20063361</v>
      </c>
      <c r="G315" s="6">
        <f t="shared" si="56"/>
        <v>0.4400438873535992</v>
      </c>
      <c r="H315" s="67">
        <v>865589</v>
      </c>
      <c r="I315" s="53">
        <v>6554018</v>
      </c>
      <c r="J315" s="68">
        <v>4155414</v>
      </c>
      <c r="K315" s="68">
        <v>11575021</v>
      </c>
      <c r="L315" s="67">
        <v>2090764</v>
      </c>
      <c r="M315" s="53">
        <v>3671692</v>
      </c>
      <c r="N315" s="68">
        <v>2725884</v>
      </c>
      <c r="O315" s="68">
        <v>8488340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48</v>
      </c>
      <c r="B316" s="32" t="s">
        <v>573</v>
      </c>
      <c r="C316" s="33" t="s">
        <v>574</v>
      </c>
      <c r="D316" s="52">
        <v>4289690</v>
      </c>
      <c r="E316" s="53">
        <v>4289690</v>
      </c>
      <c r="F316" s="53">
        <v>638489</v>
      </c>
      <c r="G316" s="6">
        <f t="shared" si="56"/>
        <v>0.14884269026433145</v>
      </c>
      <c r="H316" s="67">
        <v>12846</v>
      </c>
      <c r="I316" s="53">
        <v>33904</v>
      </c>
      <c r="J316" s="68">
        <v>305045</v>
      </c>
      <c r="K316" s="68">
        <v>351795</v>
      </c>
      <c r="L316" s="67">
        <v>154366</v>
      </c>
      <c r="M316" s="53">
        <v>60253</v>
      </c>
      <c r="N316" s="68">
        <v>72075</v>
      </c>
      <c r="O316" s="68">
        <v>286694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575</v>
      </c>
      <c r="C317" s="44"/>
      <c r="D317" s="61">
        <f>SUM(D312:D316)</f>
        <v>308985804</v>
      </c>
      <c r="E317" s="62">
        <f>SUM(E312:E316)</f>
        <v>308985804</v>
      </c>
      <c r="F317" s="62">
        <f>SUM(F312:F316)</f>
        <v>107533111</v>
      </c>
      <c r="G317" s="9">
        <f t="shared" si="56"/>
        <v>0.3480195840971386</v>
      </c>
      <c r="H317" s="74">
        <f aca="true" t="shared" si="61" ref="H317:W317">SUM(H312:H316)</f>
        <v>1305809</v>
      </c>
      <c r="I317" s="62">
        <f t="shared" si="61"/>
        <v>19690227</v>
      </c>
      <c r="J317" s="75">
        <f t="shared" si="61"/>
        <v>20663931</v>
      </c>
      <c r="K317" s="75">
        <f t="shared" si="61"/>
        <v>41659967</v>
      </c>
      <c r="L317" s="74">
        <f t="shared" si="61"/>
        <v>13683069</v>
      </c>
      <c r="M317" s="62">
        <f t="shared" si="61"/>
        <v>19607353</v>
      </c>
      <c r="N317" s="75">
        <f t="shared" si="61"/>
        <v>32582722</v>
      </c>
      <c r="O317" s="75">
        <f t="shared" si="61"/>
        <v>65873144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576</v>
      </c>
      <c r="C318" s="39"/>
      <c r="D318" s="56">
        <f>SUM(D281:D284,D286:D292,D294:D302,D304:D310,D312:D316)</f>
        <v>1254732032</v>
      </c>
      <c r="E318" s="57">
        <f>SUM(E281:E284,E286:E292,E294:E302,E304:E310,E312:E316)</f>
        <v>1254732032</v>
      </c>
      <c r="F318" s="57">
        <f>SUM(F281:F284,F286:F292,F294:F302,F304:F310,F312:F316)</f>
        <v>431194776</v>
      </c>
      <c r="G318" s="8">
        <f t="shared" si="56"/>
        <v>0.34365487211854334</v>
      </c>
      <c r="H318" s="71">
        <f aca="true" t="shared" si="62" ref="H318:W318">SUM(H281:H284,H286:H292,H294:H302,H304:H310,H312:H316)</f>
        <v>33298343</v>
      </c>
      <c r="I318" s="57">
        <f t="shared" si="62"/>
        <v>68533585</v>
      </c>
      <c r="J318" s="72">
        <f t="shared" si="62"/>
        <v>64873873</v>
      </c>
      <c r="K318" s="72">
        <f t="shared" si="62"/>
        <v>166705801</v>
      </c>
      <c r="L318" s="71">
        <f t="shared" si="62"/>
        <v>81960924</v>
      </c>
      <c r="M318" s="57">
        <f t="shared" si="62"/>
        <v>97969626</v>
      </c>
      <c r="N318" s="72">
        <f t="shared" si="62"/>
        <v>84558425</v>
      </c>
      <c r="O318" s="72">
        <f t="shared" si="62"/>
        <v>264488975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577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23</v>
      </c>
      <c r="B321" s="32" t="s">
        <v>578</v>
      </c>
      <c r="C321" s="33" t="s">
        <v>579</v>
      </c>
      <c r="D321" s="52">
        <v>5450592474</v>
      </c>
      <c r="E321" s="53">
        <v>5612765466</v>
      </c>
      <c r="F321" s="53">
        <v>1623282564</v>
      </c>
      <c r="G321" s="6">
        <f aca="true" t="shared" si="63" ref="G321:G358">IF($D321=0,0,$F321/$D321)</f>
        <v>0.2978176357420333</v>
      </c>
      <c r="H321" s="67">
        <v>52400748</v>
      </c>
      <c r="I321" s="53">
        <v>198025005</v>
      </c>
      <c r="J321" s="68">
        <v>255734636</v>
      </c>
      <c r="K321" s="68">
        <v>506160389</v>
      </c>
      <c r="L321" s="67">
        <v>284834656</v>
      </c>
      <c r="M321" s="53">
        <v>341978449</v>
      </c>
      <c r="N321" s="68">
        <v>490309070</v>
      </c>
      <c r="O321" s="68">
        <v>1117122175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28</v>
      </c>
      <c r="C322" s="36"/>
      <c r="D322" s="54">
        <f>D321</f>
        <v>5450592474</v>
      </c>
      <c r="E322" s="55">
        <f>E321</f>
        <v>5612765466</v>
      </c>
      <c r="F322" s="55">
        <f>F321</f>
        <v>1623282564</v>
      </c>
      <c r="G322" s="7">
        <f t="shared" si="63"/>
        <v>0.2978176357420333</v>
      </c>
      <c r="H322" s="69">
        <f aca="true" t="shared" si="64" ref="H322:W322">H321</f>
        <v>52400748</v>
      </c>
      <c r="I322" s="55">
        <f t="shared" si="64"/>
        <v>198025005</v>
      </c>
      <c r="J322" s="70">
        <f t="shared" si="64"/>
        <v>255734636</v>
      </c>
      <c r="K322" s="70">
        <f t="shared" si="64"/>
        <v>506160389</v>
      </c>
      <c r="L322" s="69">
        <f t="shared" si="64"/>
        <v>284834656</v>
      </c>
      <c r="M322" s="55">
        <f t="shared" si="64"/>
        <v>341978449</v>
      </c>
      <c r="N322" s="70">
        <f t="shared" si="64"/>
        <v>490309070</v>
      </c>
      <c r="O322" s="70">
        <f t="shared" si="64"/>
        <v>1117122175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29</v>
      </c>
      <c r="B323" s="32" t="s">
        <v>580</v>
      </c>
      <c r="C323" s="33" t="s">
        <v>581</v>
      </c>
      <c r="D323" s="52">
        <v>59253000</v>
      </c>
      <c r="E323" s="53">
        <v>59253000</v>
      </c>
      <c r="F323" s="53">
        <v>13725841</v>
      </c>
      <c r="G323" s="6">
        <f t="shared" si="63"/>
        <v>0.23164803469866505</v>
      </c>
      <c r="H323" s="67">
        <v>1868192</v>
      </c>
      <c r="I323" s="53">
        <v>1850881</v>
      </c>
      <c r="J323" s="68">
        <v>1593605</v>
      </c>
      <c r="K323" s="68">
        <v>5312678</v>
      </c>
      <c r="L323" s="67">
        <v>4224894</v>
      </c>
      <c r="M323" s="53">
        <v>1609291</v>
      </c>
      <c r="N323" s="68">
        <v>2578978</v>
      </c>
      <c r="O323" s="68">
        <v>8413163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29</v>
      </c>
      <c r="B324" s="32" t="s">
        <v>582</v>
      </c>
      <c r="C324" s="33" t="s">
        <v>583</v>
      </c>
      <c r="D324" s="52">
        <v>75008100</v>
      </c>
      <c r="E324" s="53">
        <v>63391000</v>
      </c>
      <c r="F324" s="53">
        <v>13498303</v>
      </c>
      <c r="G324" s="6">
        <f t="shared" si="63"/>
        <v>0.17995793787604272</v>
      </c>
      <c r="H324" s="67">
        <v>0</v>
      </c>
      <c r="I324" s="53">
        <v>6575861</v>
      </c>
      <c r="J324" s="68">
        <v>1110219</v>
      </c>
      <c r="K324" s="68">
        <v>7686080</v>
      </c>
      <c r="L324" s="67">
        <v>2051192</v>
      </c>
      <c r="M324" s="53">
        <v>2686564</v>
      </c>
      <c r="N324" s="68">
        <v>1074467</v>
      </c>
      <c r="O324" s="68">
        <v>5812223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29</v>
      </c>
      <c r="B325" s="32" t="s">
        <v>584</v>
      </c>
      <c r="C325" s="33" t="s">
        <v>585</v>
      </c>
      <c r="D325" s="52">
        <v>23219182</v>
      </c>
      <c r="E325" s="53">
        <v>23219182</v>
      </c>
      <c r="F325" s="53">
        <v>10440858</v>
      </c>
      <c r="G325" s="6">
        <f t="shared" si="63"/>
        <v>0.44966519492374885</v>
      </c>
      <c r="H325" s="67">
        <v>69643</v>
      </c>
      <c r="I325" s="53">
        <v>15257</v>
      </c>
      <c r="J325" s="68">
        <v>3620605</v>
      </c>
      <c r="K325" s="68">
        <v>3705505</v>
      </c>
      <c r="L325" s="67">
        <v>587784</v>
      </c>
      <c r="M325" s="53">
        <v>5266404</v>
      </c>
      <c r="N325" s="68">
        <v>881165</v>
      </c>
      <c r="O325" s="68">
        <v>6735353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29</v>
      </c>
      <c r="B326" s="32" t="s">
        <v>586</v>
      </c>
      <c r="C326" s="33" t="s">
        <v>587</v>
      </c>
      <c r="D326" s="52">
        <v>188900477</v>
      </c>
      <c r="E326" s="53">
        <v>222662945</v>
      </c>
      <c r="F326" s="53">
        <v>61859761</v>
      </c>
      <c r="G326" s="6">
        <f t="shared" si="63"/>
        <v>0.3274727622842371</v>
      </c>
      <c r="H326" s="67">
        <v>2705960</v>
      </c>
      <c r="I326" s="53">
        <v>4576119</v>
      </c>
      <c r="J326" s="68">
        <v>10282698</v>
      </c>
      <c r="K326" s="68">
        <v>17564777</v>
      </c>
      <c r="L326" s="67">
        <v>9607445</v>
      </c>
      <c r="M326" s="53">
        <v>16892773</v>
      </c>
      <c r="N326" s="68">
        <v>17794766</v>
      </c>
      <c r="O326" s="68">
        <v>44294984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29</v>
      </c>
      <c r="B327" s="32" t="s">
        <v>588</v>
      </c>
      <c r="C327" s="33" t="s">
        <v>589</v>
      </c>
      <c r="D327" s="52">
        <v>83479509</v>
      </c>
      <c r="E327" s="53">
        <v>83479509</v>
      </c>
      <c r="F327" s="53">
        <v>31129533</v>
      </c>
      <c r="G327" s="6">
        <f t="shared" si="63"/>
        <v>0.37290028862052843</v>
      </c>
      <c r="H327" s="67">
        <v>102291</v>
      </c>
      <c r="I327" s="53">
        <v>843333</v>
      </c>
      <c r="J327" s="68">
        <v>6309946</v>
      </c>
      <c r="K327" s="68">
        <v>7255570</v>
      </c>
      <c r="L327" s="67">
        <v>3027484</v>
      </c>
      <c r="M327" s="53">
        <v>4415257</v>
      </c>
      <c r="N327" s="68">
        <v>16431222</v>
      </c>
      <c r="O327" s="68">
        <v>23873963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48</v>
      </c>
      <c r="B328" s="32" t="s">
        <v>590</v>
      </c>
      <c r="C328" s="33" t="s">
        <v>591</v>
      </c>
      <c r="D328" s="52">
        <v>16300000</v>
      </c>
      <c r="E328" s="53">
        <v>16300000</v>
      </c>
      <c r="F328" s="53">
        <v>3057194</v>
      </c>
      <c r="G328" s="6">
        <f t="shared" si="63"/>
        <v>0.18755791411042944</v>
      </c>
      <c r="H328" s="67">
        <v>182129</v>
      </c>
      <c r="I328" s="53">
        <v>423091</v>
      </c>
      <c r="J328" s="68">
        <v>0</v>
      </c>
      <c r="K328" s="68">
        <v>605220</v>
      </c>
      <c r="L328" s="67">
        <v>1446391</v>
      </c>
      <c r="M328" s="53">
        <v>492893</v>
      </c>
      <c r="N328" s="68">
        <v>512690</v>
      </c>
      <c r="O328" s="68">
        <v>2451974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592</v>
      </c>
      <c r="C329" s="36"/>
      <c r="D329" s="54">
        <f>SUM(D323:D328)</f>
        <v>446160268</v>
      </c>
      <c r="E329" s="55">
        <f>SUM(E323:E328)</f>
        <v>468305636</v>
      </c>
      <c r="F329" s="55">
        <f>SUM(F323:F328)</f>
        <v>133711490</v>
      </c>
      <c r="G329" s="7">
        <f t="shared" si="63"/>
        <v>0.2996938535100575</v>
      </c>
      <c r="H329" s="69">
        <f aca="true" t="shared" si="65" ref="H329:W329">SUM(H323:H328)</f>
        <v>4928215</v>
      </c>
      <c r="I329" s="55">
        <f t="shared" si="65"/>
        <v>14284542</v>
      </c>
      <c r="J329" s="70">
        <f t="shared" si="65"/>
        <v>22917073</v>
      </c>
      <c r="K329" s="70">
        <f t="shared" si="65"/>
        <v>42129830</v>
      </c>
      <c r="L329" s="69">
        <f t="shared" si="65"/>
        <v>20945190</v>
      </c>
      <c r="M329" s="55">
        <f t="shared" si="65"/>
        <v>31363182</v>
      </c>
      <c r="N329" s="70">
        <f t="shared" si="65"/>
        <v>39273288</v>
      </c>
      <c r="O329" s="70">
        <f t="shared" si="65"/>
        <v>91581660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29</v>
      </c>
      <c r="B330" s="32" t="s">
        <v>593</v>
      </c>
      <c r="C330" s="33" t="s">
        <v>594</v>
      </c>
      <c r="D330" s="52">
        <v>51350396</v>
      </c>
      <c r="E330" s="53">
        <v>51350396</v>
      </c>
      <c r="F330" s="53">
        <v>13826959</v>
      </c>
      <c r="G330" s="6">
        <f t="shared" si="63"/>
        <v>0.26926684265492323</v>
      </c>
      <c r="H330" s="67">
        <v>2127190</v>
      </c>
      <c r="I330" s="53">
        <v>560877</v>
      </c>
      <c r="J330" s="68">
        <v>1831537</v>
      </c>
      <c r="K330" s="68">
        <v>4519604</v>
      </c>
      <c r="L330" s="67">
        <v>1477951</v>
      </c>
      <c r="M330" s="53">
        <v>2566959</v>
      </c>
      <c r="N330" s="68">
        <v>5262445</v>
      </c>
      <c r="O330" s="68">
        <v>9307355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29</v>
      </c>
      <c r="B331" s="32" t="s">
        <v>595</v>
      </c>
      <c r="C331" s="33" t="s">
        <v>596</v>
      </c>
      <c r="D331" s="52">
        <v>187359852</v>
      </c>
      <c r="E331" s="53">
        <v>247704466</v>
      </c>
      <c r="F331" s="53">
        <v>85660111</v>
      </c>
      <c r="G331" s="6">
        <f t="shared" si="63"/>
        <v>0.45719565897180575</v>
      </c>
      <c r="H331" s="67">
        <v>2197092</v>
      </c>
      <c r="I331" s="53">
        <v>13780651</v>
      </c>
      <c r="J331" s="68">
        <v>11319073</v>
      </c>
      <c r="K331" s="68">
        <v>27296816</v>
      </c>
      <c r="L331" s="67">
        <v>15167902</v>
      </c>
      <c r="M331" s="53">
        <v>18370222</v>
      </c>
      <c r="N331" s="68">
        <v>24825171</v>
      </c>
      <c r="O331" s="68">
        <v>58363295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29</v>
      </c>
      <c r="B332" s="32" t="s">
        <v>597</v>
      </c>
      <c r="C332" s="33" t="s">
        <v>598</v>
      </c>
      <c r="D332" s="52">
        <v>200065525</v>
      </c>
      <c r="E332" s="53">
        <v>212150254</v>
      </c>
      <c r="F332" s="53">
        <v>34801997</v>
      </c>
      <c r="G332" s="6">
        <f t="shared" si="63"/>
        <v>0.17395299365045527</v>
      </c>
      <c r="H332" s="67">
        <v>573195</v>
      </c>
      <c r="I332" s="53">
        <v>115521</v>
      </c>
      <c r="J332" s="68">
        <v>9546993</v>
      </c>
      <c r="K332" s="68">
        <v>10235709</v>
      </c>
      <c r="L332" s="67">
        <v>11608155</v>
      </c>
      <c r="M332" s="53">
        <v>7896472</v>
      </c>
      <c r="N332" s="68">
        <v>5061661</v>
      </c>
      <c r="O332" s="68">
        <v>24566288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29</v>
      </c>
      <c r="B333" s="32" t="s">
        <v>599</v>
      </c>
      <c r="C333" s="33" t="s">
        <v>600</v>
      </c>
      <c r="D333" s="52">
        <v>118231412</v>
      </c>
      <c r="E333" s="53">
        <v>143665733</v>
      </c>
      <c r="F333" s="53">
        <v>52695527</v>
      </c>
      <c r="G333" s="6">
        <f t="shared" si="63"/>
        <v>0.44569819567070723</v>
      </c>
      <c r="H333" s="67">
        <v>5545445</v>
      </c>
      <c r="I333" s="53">
        <v>17683469</v>
      </c>
      <c r="J333" s="68">
        <v>6829681</v>
      </c>
      <c r="K333" s="68">
        <v>30058595</v>
      </c>
      <c r="L333" s="67">
        <v>7098706</v>
      </c>
      <c r="M333" s="53">
        <v>7973981</v>
      </c>
      <c r="N333" s="68">
        <v>7564245</v>
      </c>
      <c r="O333" s="68">
        <v>22636932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29</v>
      </c>
      <c r="B334" s="32" t="s">
        <v>601</v>
      </c>
      <c r="C334" s="33" t="s">
        <v>602</v>
      </c>
      <c r="D334" s="52">
        <v>53909730</v>
      </c>
      <c r="E334" s="53">
        <v>57311372</v>
      </c>
      <c r="F334" s="53">
        <v>18297276</v>
      </c>
      <c r="G334" s="6">
        <f t="shared" si="63"/>
        <v>0.3394058178365946</v>
      </c>
      <c r="H334" s="67">
        <v>2144707</v>
      </c>
      <c r="I334" s="53">
        <v>2020024</v>
      </c>
      <c r="J334" s="68">
        <v>3107881</v>
      </c>
      <c r="K334" s="68">
        <v>7272612</v>
      </c>
      <c r="L334" s="67">
        <v>4463625</v>
      </c>
      <c r="M334" s="53">
        <v>3215913</v>
      </c>
      <c r="N334" s="68">
        <v>3345126</v>
      </c>
      <c r="O334" s="68">
        <v>11024664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48</v>
      </c>
      <c r="B335" s="32" t="s">
        <v>603</v>
      </c>
      <c r="C335" s="33" t="s">
        <v>604</v>
      </c>
      <c r="D335" s="52">
        <v>6546890</v>
      </c>
      <c r="E335" s="53">
        <v>8968806</v>
      </c>
      <c r="F335" s="53">
        <v>1569936</v>
      </c>
      <c r="G335" s="6">
        <f t="shared" si="63"/>
        <v>0.23979874413652894</v>
      </c>
      <c r="H335" s="67">
        <v>5824</v>
      </c>
      <c r="I335" s="53">
        <v>457589</v>
      </c>
      <c r="J335" s="68">
        <v>727458</v>
      </c>
      <c r="K335" s="68">
        <v>1190871</v>
      </c>
      <c r="L335" s="67">
        <v>63298</v>
      </c>
      <c r="M335" s="53">
        <v>38996</v>
      </c>
      <c r="N335" s="68">
        <v>276771</v>
      </c>
      <c r="O335" s="68">
        <v>379065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605</v>
      </c>
      <c r="C336" s="36"/>
      <c r="D336" s="54">
        <f>SUM(D330:D335)</f>
        <v>617463805</v>
      </c>
      <c r="E336" s="55">
        <f>SUM(E330:E335)</f>
        <v>721151027</v>
      </c>
      <c r="F336" s="55">
        <f>SUM(F330:F335)</f>
        <v>206851806</v>
      </c>
      <c r="G336" s="7">
        <f t="shared" si="63"/>
        <v>0.3350023180710973</v>
      </c>
      <c r="H336" s="69">
        <f aca="true" t="shared" si="66" ref="H336:W336">SUM(H330:H335)</f>
        <v>12593453</v>
      </c>
      <c r="I336" s="55">
        <f t="shared" si="66"/>
        <v>34618131</v>
      </c>
      <c r="J336" s="70">
        <f t="shared" si="66"/>
        <v>33362623</v>
      </c>
      <c r="K336" s="70">
        <f t="shared" si="66"/>
        <v>80574207</v>
      </c>
      <c r="L336" s="69">
        <f t="shared" si="66"/>
        <v>39879637</v>
      </c>
      <c r="M336" s="55">
        <f t="shared" si="66"/>
        <v>40062543</v>
      </c>
      <c r="N336" s="70">
        <f t="shared" si="66"/>
        <v>46335419</v>
      </c>
      <c r="O336" s="70">
        <f t="shared" si="66"/>
        <v>126277599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29</v>
      </c>
      <c r="B337" s="32" t="s">
        <v>606</v>
      </c>
      <c r="C337" s="33" t="s">
        <v>607</v>
      </c>
      <c r="D337" s="52">
        <v>73594333</v>
      </c>
      <c r="E337" s="53">
        <v>83306960</v>
      </c>
      <c r="F337" s="53">
        <v>30169006</v>
      </c>
      <c r="G337" s="6">
        <f t="shared" si="63"/>
        <v>0.40993653682546455</v>
      </c>
      <c r="H337" s="67">
        <v>1433799</v>
      </c>
      <c r="I337" s="53">
        <v>3716370</v>
      </c>
      <c r="J337" s="68">
        <v>2309919</v>
      </c>
      <c r="K337" s="68">
        <v>7460088</v>
      </c>
      <c r="L337" s="67">
        <v>6468624</v>
      </c>
      <c r="M337" s="53">
        <v>4415389</v>
      </c>
      <c r="N337" s="68">
        <v>11824905</v>
      </c>
      <c r="O337" s="68">
        <v>22708918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29</v>
      </c>
      <c r="B338" s="32" t="s">
        <v>608</v>
      </c>
      <c r="C338" s="33" t="s">
        <v>609</v>
      </c>
      <c r="D338" s="52">
        <v>109897129</v>
      </c>
      <c r="E338" s="53">
        <v>123509115</v>
      </c>
      <c r="F338" s="53">
        <v>43437127</v>
      </c>
      <c r="G338" s="6">
        <f t="shared" si="63"/>
        <v>0.3952526093743541</v>
      </c>
      <c r="H338" s="67">
        <v>0</v>
      </c>
      <c r="I338" s="53">
        <v>11416102</v>
      </c>
      <c r="J338" s="68">
        <v>15798163</v>
      </c>
      <c r="K338" s="68">
        <v>27214265</v>
      </c>
      <c r="L338" s="67">
        <v>4426367</v>
      </c>
      <c r="M338" s="53">
        <v>4002496</v>
      </c>
      <c r="N338" s="68">
        <v>7793999</v>
      </c>
      <c r="O338" s="68">
        <v>16222862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29</v>
      </c>
      <c r="B339" s="32" t="s">
        <v>610</v>
      </c>
      <c r="C339" s="33" t="s">
        <v>611</v>
      </c>
      <c r="D339" s="52">
        <v>24484467</v>
      </c>
      <c r="E339" s="53">
        <v>26344907</v>
      </c>
      <c r="F339" s="53">
        <v>13311136</v>
      </c>
      <c r="G339" s="6">
        <f t="shared" si="63"/>
        <v>0.5436563515962998</v>
      </c>
      <c r="H339" s="67">
        <v>1305084</v>
      </c>
      <c r="I339" s="53">
        <v>2016268</v>
      </c>
      <c r="J339" s="68">
        <v>1470634</v>
      </c>
      <c r="K339" s="68">
        <v>4791986</v>
      </c>
      <c r="L339" s="67">
        <v>3751599</v>
      </c>
      <c r="M339" s="53">
        <v>1417085</v>
      </c>
      <c r="N339" s="68">
        <v>3350466</v>
      </c>
      <c r="O339" s="68">
        <v>8519150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29</v>
      </c>
      <c r="B340" s="32" t="s">
        <v>612</v>
      </c>
      <c r="C340" s="33" t="s">
        <v>613</v>
      </c>
      <c r="D340" s="52">
        <v>58442000</v>
      </c>
      <c r="E340" s="53">
        <v>58442000</v>
      </c>
      <c r="F340" s="53">
        <v>1331069</v>
      </c>
      <c r="G340" s="6">
        <f t="shared" si="63"/>
        <v>0.022775897470996887</v>
      </c>
      <c r="H340" s="67">
        <v>0</v>
      </c>
      <c r="I340" s="53">
        <v>761394</v>
      </c>
      <c r="J340" s="68">
        <v>207500</v>
      </c>
      <c r="K340" s="68">
        <v>968894</v>
      </c>
      <c r="L340" s="67">
        <v>110433</v>
      </c>
      <c r="M340" s="53">
        <v>0</v>
      </c>
      <c r="N340" s="68">
        <v>251742</v>
      </c>
      <c r="O340" s="68">
        <v>362175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48</v>
      </c>
      <c r="B341" s="32" t="s">
        <v>614</v>
      </c>
      <c r="C341" s="33" t="s">
        <v>615</v>
      </c>
      <c r="D341" s="52">
        <v>17692000</v>
      </c>
      <c r="E341" s="53">
        <v>17692000</v>
      </c>
      <c r="F341" s="53">
        <v>944117</v>
      </c>
      <c r="G341" s="6">
        <f t="shared" si="63"/>
        <v>0.053364062853267016</v>
      </c>
      <c r="H341" s="67">
        <v>0</v>
      </c>
      <c r="I341" s="53">
        <v>10711</v>
      </c>
      <c r="J341" s="68">
        <v>522661</v>
      </c>
      <c r="K341" s="68">
        <v>533372</v>
      </c>
      <c r="L341" s="67">
        <v>255044</v>
      </c>
      <c r="M341" s="53">
        <v>105681</v>
      </c>
      <c r="N341" s="68">
        <v>50020</v>
      </c>
      <c r="O341" s="68">
        <v>410745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616</v>
      </c>
      <c r="C342" s="36"/>
      <c r="D342" s="54">
        <f>SUM(D337:D341)</f>
        <v>284109929</v>
      </c>
      <c r="E342" s="55">
        <f>SUM(E337:E341)</f>
        <v>309294982</v>
      </c>
      <c r="F342" s="55">
        <f>SUM(F337:F341)</f>
        <v>89192455</v>
      </c>
      <c r="G342" s="7">
        <f t="shared" si="63"/>
        <v>0.31393642353132967</v>
      </c>
      <c r="H342" s="69">
        <f aca="true" t="shared" si="67" ref="H342:W342">SUM(H337:H341)</f>
        <v>2738883</v>
      </c>
      <c r="I342" s="55">
        <f t="shared" si="67"/>
        <v>17920845</v>
      </c>
      <c r="J342" s="70">
        <f t="shared" si="67"/>
        <v>20308877</v>
      </c>
      <c r="K342" s="70">
        <f t="shared" si="67"/>
        <v>40968605</v>
      </c>
      <c r="L342" s="69">
        <f t="shared" si="67"/>
        <v>15012067</v>
      </c>
      <c r="M342" s="55">
        <f t="shared" si="67"/>
        <v>9940651</v>
      </c>
      <c r="N342" s="70">
        <f t="shared" si="67"/>
        <v>23271132</v>
      </c>
      <c r="O342" s="70">
        <f t="shared" si="67"/>
        <v>48223850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29</v>
      </c>
      <c r="B343" s="32" t="s">
        <v>617</v>
      </c>
      <c r="C343" s="33" t="s">
        <v>618</v>
      </c>
      <c r="D343" s="52">
        <v>34563050</v>
      </c>
      <c r="E343" s="53">
        <v>44846756</v>
      </c>
      <c r="F343" s="53">
        <v>15626945</v>
      </c>
      <c r="G343" s="6">
        <f t="shared" si="63"/>
        <v>0.45212864605409536</v>
      </c>
      <c r="H343" s="67">
        <v>8718679</v>
      </c>
      <c r="I343" s="53">
        <v>0</v>
      </c>
      <c r="J343" s="68">
        <v>1068039</v>
      </c>
      <c r="K343" s="68">
        <v>9786718</v>
      </c>
      <c r="L343" s="67">
        <v>1998984</v>
      </c>
      <c r="M343" s="53">
        <v>1675085</v>
      </c>
      <c r="N343" s="68">
        <v>2166158</v>
      </c>
      <c r="O343" s="68">
        <v>5840227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29</v>
      </c>
      <c r="B344" s="32" t="s">
        <v>619</v>
      </c>
      <c r="C344" s="33" t="s">
        <v>620</v>
      </c>
      <c r="D344" s="52">
        <v>49005000</v>
      </c>
      <c r="E344" s="53">
        <v>49005000</v>
      </c>
      <c r="F344" s="53">
        <v>4636035</v>
      </c>
      <c r="G344" s="6">
        <f t="shared" si="63"/>
        <v>0.09460330578512396</v>
      </c>
      <c r="H344" s="67">
        <v>189087</v>
      </c>
      <c r="I344" s="53">
        <v>1033536</v>
      </c>
      <c r="J344" s="68">
        <v>152205</v>
      </c>
      <c r="K344" s="68">
        <v>1374828</v>
      </c>
      <c r="L344" s="67">
        <v>995273</v>
      </c>
      <c r="M344" s="53">
        <v>1398217</v>
      </c>
      <c r="N344" s="68">
        <v>867717</v>
      </c>
      <c r="O344" s="68">
        <v>3261207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29</v>
      </c>
      <c r="B345" s="32" t="s">
        <v>621</v>
      </c>
      <c r="C345" s="33" t="s">
        <v>622</v>
      </c>
      <c r="D345" s="52">
        <v>110712487</v>
      </c>
      <c r="E345" s="53">
        <v>119585988</v>
      </c>
      <c r="F345" s="53">
        <v>45629601</v>
      </c>
      <c r="G345" s="6">
        <f t="shared" si="63"/>
        <v>0.4121450275071501</v>
      </c>
      <c r="H345" s="67">
        <v>2194152</v>
      </c>
      <c r="I345" s="53">
        <v>12928020</v>
      </c>
      <c r="J345" s="68">
        <v>433514</v>
      </c>
      <c r="K345" s="68">
        <v>15555686</v>
      </c>
      <c r="L345" s="67">
        <v>14170739</v>
      </c>
      <c r="M345" s="53">
        <v>7908236</v>
      </c>
      <c r="N345" s="68">
        <v>7994940</v>
      </c>
      <c r="O345" s="68">
        <v>30073915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29</v>
      </c>
      <c r="B346" s="32" t="s">
        <v>623</v>
      </c>
      <c r="C346" s="33" t="s">
        <v>624</v>
      </c>
      <c r="D346" s="52">
        <v>251023959</v>
      </c>
      <c r="E346" s="53">
        <v>251023959</v>
      </c>
      <c r="F346" s="53">
        <v>57119675</v>
      </c>
      <c r="G346" s="6">
        <f t="shared" si="63"/>
        <v>0.22754670600984347</v>
      </c>
      <c r="H346" s="67">
        <v>884264</v>
      </c>
      <c r="I346" s="53">
        <v>5147609</v>
      </c>
      <c r="J346" s="68">
        <v>11242037</v>
      </c>
      <c r="K346" s="68">
        <v>17273910</v>
      </c>
      <c r="L346" s="67">
        <v>7499516</v>
      </c>
      <c r="M346" s="53">
        <v>14408463</v>
      </c>
      <c r="N346" s="68">
        <v>17937786</v>
      </c>
      <c r="O346" s="68">
        <v>39845765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29</v>
      </c>
      <c r="B347" s="32" t="s">
        <v>625</v>
      </c>
      <c r="C347" s="33" t="s">
        <v>626</v>
      </c>
      <c r="D347" s="52">
        <v>43423629</v>
      </c>
      <c r="E347" s="53">
        <v>43423629</v>
      </c>
      <c r="F347" s="53">
        <v>21017401</v>
      </c>
      <c r="G347" s="6">
        <f t="shared" si="63"/>
        <v>0.4840083955212495</v>
      </c>
      <c r="H347" s="67">
        <v>919692</v>
      </c>
      <c r="I347" s="53">
        <v>3619933</v>
      </c>
      <c r="J347" s="68">
        <v>5591535</v>
      </c>
      <c r="K347" s="68">
        <v>10131160</v>
      </c>
      <c r="L347" s="67">
        <v>4159932</v>
      </c>
      <c r="M347" s="53">
        <v>806272</v>
      </c>
      <c r="N347" s="68">
        <v>5920037</v>
      </c>
      <c r="O347" s="68">
        <v>10886241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29</v>
      </c>
      <c r="B348" s="32" t="s">
        <v>627</v>
      </c>
      <c r="C348" s="33" t="s">
        <v>628</v>
      </c>
      <c r="D348" s="52">
        <v>52161018</v>
      </c>
      <c r="E348" s="53">
        <v>70593189</v>
      </c>
      <c r="F348" s="53">
        <v>28105337</v>
      </c>
      <c r="G348" s="6">
        <f t="shared" si="63"/>
        <v>0.5388187975932525</v>
      </c>
      <c r="H348" s="67">
        <v>28925</v>
      </c>
      <c r="I348" s="53">
        <v>3655783</v>
      </c>
      <c r="J348" s="68">
        <v>4503448</v>
      </c>
      <c r="K348" s="68">
        <v>8188156</v>
      </c>
      <c r="L348" s="67">
        <v>6243855</v>
      </c>
      <c r="M348" s="53">
        <v>4241160</v>
      </c>
      <c r="N348" s="68">
        <v>9432166</v>
      </c>
      <c r="O348" s="68">
        <v>19917181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29</v>
      </c>
      <c r="B349" s="32" t="s">
        <v>629</v>
      </c>
      <c r="C349" s="33" t="s">
        <v>630</v>
      </c>
      <c r="D349" s="52">
        <v>75959000</v>
      </c>
      <c r="E349" s="53">
        <v>75959000</v>
      </c>
      <c r="F349" s="53">
        <v>30491773</v>
      </c>
      <c r="G349" s="6">
        <f t="shared" si="63"/>
        <v>0.40142409721033717</v>
      </c>
      <c r="H349" s="67">
        <v>3443193</v>
      </c>
      <c r="I349" s="53">
        <v>4337883</v>
      </c>
      <c r="J349" s="68">
        <v>4851927</v>
      </c>
      <c r="K349" s="68">
        <v>12633003</v>
      </c>
      <c r="L349" s="67">
        <v>2971743</v>
      </c>
      <c r="M349" s="53">
        <v>7789107</v>
      </c>
      <c r="N349" s="68">
        <v>7097920</v>
      </c>
      <c r="O349" s="68">
        <v>17858770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48</v>
      </c>
      <c r="B350" s="32" t="s">
        <v>631</v>
      </c>
      <c r="C350" s="33" t="s">
        <v>632</v>
      </c>
      <c r="D350" s="52">
        <v>8875000</v>
      </c>
      <c r="E350" s="53">
        <v>8875000</v>
      </c>
      <c r="F350" s="53">
        <v>100540</v>
      </c>
      <c r="G350" s="6">
        <f t="shared" si="63"/>
        <v>0.011328450704225352</v>
      </c>
      <c r="H350" s="67">
        <v>0</v>
      </c>
      <c r="I350" s="53">
        <v>0</v>
      </c>
      <c r="J350" s="68">
        <v>3542</v>
      </c>
      <c r="K350" s="68">
        <v>3542</v>
      </c>
      <c r="L350" s="67">
        <v>594</v>
      </c>
      <c r="M350" s="53">
        <v>0</v>
      </c>
      <c r="N350" s="68">
        <v>96404</v>
      </c>
      <c r="O350" s="68">
        <v>96998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633</v>
      </c>
      <c r="C351" s="36"/>
      <c r="D351" s="54">
        <f>SUM(D343:D350)</f>
        <v>625723143</v>
      </c>
      <c r="E351" s="55">
        <f>SUM(E343:E350)</f>
        <v>663312521</v>
      </c>
      <c r="F351" s="55">
        <f>SUM(F343:F350)</f>
        <v>202727307</v>
      </c>
      <c r="G351" s="7">
        <f t="shared" si="63"/>
        <v>0.3239888267965182</v>
      </c>
      <c r="H351" s="69">
        <f aca="true" t="shared" si="68" ref="H351:W351">SUM(H343:H350)</f>
        <v>16377992</v>
      </c>
      <c r="I351" s="55">
        <f t="shared" si="68"/>
        <v>30722764</v>
      </c>
      <c r="J351" s="70">
        <f t="shared" si="68"/>
        <v>27846247</v>
      </c>
      <c r="K351" s="70">
        <f t="shared" si="68"/>
        <v>74947003</v>
      </c>
      <c r="L351" s="69">
        <f t="shared" si="68"/>
        <v>38040636</v>
      </c>
      <c r="M351" s="55">
        <f t="shared" si="68"/>
        <v>38226540</v>
      </c>
      <c r="N351" s="70">
        <f t="shared" si="68"/>
        <v>51513128</v>
      </c>
      <c r="O351" s="70">
        <f t="shared" si="68"/>
        <v>127780304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29</v>
      </c>
      <c r="B352" s="32" t="s">
        <v>634</v>
      </c>
      <c r="C352" s="33" t="s">
        <v>635</v>
      </c>
      <c r="D352" s="52">
        <v>15718000</v>
      </c>
      <c r="E352" s="53">
        <v>15718000</v>
      </c>
      <c r="F352" s="53">
        <v>5104064</v>
      </c>
      <c r="G352" s="6">
        <f t="shared" si="63"/>
        <v>0.32472731899732793</v>
      </c>
      <c r="H352" s="67">
        <v>44810</v>
      </c>
      <c r="I352" s="53">
        <v>2175614</v>
      </c>
      <c r="J352" s="68">
        <v>693689</v>
      </c>
      <c r="K352" s="68">
        <v>2914113</v>
      </c>
      <c r="L352" s="67">
        <v>1108433</v>
      </c>
      <c r="M352" s="53">
        <v>1056167</v>
      </c>
      <c r="N352" s="68">
        <v>25351</v>
      </c>
      <c r="O352" s="68">
        <v>2189951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29</v>
      </c>
      <c r="B353" s="32" t="s">
        <v>636</v>
      </c>
      <c r="C353" s="33" t="s">
        <v>637</v>
      </c>
      <c r="D353" s="52">
        <v>17918000</v>
      </c>
      <c r="E353" s="53">
        <v>17918000</v>
      </c>
      <c r="F353" s="53">
        <v>1738326</v>
      </c>
      <c r="G353" s="6">
        <f t="shared" si="63"/>
        <v>0.09701562674405625</v>
      </c>
      <c r="H353" s="67">
        <v>0</v>
      </c>
      <c r="I353" s="53">
        <v>167288</v>
      </c>
      <c r="J353" s="68">
        <v>167823</v>
      </c>
      <c r="K353" s="68">
        <v>335111</v>
      </c>
      <c r="L353" s="67">
        <v>60937</v>
      </c>
      <c r="M353" s="53">
        <v>1168953</v>
      </c>
      <c r="N353" s="68">
        <v>173325</v>
      </c>
      <c r="O353" s="68">
        <v>1403215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29</v>
      </c>
      <c r="B354" s="32" t="s">
        <v>638</v>
      </c>
      <c r="C354" s="33" t="s">
        <v>639</v>
      </c>
      <c r="D354" s="52">
        <v>25021860</v>
      </c>
      <c r="E354" s="53">
        <v>25231128</v>
      </c>
      <c r="F354" s="53">
        <v>12726932</v>
      </c>
      <c r="G354" s="6">
        <f t="shared" si="63"/>
        <v>0.508632531714269</v>
      </c>
      <c r="H354" s="67">
        <v>541919</v>
      </c>
      <c r="I354" s="53">
        <v>6687142</v>
      </c>
      <c r="J354" s="68">
        <v>272487</v>
      </c>
      <c r="K354" s="68">
        <v>7501548</v>
      </c>
      <c r="L354" s="67">
        <v>1912198</v>
      </c>
      <c r="M354" s="53">
        <v>2164675</v>
      </c>
      <c r="N354" s="68">
        <v>1148511</v>
      </c>
      <c r="O354" s="68">
        <v>5225384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48</v>
      </c>
      <c r="B355" s="32" t="s">
        <v>640</v>
      </c>
      <c r="C355" s="33" t="s">
        <v>641</v>
      </c>
      <c r="D355" s="52">
        <v>330000</v>
      </c>
      <c r="E355" s="53">
        <v>330000</v>
      </c>
      <c r="F355" s="53">
        <v>27609</v>
      </c>
      <c r="G355" s="6">
        <f t="shared" si="63"/>
        <v>0.08366363636363636</v>
      </c>
      <c r="H355" s="67">
        <v>0</v>
      </c>
      <c r="I355" s="53">
        <v>0</v>
      </c>
      <c r="J355" s="68">
        <v>0</v>
      </c>
      <c r="K355" s="68">
        <v>0</v>
      </c>
      <c r="L355" s="67">
        <v>0</v>
      </c>
      <c r="M355" s="53">
        <v>3567</v>
      </c>
      <c r="N355" s="68">
        <v>24042</v>
      </c>
      <c r="O355" s="68">
        <v>27609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642</v>
      </c>
      <c r="C356" s="44"/>
      <c r="D356" s="61">
        <f>SUM(D352:D355)</f>
        <v>58987860</v>
      </c>
      <c r="E356" s="62">
        <f>SUM(E352:E355)</f>
        <v>59197128</v>
      </c>
      <c r="F356" s="62">
        <f>SUM(F352:F355)</f>
        <v>19596931</v>
      </c>
      <c r="G356" s="9">
        <f t="shared" si="63"/>
        <v>0.332219731314206</v>
      </c>
      <c r="H356" s="74">
        <f aca="true" t="shared" si="69" ref="H356:W356">SUM(H352:H355)</f>
        <v>586729</v>
      </c>
      <c r="I356" s="62">
        <f t="shared" si="69"/>
        <v>9030044</v>
      </c>
      <c r="J356" s="75">
        <f t="shared" si="69"/>
        <v>1133999</v>
      </c>
      <c r="K356" s="75">
        <f t="shared" si="69"/>
        <v>10750772</v>
      </c>
      <c r="L356" s="74">
        <f t="shared" si="69"/>
        <v>3081568</v>
      </c>
      <c r="M356" s="62">
        <f t="shared" si="69"/>
        <v>4393362</v>
      </c>
      <c r="N356" s="75">
        <f t="shared" si="69"/>
        <v>1371229</v>
      </c>
      <c r="O356" s="75">
        <f t="shared" si="69"/>
        <v>8846159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643</v>
      </c>
      <c r="C357" s="47"/>
      <c r="D357" s="63">
        <f>SUM(D321,D323:D328,D330:D335,D337:D341,D343:D350,D352:D355)</f>
        <v>7483037479</v>
      </c>
      <c r="E357" s="64">
        <f>SUM(E321,E323:E328,E330:E335,E337:E341,E343:E350,E352:E355)</f>
        <v>7834026760</v>
      </c>
      <c r="F357" s="64">
        <f>SUM(F321,F323:F328,F330:F335,F337:F341,F343:F350,F352:F355)</f>
        <v>2275362553</v>
      </c>
      <c r="G357" s="10">
        <f t="shared" si="63"/>
        <v>0.3040693781616699</v>
      </c>
      <c r="H357" s="76">
        <f aca="true" t="shared" si="70" ref="H357:W357">SUM(H321,H323:H328,H330:H335,H337:H341,H343:H350,H352:H355)</f>
        <v>89626020</v>
      </c>
      <c r="I357" s="64">
        <f t="shared" si="70"/>
        <v>304601331</v>
      </c>
      <c r="J357" s="77">
        <f t="shared" si="70"/>
        <v>361303455</v>
      </c>
      <c r="K357" s="77">
        <f t="shared" si="70"/>
        <v>755530806</v>
      </c>
      <c r="L357" s="76">
        <f t="shared" si="70"/>
        <v>401793754</v>
      </c>
      <c r="M357" s="64">
        <f t="shared" si="70"/>
        <v>465964727</v>
      </c>
      <c r="N357" s="77">
        <f t="shared" si="70"/>
        <v>652073266</v>
      </c>
      <c r="O357" s="77">
        <f t="shared" si="70"/>
        <v>1519831747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644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56417765636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57897940613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17731878574</v>
      </c>
      <c r="G358" s="51">
        <f t="shared" si="63"/>
        <v>0.3142960089629169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1172990167</v>
      </c>
      <c r="I358" s="79">
        <f t="shared" si="71"/>
        <v>2407814253</v>
      </c>
      <c r="J358" s="80">
        <f t="shared" si="71"/>
        <v>2833184377</v>
      </c>
      <c r="K358" s="80">
        <f t="shared" si="71"/>
        <v>6413988797</v>
      </c>
      <c r="L358" s="78">
        <f t="shared" si="71"/>
        <v>3557955497</v>
      </c>
      <c r="M358" s="79">
        <f t="shared" si="71"/>
        <v>3619428524</v>
      </c>
      <c r="N358" s="80">
        <f t="shared" si="71"/>
        <v>4140505756</v>
      </c>
      <c r="O358" s="80">
        <f t="shared" si="71"/>
        <v>11317889777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2014-02-03T09:03:16Z</dcterms:created>
  <dcterms:modified xsi:type="dcterms:W3CDTF">2014-02-03T09:05:20Z</dcterms:modified>
  <cp:category/>
  <cp:version/>
  <cp:contentType/>
  <cp:contentStatus/>
</cp:coreProperties>
</file>