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fullCalcOnLoad="1"/>
</workbook>
</file>

<file path=xl/sharedStrings.xml><?xml version="1.0" encoding="utf-8"?>
<sst xmlns="http://schemas.openxmlformats.org/spreadsheetml/2006/main" count="1183" uniqueCount="656">
  <si>
    <t>Second Quarter 2013/14</t>
  </si>
  <si>
    <t>Second Quarter 2012/13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</si>
  <si>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</si>
  <si>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</si>
  <si>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</si>
  <si>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</si>
  <si>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</si>
  <si>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</si>
  <si>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</si>
  <si>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</si>
  <si>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</si>
  <si>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</si>
  <si>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</si>
  <si>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</si>
  <si>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</si>
  <si>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</si>
  <si>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</si>
  <si>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</si>
  <si>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</si>
  <si>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</si>
  <si>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</si>
  <si>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</si>
  <si>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</si>
  <si>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</si>
  <si>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</si>
  <si>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</si>
  <si>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</si>
  <si>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</si>
  <si>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</si>
  <si>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</si>
  <si>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</si>
  <si>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</si>
  <si>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</si>
  <si>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</si>
  <si>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</si>
  <si>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</si>
  <si>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</si>
  <si>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</si>
  <si>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</si>
  <si>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</si>
  <si>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</si>
  <si>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</si>
  <si>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</si>
  <si>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</si>
  <si>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</si>
  <si>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</si>
  <si>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</si>
  <si>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</si>
  <si>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</si>
  <si>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</si>
  <si>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</si>
  <si>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</si>
  <si>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</si>
  <si>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</si>
  <si>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</si>
  <si>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</si>
  <si>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</si>
  <si>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</si>
  <si>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</si>
  <si>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</si>
  <si>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</si>
  <si>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</si>
  <si>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</si>
  <si>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</si>
  <si>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</si>
  <si>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</si>
  <si>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</si>
  <si>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</si>
  <si>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</si>
  <si>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</si>
  <si>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</si>
  <si>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</si>
  <si>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</si>
  <si>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</si>
  <si>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</si>
  <si>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</si>
  <si>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</si>
  <si>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</si>
  <si>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</si>
  <si>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</si>
  <si>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</si>
  <si>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</si>
  <si>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</si>
  <si>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</si>
  <si>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</si>
  <si>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</si>
  <si>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</si>
  <si>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</si>
  <si>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</si>
  <si>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</si>
  <si>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</si>
  <si>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</si>
  <si>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</si>
  <si>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</si>
  <si>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</si>
  <si>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</si>
  <si>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</si>
  <si>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</si>
  <si>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</si>
  <si>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</si>
  <si>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</si>
  <si>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</si>
  <si>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</si>
  <si>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</si>
  <si>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</si>
  <si>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</si>
  <si>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</si>
  <si>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</si>
  <si>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</si>
  <si>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</si>
  <si>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</si>
  <si>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</si>
  <si>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</si>
  <si>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</si>
  <si>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</si>
  <si>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</si>
  <si>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</si>
  <si>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</si>
  <si>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</si>
  <si>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</si>
  <si>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</si>
  <si>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</si>
  <si>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</si>
  <si>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</si>
  <si>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</si>
  <si>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</si>
  <si>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</si>
  <si>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</si>
  <si>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</si>
  <si>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</si>
  <si>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</si>
  <si>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</si>
  <si>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</si>
  <si>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</si>
  <si>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</si>
  <si>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</si>
  <si>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</si>
  <si>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</si>
  <si>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</si>
  <si>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</si>
  <si>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</si>
  <si>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</si>
  <si>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</si>
  <si>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</si>
  <si>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</si>
  <si>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</si>
  <si>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</si>
  <si>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</si>
  <si>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</si>
  <si>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</si>
  <si>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</si>
  <si>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</si>
  <si>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</si>
  <si>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</si>
  <si>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</si>
  <si>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</si>
  <si>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</si>
  <si>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</si>
  <si>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</si>
  <si>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</si>
  <si>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</si>
  <si>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</si>
  <si>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</si>
  <si>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</si>
  <si>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</si>
  <si>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</si>
  <si>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</si>
  <si>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</si>
  <si>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</si>
  <si>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</si>
  <si>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</si>
  <si>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</si>
  <si>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</si>
  <si>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</si>
  <si>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</si>
  <si>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</si>
  <si>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</si>
  <si>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</si>
  <si>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</si>
  <si>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</si>
  <si>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</si>
  <si>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</si>
  <si>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</si>
  <si>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</si>
  <si>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</si>
  <si>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</si>
  <si>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</si>
  <si>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</si>
  <si>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</si>
  <si>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</si>
  <si>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</si>
  <si>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</si>
  <si>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</si>
  <si>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</si>
  <si>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</si>
  <si>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</si>
  <si>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</si>
  <si>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</si>
  <si>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</si>
  <si>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</si>
  <si>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</si>
  <si>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</si>
  <si>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</si>
  <si>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</si>
  <si>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</si>
  <si>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</si>
  <si>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</si>
  <si>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</si>
  <si>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</si>
  <si>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</si>
  <si>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</si>
  <si>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</si>
  <si>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</si>
  <si>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</si>
  <si>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</si>
  <si>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</si>
  <si>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</si>
  <si>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</si>
  <si>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</si>
  <si>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</si>
  <si>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</si>
  <si>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</si>
  <si>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</si>
  <si>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</si>
  <si>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</si>
  <si>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</si>
  <si>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</si>
  <si>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</si>
  <si>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</si>
  <si>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</si>
  <si>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</si>
  <si>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</si>
  <si>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</si>
  <si>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</si>
  <si>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</si>
  <si>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</si>
  <si>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</si>
  <si>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</si>
  <si>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</si>
  <si>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</si>
  <si>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</si>
  <si>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</si>
  <si>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</si>
  <si>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</si>
  <si>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</si>
  <si>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</si>
  <si>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</si>
  <si>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</si>
  <si>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</si>
  <si>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</si>
  <si>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</si>
  <si>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</si>
  <si>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</si>
  <si>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</si>
  <si>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</si>
  <si>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</si>
  <si>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</si>
  <si>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</si>
  <si>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</si>
  <si>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</si>
  <si>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</si>
  <si>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</si>
  <si>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</si>
  <si>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</si>
  <si>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</si>
  <si>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</si>
  <si>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</si>
  <si>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</si>
  <si>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</si>
  <si>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</si>
  <si>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</si>
  <si>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</si>
  <si>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</si>
  <si>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</si>
  <si>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</si>
  <si>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</si>
  <si>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</si>
  <si>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</si>
  <si>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</si>
  <si>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</si>
  <si>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</si>
  <si>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</si>
  <si>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</si>
  <si>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</si>
  <si>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</si>
  <si>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</si>
  <si>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</si>
  <si>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</si>
  <si>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</si>
  <si>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</si>
  <si>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</si>
  <si>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</si>
  <si>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</si>
  <si>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</si>
  <si>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</si>
  <si>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</si>
  <si>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</si>
  <si>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</si>
  <si>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</si>
  <si>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</si>
  <si>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</si>
  <si>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</si>
  <si>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</si>
  <si>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</si>
  <si>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</si>
  <si>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</si>
  <si>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</si>
  <si>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</si>
  <si>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</si>
  <si>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</si>
  <si>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</si>
  <si>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</si>
  <si>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</si>
  <si>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</si>
  <si>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</si>
  <si>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</si>
  <si>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</si>
  <si>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</si>
  <si>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</si>
  <si>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</si>
  <si>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</si>
  <si>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</si>
  <si>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</si>
  <si>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</si>
  <si>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</si>
  <si>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</si>
  <si>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</si>
  <si>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</si>
  <si>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</si>
  <si>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</si>
  <si>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</si>
  <si>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</si>
  <si>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</si>
  <si>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</si>
  <si>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</si>
  <si>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</si>
  <si>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</si>
  <si>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</si>
  <si>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</si>
  <si>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</si>
  <si>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</si>
  <si>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</si>
  <si>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</si>
  <si>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</si>
  <si>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</si>
  <si>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</si>
  <si>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</si>
  <si>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</si>
  <si>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</si>
  <si>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</si>
  <si>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</si>
  <si>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</si>
  <si>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</si>
  <si>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</si>
  <si>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</si>
  <si>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</si>
  <si>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</si>
  <si>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</si>
  <si>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</si>
  <si>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</si>
  <si>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</si>
  <si>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</si>
  <si>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</si>
  <si>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</si>
  <si>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</si>
  <si>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</si>
  <si>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</si>
  <si>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</si>
  <si>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</si>
  <si>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</si>
  <si>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</si>
  <si>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</si>
  <si>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</si>
  <si>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</si>
  <si>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</si>
  <si>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</si>
  <si>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</si>
  <si>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</si>
  <si>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</si>
  <si>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</si>
  <si>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</si>
  <si>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</si>
  <si>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</si>
  <si>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</si>
  <si>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</si>
  <si>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</si>
  <si>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</si>
  <si>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</si>
  <si>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</si>
  <si>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</si>
  <si>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</si>
  <si>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</si>
  <si>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</si>
  <si>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</si>
  <si>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</si>
  <si>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</si>
  <si>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</si>
  <si>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</si>
  <si>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</si>
  <si>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</si>
  <si>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</si>
  <si>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</si>
  <si>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</si>
  <si>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</si>
  <si>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</si>
  <si>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</si>
  <si>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</si>
  <si>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</si>
  <si>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</si>
  <si>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</si>
  <si>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</si>
  <si>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</si>
  <si>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</si>
  <si>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</si>
  <si>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</si>
  <si>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</si>
  <si>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</si>
  <si>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</si>
  <si>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</si>
  <si>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</si>
  <si>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</si>
  <si>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</si>
  <si>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</si>
  <si>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</si>
  <si>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</si>
  <si>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</si>
  <si>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</si>
  <si>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</si>
  <si>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</si>
  <si>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</si>
  <si>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</si>
  <si>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</si>
  <si>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</si>
  <si>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</si>
  <si>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</si>
  <si>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</si>
  <si>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</si>
  <si>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</si>
  <si>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</si>
  <si>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</si>
  <si>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</si>
  <si>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</si>
  <si>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</si>
  <si>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</si>
  <si>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</si>
  <si>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</si>
  <si>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</si>
  <si>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</si>
  <si>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</si>
  <si>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</si>
  <si>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</si>
  <si>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</si>
  <si>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</si>
  <si>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</si>
  <si>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</si>
  <si>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</si>
  <si>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</si>
  <si>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</si>
  <si>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</si>
  <si>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</si>
  <si>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</si>
  <si>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</si>
  <si>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</si>
  <si>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</si>
  <si>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</si>
  <si>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</si>
  <si>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</si>
  <si>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</si>
  <si>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</si>
  <si>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</si>
  <si>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</si>
  <si>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</si>
  <si>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</si>
  <si>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</si>
  <si>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</si>
  <si>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</si>
  <si>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</si>
  <si>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</si>
  <si>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</si>
  <si>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</si>
  <si>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</si>
  <si>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</si>
  <si>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</si>
  <si>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</si>
  <si>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</si>
  <si>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</si>
  <si>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</si>
  <si>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</si>
  <si>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</si>
  <si>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</si>
  <si>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</si>
  <si>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</si>
  <si>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</si>
  <si>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</si>
  <si>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</si>
  <si>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</si>
  <si>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</si>
  <si>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</si>
  <si>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</si>
  <si>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</si>
  <si>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</si>
  <si>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</si>
  <si>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</si>
  <si>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</si>
  <si>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</si>
  <si>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</si>
  <si>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</si>
  <si>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</si>
  <si>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</si>
  <si>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</si>
  <si>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</si>
  <si>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</si>
  <si>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</si>
  <si>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</si>
  <si>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</si>
  <si>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</si>
  <si>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</si>
  <si>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</si>
  <si>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</si>
  <si>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</si>
  <si>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</si>
  <si>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</si>
  <si>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</si>
  <si>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</si>
  <si>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</si>
  <si>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</si>
  <si>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</si>
  <si>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</si>
  <si>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</si>
  <si>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</si>
  <si>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</si>
  <si>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</si>
  <si>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</si>
  <si>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</si>
  <si>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</si>
  <si>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</si>
  <si>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</si>
  <si>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</si>
  <si>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</si>
  <si>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</si>
  <si>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</si>
  <si>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</si>
  <si>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</si>
  <si>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</si>
  <si>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</si>
  <si>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</si>
  <si>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</si>
  <si>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</si>
  <si>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</si>
  <si>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</si>
  <si>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</si>
  <si>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</si>
  <si>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</si>
  <si>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</si>
  <si>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</si>
  <si>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</si>
  <si>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</si>
  <si>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</si>
  <si>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</si>
  <si>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</si>
  <si>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</si>
  <si>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</si>
  <si>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</si>
  <si>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</si>
  <si>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</si>
  <si>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</si>
  <si>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</si>
  <si>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</si>
  <si>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</si>
  <si>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</si>
  <si>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</si>
  <si>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</si>
  <si>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</si>
  <si>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</si>
  <si>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</si>
  <si>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</si>
  <si>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</si>
  <si>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</si>
  <si>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</si>
  <si>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</si>
  <si>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</si>
  <si>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</si>
  <si>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</si>
  <si>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</si>
  <si>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</si>
  <si>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</si>
  <si>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</si>
  <si>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</si>
  <si>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</si>
  <si>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</si>
  <si>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</si>
  <si>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</si>
  <si>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</si>
  <si>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</si>
  <si>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</si>
  <si>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</si>
  <si>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</si>
  <si>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</si>
  <si>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</si>
  <si>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</si>
  <si>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</si>
  <si>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</si>
  <si>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</si>
  <si>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</si>
  <si>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</si>
  <si>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</si>
  <si>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</si>
  <si>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</si>
  <si>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</si>
  <si>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</si>
  <si>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</si>
  <si>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</si>
  <si>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</si>
  <si>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</si>
  <si>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</si>
  <si>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</si>
  <si>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</si>
  <si>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</si>
  <si>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</si>
  <si>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</si>
  <si>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</si>
  <si>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</si>
  <si>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</si>
  <si>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</si>
  <si>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</si>
  <si>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</si>
  <si>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</si>
  <si>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</si>
  <si>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</si>
  <si>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</si>
  <si>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</si>
  <si>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</si>
  <si>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</si>
  <si>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</si>
  <si>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</si>
  <si>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</si>
  <si>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</si>
  <si>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</si>
  <si>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</si>
  <si>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</si>
  <si>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</si>
  <si>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</si>
  <si>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</si>
  <si>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</si>
  <si>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</si>
  <si>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</si>
  <si>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</si>
  <si>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</si>
  <si>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</si>
  <si>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</si>
  <si>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</si>
  <si>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</si>
  <si>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</si>
  <si>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</si>
  <si>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</si>
  <si>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ANALYSIS OF SOURCES OF REVENUE AS AT 2nd QUARTER ENDED 31 DECEMBER 2013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</si>
</sst>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9" fontId="7" fillId="0" borderId="19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169" fontId="7" fillId="0" borderId="21" xfId="0" applyNumberFormat="1" applyFont="1" applyBorder="1" applyAlignment="1" applyProtection="1">
      <alignment/>
      <protection/>
    </xf>
    <xf numFmtId="169" fontId="7" fillId="0" borderId="22" xfId="0" applyNumberFormat="1" applyFont="1" applyBorder="1" applyAlignment="1" applyProtection="1">
      <alignment/>
      <protection/>
    </xf>
    <xf numFmtId="169" fontId="7" fillId="0" borderId="23" xfId="0" applyNumberFormat="1" applyFont="1" applyBorder="1" applyAlignment="1" applyProtection="1">
      <alignment/>
      <protection/>
    </xf>
    <xf numFmtId="169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20" xfId="0" applyNumberFormat="1" applyFont="1" applyBorder="1" applyAlignment="1" applyProtection="1">
      <alignment/>
      <protection/>
    </xf>
    <xf numFmtId="41" fontId="7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41" fontId="7" fillId="0" borderId="22" xfId="0" applyNumberFormat="1" applyFont="1" applyBorder="1" applyAlignment="1" applyProtection="1">
      <alignment/>
      <protection/>
    </xf>
    <xf numFmtId="41" fontId="7" fillId="0" borderId="23" xfId="0" applyNumberFormat="1" applyFont="1" applyBorder="1" applyAlignment="1" applyProtection="1">
      <alignment/>
      <protection/>
    </xf>
    <xf numFmtId="41" fontId="7" fillId="0" borderId="24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2"/>
      <protection/>
    </xf>
    <xf numFmtId="0" fontId="7" fillId="0" borderId="18" xfId="0" applyFont="1" applyBorder="1" applyAlignment="1" applyProtection="1">
      <alignment horizontal="center"/>
      <protection/>
    </xf>
    <xf numFmtId="169" fontId="7" fillId="0" borderId="30" xfId="0" applyNumberFormat="1" applyFont="1" applyBorder="1" applyAlignment="1" applyProtection="1">
      <alignment/>
      <protection/>
    </xf>
    <xf numFmtId="169" fontId="7" fillId="0" borderId="28" xfId="0" applyNumberFormat="1" applyFont="1" applyBorder="1" applyAlignment="1" applyProtection="1">
      <alignment/>
      <protection/>
    </xf>
    <xf numFmtId="169" fontId="7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0" fontId="8" fillId="0" borderId="14" xfId="0" applyNumberFormat="1" applyFont="1" applyBorder="1" applyAlignment="1" applyProtection="1">
      <alignment horizontal="left" indent="1"/>
      <protection/>
    </xf>
    <xf numFmtId="170" fontId="8" fillId="0" borderId="13" xfId="0" applyNumberFormat="1" applyFont="1" applyBorder="1" applyAlignment="1" applyProtection="1">
      <alignment wrapText="1"/>
      <protection/>
    </xf>
    <xf numFmtId="170" fontId="7" fillId="0" borderId="22" xfId="0" applyNumberFormat="1" applyFont="1" applyFill="1" applyBorder="1" applyAlignment="1" applyProtection="1">
      <alignment/>
      <protection/>
    </xf>
    <xf numFmtId="170" fontId="7" fillId="0" borderId="23" xfId="0" applyNumberFormat="1" applyFont="1" applyFill="1" applyBorder="1" applyAlignment="1" applyProtection="1">
      <alignment/>
      <protection/>
    </xf>
    <xf numFmtId="170" fontId="8" fillId="0" borderId="24" xfId="0" applyNumberFormat="1" applyFont="1" applyBorder="1" applyAlignment="1" applyProtection="1">
      <alignment wrapText="1"/>
      <protection/>
    </xf>
    <xf numFmtId="170" fontId="8" fillId="0" borderId="22" xfId="0" applyNumberFormat="1" applyFont="1" applyBorder="1" applyAlignment="1" applyProtection="1">
      <alignment wrapText="1"/>
      <protection/>
    </xf>
    <xf numFmtId="170" fontId="8" fillId="0" borderId="23" xfId="0" applyNumberFormat="1" applyFont="1" applyBorder="1" applyAlignment="1" applyProtection="1">
      <alignment wrapText="1"/>
      <protection/>
    </xf>
    <xf numFmtId="170" fontId="7" fillId="0" borderId="14" xfId="0" applyNumberFormat="1" applyFont="1" applyBorder="1" applyAlignment="1" applyProtection="1">
      <alignment horizontal="left" indent="1"/>
      <protection/>
    </xf>
    <xf numFmtId="170" fontId="4" fillId="0" borderId="14" xfId="0" applyNumberFormat="1" applyFont="1" applyBorder="1" applyAlignment="1" applyProtection="1">
      <alignment/>
      <protection/>
    </xf>
    <xf numFmtId="170" fontId="4" fillId="0" borderId="13" xfId="0" applyNumberFormat="1" applyFont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Border="1" applyAlignment="1" applyProtection="1">
      <alignment/>
      <protection/>
    </xf>
    <xf numFmtId="170" fontId="4" fillId="0" borderId="22" xfId="0" applyNumberFormat="1" applyFont="1" applyBorder="1" applyAlignment="1" applyProtection="1">
      <alignment/>
      <protection/>
    </xf>
    <xf numFmtId="170" fontId="4" fillId="0" borderId="23" xfId="0" applyNumberFormat="1" applyFont="1" applyBorder="1" applyAlignment="1" applyProtection="1">
      <alignment/>
      <protection/>
    </xf>
    <xf numFmtId="170" fontId="7" fillId="0" borderId="17" xfId="0" applyNumberFormat="1" applyFont="1" applyBorder="1" applyAlignment="1" applyProtection="1">
      <alignment/>
      <protection/>
    </xf>
    <xf numFmtId="170" fontId="7" fillId="0" borderId="18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28" xfId="0" applyNumberFormat="1" applyFont="1" applyBorder="1" applyAlignment="1" applyProtection="1">
      <alignment/>
      <protection/>
    </xf>
    <xf numFmtId="170" fontId="5" fillId="0" borderId="29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8" fillId="0" borderId="15" xfId="0" applyNumberFormat="1" applyFont="1" applyBorder="1" applyAlignment="1" applyProtection="1">
      <alignment horizontal="left" indent="1"/>
      <protection/>
    </xf>
    <xf numFmtId="170" fontId="4" fillId="0" borderId="15" xfId="0" applyNumberFormat="1" applyFont="1" applyBorder="1" applyAlignment="1" applyProtection="1">
      <alignment horizontal="left"/>
      <protection/>
    </xf>
    <xf numFmtId="170" fontId="4" fillId="0" borderId="13" xfId="0" applyNumberFormat="1" applyFont="1" applyBorder="1" applyAlignment="1" applyProtection="1">
      <alignment wrapText="1"/>
      <protection/>
    </xf>
    <xf numFmtId="170" fontId="4" fillId="0" borderId="24" xfId="0" applyNumberFormat="1" applyFont="1" applyBorder="1" applyAlignment="1" applyProtection="1">
      <alignment wrapText="1"/>
      <protection/>
    </xf>
    <xf numFmtId="170" fontId="4" fillId="0" borderId="22" xfId="0" applyNumberFormat="1" applyFont="1" applyBorder="1" applyAlignment="1" applyProtection="1">
      <alignment wrapText="1"/>
      <protection/>
    </xf>
    <xf numFmtId="170" fontId="4" fillId="0" borderId="23" xfId="0" applyNumberFormat="1" applyFont="1" applyBorder="1" applyAlignment="1" applyProtection="1">
      <alignment wrapText="1"/>
      <protection/>
    </xf>
    <xf numFmtId="170" fontId="7" fillId="0" borderId="18" xfId="0" applyNumberFormat="1" applyFont="1" applyBorder="1" applyAlignment="1" applyProtection="1">
      <alignment horizontal="left" indent="2"/>
      <protection/>
    </xf>
    <xf numFmtId="170" fontId="7" fillId="0" borderId="18" xfId="0" applyNumberFormat="1" applyFont="1" applyBorder="1" applyAlignment="1" applyProtection="1">
      <alignment horizontal="center"/>
      <protection/>
    </xf>
    <xf numFmtId="170" fontId="7" fillId="0" borderId="30" xfId="0" applyNumberFormat="1" applyFont="1" applyBorder="1" applyAlignment="1" applyProtection="1">
      <alignment/>
      <protection/>
    </xf>
    <xf numFmtId="170" fontId="7" fillId="0" borderId="28" xfId="0" applyNumberFormat="1" applyFont="1" applyBorder="1" applyAlignment="1" applyProtection="1">
      <alignment/>
      <protection/>
    </xf>
    <xf numFmtId="170" fontId="7" fillId="0" borderId="29" xfId="0" applyNumberFormat="1" applyFont="1" applyBorder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left" wrapText="1" indent="2"/>
      <protection/>
    </xf>
    <xf numFmtId="170" fontId="7" fillId="0" borderId="0" xfId="0" applyNumberFormat="1" applyFont="1" applyAlignment="1" applyProtection="1">
      <alignment horizontal="left" indent="2"/>
      <protection/>
    </xf>
    <xf numFmtId="170" fontId="7" fillId="0" borderId="24" xfId="0" applyNumberFormat="1" applyFont="1" applyFill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 horizontal="left"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8" fillId="0" borderId="17" xfId="0" applyNumberFormat="1" applyFont="1" applyBorder="1" applyAlignment="1" applyProtection="1">
      <alignment horizontal="left" indent="1"/>
      <protection/>
    </xf>
    <xf numFmtId="170" fontId="8" fillId="0" borderId="16" xfId="0" applyNumberFormat="1" applyFont="1" applyBorder="1" applyAlignment="1" applyProtection="1">
      <alignment wrapText="1"/>
      <protection/>
    </xf>
    <xf numFmtId="170" fontId="7" fillId="0" borderId="30" xfId="0" applyNumberFormat="1" applyFont="1" applyFill="1" applyBorder="1" applyAlignment="1" applyProtection="1">
      <alignment/>
      <protection/>
    </xf>
    <xf numFmtId="170" fontId="7" fillId="0" borderId="28" xfId="0" applyNumberFormat="1" applyFont="1" applyFill="1" applyBorder="1" applyAlignment="1" applyProtection="1">
      <alignment/>
      <protection/>
    </xf>
    <xf numFmtId="170" fontId="8" fillId="0" borderId="29" xfId="0" applyNumberFormat="1" applyFont="1" applyBorder="1" applyAlignment="1" applyProtection="1">
      <alignment wrapText="1"/>
      <protection/>
    </xf>
    <xf numFmtId="170" fontId="8" fillId="0" borderId="30" xfId="0" applyNumberFormat="1" applyFont="1" applyBorder="1" applyAlignment="1" applyProtection="1">
      <alignment wrapText="1"/>
      <protection/>
    </xf>
    <xf numFmtId="170" fontId="8" fillId="0" borderId="28" xfId="0" applyNumberFormat="1" applyFont="1" applyBorder="1" applyAlignment="1" applyProtection="1">
      <alignment wrapText="1"/>
      <protection/>
    </xf>
    <xf numFmtId="170" fontId="7" fillId="0" borderId="29" xfId="0" applyNumberFormat="1" applyFont="1" applyFill="1" applyBorder="1" applyAlignment="1" applyProtection="1">
      <alignment/>
      <protection/>
    </xf>
    <xf numFmtId="170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1" xfId="0" applyFont="1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O5" sqref="O5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8" customFormat="1" ht="16.5" customHeight="1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11</v>
      </c>
      <c r="C9" s="57" t="s">
        <v>12</v>
      </c>
      <c r="D9" s="58">
        <v>543704793</v>
      </c>
      <c r="E9" s="59">
        <v>2020713512</v>
      </c>
      <c r="F9" s="59">
        <v>2609751543</v>
      </c>
      <c r="G9" s="59">
        <v>205359000</v>
      </c>
      <c r="H9" s="60">
        <v>5379528848</v>
      </c>
      <c r="I9" s="61">
        <v>336212477</v>
      </c>
      <c r="J9" s="62">
        <v>1895965930</v>
      </c>
      <c r="K9" s="59">
        <v>2170765795</v>
      </c>
      <c r="L9" s="62">
        <v>232895000</v>
      </c>
      <c r="M9" s="60">
        <v>4635839202</v>
      </c>
    </row>
    <row r="10" spans="1:13" s="8" customFormat="1" ht="12.75">
      <c r="A10" s="24"/>
      <c r="B10" s="56" t="s">
        <v>13</v>
      </c>
      <c r="C10" s="57" t="s">
        <v>14</v>
      </c>
      <c r="D10" s="58">
        <v>419315064</v>
      </c>
      <c r="E10" s="59">
        <v>1433108868</v>
      </c>
      <c r="F10" s="59">
        <v>1410710711</v>
      </c>
      <c r="G10" s="59">
        <v>71551000</v>
      </c>
      <c r="H10" s="60">
        <v>3334685643</v>
      </c>
      <c r="I10" s="61">
        <v>287191057</v>
      </c>
      <c r="J10" s="62">
        <v>1169620979</v>
      </c>
      <c r="K10" s="59">
        <v>1292961504</v>
      </c>
      <c r="L10" s="62">
        <v>70699000</v>
      </c>
      <c r="M10" s="60">
        <v>2820472540</v>
      </c>
    </row>
    <row r="11" spans="1:13" s="8" customFormat="1" ht="12.75">
      <c r="A11" s="24"/>
      <c r="B11" s="56" t="s">
        <v>15</v>
      </c>
      <c r="C11" s="57" t="s">
        <v>16</v>
      </c>
      <c r="D11" s="58">
        <v>4399692383</v>
      </c>
      <c r="E11" s="59">
        <v>13212573214</v>
      </c>
      <c r="F11" s="59">
        <v>4790058755</v>
      </c>
      <c r="G11" s="59">
        <v>685357000</v>
      </c>
      <c r="H11" s="60">
        <v>23087681352</v>
      </c>
      <c r="I11" s="61">
        <v>3302226527</v>
      </c>
      <c r="J11" s="62">
        <v>12310313730</v>
      </c>
      <c r="K11" s="59">
        <v>5015765415</v>
      </c>
      <c r="L11" s="62">
        <v>896624000</v>
      </c>
      <c r="M11" s="60">
        <v>21524929672</v>
      </c>
    </row>
    <row r="12" spans="1:13" s="8" customFormat="1" ht="12.75">
      <c r="A12" s="24"/>
      <c r="B12" s="56" t="s">
        <v>17</v>
      </c>
      <c r="C12" s="57" t="s">
        <v>18</v>
      </c>
      <c r="D12" s="58">
        <v>1677393666</v>
      </c>
      <c r="E12" s="59">
        <v>5176926427</v>
      </c>
      <c r="F12" s="59">
        <v>3726095258</v>
      </c>
      <c r="G12" s="59">
        <v>328695000</v>
      </c>
      <c r="H12" s="60">
        <v>10909110351</v>
      </c>
      <c r="I12" s="61">
        <v>2303269979</v>
      </c>
      <c r="J12" s="62">
        <v>4719437379</v>
      </c>
      <c r="K12" s="59">
        <v>3150030289</v>
      </c>
      <c r="L12" s="62">
        <v>298900000</v>
      </c>
      <c r="M12" s="60">
        <v>10471637647</v>
      </c>
    </row>
    <row r="13" spans="1:13" s="8" customFormat="1" ht="12.75">
      <c r="A13" s="24"/>
      <c r="B13" s="56" t="s">
        <v>19</v>
      </c>
      <c r="C13" s="57" t="s">
        <v>20</v>
      </c>
      <c r="D13" s="58">
        <v>256729372</v>
      </c>
      <c r="E13" s="59">
        <v>924750983</v>
      </c>
      <c r="F13" s="59">
        <v>1870180630</v>
      </c>
      <c r="G13" s="59">
        <v>203668000</v>
      </c>
      <c r="H13" s="60">
        <v>3255328985</v>
      </c>
      <c r="I13" s="61">
        <v>196564461</v>
      </c>
      <c r="J13" s="62">
        <v>708192820</v>
      </c>
      <c r="K13" s="59">
        <v>1559071314</v>
      </c>
      <c r="L13" s="62">
        <v>177938000</v>
      </c>
      <c r="M13" s="60">
        <v>2641766595</v>
      </c>
    </row>
    <row r="14" spans="1:13" s="8" customFormat="1" ht="12.75">
      <c r="A14" s="24"/>
      <c r="B14" s="56" t="s">
        <v>21</v>
      </c>
      <c r="C14" s="57" t="s">
        <v>22</v>
      </c>
      <c r="D14" s="58">
        <v>343128857</v>
      </c>
      <c r="E14" s="59">
        <v>1150070082</v>
      </c>
      <c r="F14" s="59">
        <v>1335795625</v>
      </c>
      <c r="G14" s="59">
        <v>119266000</v>
      </c>
      <c r="H14" s="60">
        <v>2948260564</v>
      </c>
      <c r="I14" s="61">
        <v>313886350</v>
      </c>
      <c r="J14" s="62">
        <v>1041980684</v>
      </c>
      <c r="K14" s="59">
        <v>1198414271</v>
      </c>
      <c r="L14" s="62">
        <v>89818000</v>
      </c>
      <c r="M14" s="60">
        <v>2644099305</v>
      </c>
    </row>
    <row r="15" spans="1:13" s="8" customFormat="1" ht="12.75">
      <c r="A15" s="24"/>
      <c r="B15" s="56" t="s">
        <v>23</v>
      </c>
      <c r="C15" s="57" t="s">
        <v>24</v>
      </c>
      <c r="D15" s="58">
        <v>153744483</v>
      </c>
      <c r="E15" s="59">
        <v>1252890691</v>
      </c>
      <c r="F15" s="59">
        <v>1049910321</v>
      </c>
      <c r="G15" s="59">
        <v>156241000</v>
      </c>
      <c r="H15" s="60">
        <v>2612786495</v>
      </c>
      <c r="I15" s="61">
        <v>225578196</v>
      </c>
      <c r="J15" s="62">
        <v>1113327717</v>
      </c>
      <c r="K15" s="59">
        <v>763674572</v>
      </c>
      <c r="L15" s="62">
        <v>337814000</v>
      </c>
      <c r="M15" s="60">
        <v>2440394485</v>
      </c>
    </row>
    <row r="16" spans="1:13" s="8" customFormat="1" ht="12.75">
      <c r="A16" s="24"/>
      <c r="B16" s="56" t="s">
        <v>25</v>
      </c>
      <c r="C16" s="57" t="s">
        <v>26</v>
      </c>
      <c r="D16" s="58">
        <v>92157177</v>
      </c>
      <c r="E16" s="59">
        <v>361888016</v>
      </c>
      <c r="F16" s="59">
        <v>481473626</v>
      </c>
      <c r="G16" s="59">
        <v>41767000</v>
      </c>
      <c r="H16" s="60">
        <v>977285819</v>
      </c>
      <c r="I16" s="61">
        <v>78147366</v>
      </c>
      <c r="J16" s="62">
        <v>490293521</v>
      </c>
      <c r="K16" s="59">
        <v>389081359</v>
      </c>
      <c r="L16" s="62">
        <v>55331000</v>
      </c>
      <c r="M16" s="60">
        <v>1012853246</v>
      </c>
    </row>
    <row r="17" spans="1:13" s="8" customFormat="1" ht="12.75">
      <c r="A17" s="24"/>
      <c r="B17" s="63" t="s">
        <v>27</v>
      </c>
      <c r="C17" s="57" t="s">
        <v>28</v>
      </c>
      <c r="D17" s="58">
        <v>1477539405</v>
      </c>
      <c r="E17" s="59">
        <v>4788907687</v>
      </c>
      <c r="F17" s="59">
        <v>1601637288</v>
      </c>
      <c r="G17" s="59">
        <v>436509000</v>
      </c>
      <c r="H17" s="60">
        <v>8304593380</v>
      </c>
      <c r="I17" s="61">
        <v>1397654219</v>
      </c>
      <c r="J17" s="62">
        <v>4417932343</v>
      </c>
      <c r="K17" s="59">
        <v>2215216762</v>
      </c>
      <c r="L17" s="62">
        <v>135334000</v>
      </c>
      <c r="M17" s="60">
        <v>8166137324</v>
      </c>
    </row>
    <row r="18" spans="1:13" s="8" customFormat="1" ht="12.75">
      <c r="A18" s="25"/>
      <c r="B18" s="64" t="s">
        <v>653</v>
      </c>
      <c r="C18" s="65"/>
      <c r="D18" s="66">
        <f aca="true" t="shared" si="0" ref="D18:M18">SUM(D9:D17)</f>
        <v>9363405200</v>
      </c>
      <c r="E18" s="67">
        <f t="shared" si="0"/>
        <v>30321829480</v>
      </c>
      <c r="F18" s="67">
        <f t="shared" si="0"/>
        <v>18875613757</v>
      </c>
      <c r="G18" s="67">
        <f t="shared" si="0"/>
        <v>2248413000</v>
      </c>
      <c r="H18" s="68">
        <f t="shared" si="0"/>
        <v>60809261437</v>
      </c>
      <c r="I18" s="69">
        <f t="shared" si="0"/>
        <v>8440730632</v>
      </c>
      <c r="J18" s="70">
        <f t="shared" si="0"/>
        <v>27867065103</v>
      </c>
      <c r="K18" s="67">
        <f t="shared" si="0"/>
        <v>17754981281</v>
      </c>
      <c r="L18" s="70">
        <f t="shared" si="0"/>
        <v>2295353000</v>
      </c>
      <c r="M18" s="68">
        <f t="shared" si="0"/>
        <v>56358130016</v>
      </c>
    </row>
    <row r="19" spans="1:13" s="8" customFormat="1" ht="12.75" customHeight="1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 password="F954" sheet="1" objects="1" scenarios="1"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481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482</v>
      </c>
      <c r="C9" s="57" t="s">
        <v>483</v>
      </c>
      <c r="D9" s="58">
        <v>33003</v>
      </c>
      <c r="E9" s="59">
        <v>2731084</v>
      </c>
      <c r="F9" s="59">
        <v>23996101</v>
      </c>
      <c r="G9" s="59">
        <v>7846000</v>
      </c>
      <c r="H9" s="60">
        <v>34606188</v>
      </c>
      <c r="I9" s="61">
        <v>481310</v>
      </c>
      <c r="J9" s="62">
        <v>2602870</v>
      </c>
      <c r="K9" s="59">
        <v>19163111</v>
      </c>
      <c r="L9" s="62">
        <v>925000</v>
      </c>
      <c r="M9" s="60">
        <v>23172291</v>
      </c>
    </row>
    <row r="10" spans="1:13" s="8" customFormat="1" ht="12.75">
      <c r="A10" s="24" t="s">
        <v>88</v>
      </c>
      <c r="B10" s="77" t="s">
        <v>484</v>
      </c>
      <c r="C10" s="57" t="s">
        <v>485</v>
      </c>
      <c r="D10" s="58">
        <v>2632063</v>
      </c>
      <c r="E10" s="59">
        <v>20077193</v>
      </c>
      <c r="F10" s="59">
        <v>34983710</v>
      </c>
      <c r="G10" s="59">
        <v>3300000</v>
      </c>
      <c r="H10" s="60">
        <v>60992966</v>
      </c>
      <c r="I10" s="61">
        <v>2436081</v>
      </c>
      <c r="J10" s="62">
        <v>16695929</v>
      </c>
      <c r="K10" s="59">
        <v>33358487</v>
      </c>
      <c r="L10" s="62">
        <v>794000</v>
      </c>
      <c r="M10" s="60">
        <v>53284497</v>
      </c>
    </row>
    <row r="11" spans="1:13" s="8" customFormat="1" ht="12.75">
      <c r="A11" s="24" t="s">
        <v>88</v>
      </c>
      <c r="B11" s="77" t="s">
        <v>486</v>
      </c>
      <c r="C11" s="57" t="s">
        <v>487</v>
      </c>
      <c r="D11" s="58">
        <v>5747166</v>
      </c>
      <c r="E11" s="59">
        <v>42693027</v>
      </c>
      <c r="F11" s="59">
        <v>45112613</v>
      </c>
      <c r="G11" s="59">
        <v>5196000</v>
      </c>
      <c r="H11" s="60">
        <v>98748806</v>
      </c>
      <c r="I11" s="61">
        <v>4442595</v>
      </c>
      <c r="J11" s="62">
        <v>30895904</v>
      </c>
      <c r="K11" s="59">
        <v>23515159</v>
      </c>
      <c r="L11" s="62">
        <v>1700000</v>
      </c>
      <c r="M11" s="60">
        <v>60553658</v>
      </c>
    </row>
    <row r="12" spans="1:13" s="8" customFormat="1" ht="12.75">
      <c r="A12" s="24" t="s">
        <v>107</v>
      </c>
      <c r="B12" s="77" t="s">
        <v>488</v>
      </c>
      <c r="C12" s="57" t="s">
        <v>489</v>
      </c>
      <c r="D12" s="58">
        <v>0</v>
      </c>
      <c r="E12" s="59">
        <v>0</v>
      </c>
      <c r="F12" s="59">
        <v>23905348</v>
      </c>
      <c r="G12" s="59">
        <v>0</v>
      </c>
      <c r="H12" s="60">
        <v>23905348</v>
      </c>
      <c r="I12" s="61">
        <v>0</v>
      </c>
      <c r="J12" s="62">
        <v>0</v>
      </c>
      <c r="K12" s="59">
        <v>20303100</v>
      </c>
      <c r="L12" s="62">
        <v>300000</v>
      </c>
      <c r="M12" s="60">
        <v>20603100</v>
      </c>
    </row>
    <row r="13" spans="1:13" s="37" customFormat="1" ht="12.75">
      <c r="A13" s="46"/>
      <c r="B13" s="78" t="s">
        <v>490</v>
      </c>
      <c r="C13" s="79"/>
      <c r="D13" s="66">
        <f aca="true" t="shared" si="0" ref="D13:M13">SUM(D9:D12)</f>
        <v>8412232</v>
      </c>
      <c r="E13" s="67">
        <f t="shared" si="0"/>
        <v>65501304</v>
      </c>
      <c r="F13" s="67">
        <f t="shared" si="0"/>
        <v>127997772</v>
      </c>
      <c r="G13" s="67">
        <f t="shared" si="0"/>
        <v>16342000</v>
      </c>
      <c r="H13" s="80">
        <f t="shared" si="0"/>
        <v>218253308</v>
      </c>
      <c r="I13" s="81">
        <f t="shared" si="0"/>
        <v>7359986</v>
      </c>
      <c r="J13" s="82">
        <f t="shared" si="0"/>
        <v>50194703</v>
      </c>
      <c r="K13" s="67">
        <f t="shared" si="0"/>
        <v>96339857</v>
      </c>
      <c r="L13" s="82">
        <f t="shared" si="0"/>
        <v>3719000</v>
      </c>
      <c r="M13" s="80">
        <f t="shared" si="0"/>
        <v>157613546</v>
      </c>
    </row>
    <row r="14" spans="1:13" s="8" customFormat="1" ht="12.75">
      <c r="A14" s="24" t="s">
        <v>88</v>
      </c>
      <c r="B14" s="77" t="s">
        <v>491</v>
      </c>
      <c r="C14" s="57" t="s">
        <v>492</v>
      </c>
      <c r="D14" s="58">
        <v>141437</v>
      </c>
      <c r="E14" s="59">
        <v>3102560</v>
      </c>
      <c r="F14" s="59">
        <v>1039191</v>
      </c>
      <c r="G14" s="59">
        <v>0</v>
      </c>
      <c r="H14" s="60">
        <v>4283188</v>
      </c>
      <c r="I14" s="61">
        <v>171635</v>
      </c>
      <c r="J14" s="62">
        <v>3739430</v>
      </c>
      <c r="K14" s="59">
        <v>2624982</v>
      </c>
      <c r="L14" s="62">
        <v>600000</v>
      </c>
      <c r="M14" s="60">
        <v>7136047</v>
      </c>
    </row>
    <row r="15" spans="1:13" s="8" customFormat="1" ht="12.75">
      <c r="A15" s="24" t="s">
        <v>88</v>
      </c>
      <c r="B15" s="77" t="s">
        <v>493</v>
      </c>
      <c r="C15" s="57" t="s">
        <v>494</v>
      </c>
      <c r="D15" s="58">
        <v>248098</v>
      </c>
      <c r="E15" s="59">
        <v>25356203</v>
      </c>
      <c r="F15" s="59">
        <v>12166279</v>
      </c>
      <c r="G15" s="59">
        <v>300000</v>
      </c>
      <c r="H15" s="60">
        <v>38070580</v>
      </c>
      <c r="I15" s="61">
        <v>164458</v>
      </c>
      <c r="J15" s="62">
        <v>24631993</v>
      </c>
      <c r="K15" s="59">
        <v>4056803</v>
      </c>
      <c r="L15" s="62">
        <v>300000</v>
      </c>
      <c r="M15" s="60">
        <v>29153254</v>
      </c>
    </row>
    <row r="16" spans="1:13" s="8" customFormat="1" ht="12.75">
      <c r="A16" s="24" t="s">
        <v>88</v>
      </c>
      <c r="B16" s="77" t="s">
        <v>495</v>
      </c>
      <c r="C16" s="57" t="s">
        <v>496</v>
      </c>
      <c r="D16" s="58">
        <v>0</v>
      </c>
      <c r="E16" s="59">
        <v>2851571</v>
      </c>
      <c r="F16" s="59">
        <v>2107522</v>
      </c>
      <c r="G16" s="59">
        <v>200000</v>
      </c>
      <c r="H16" s="60">
        <v>5159093</v>
      </c>
      <c r="I16" s="61">
        <v>0</v>
      </c>
      <c r="J16" s="62">
        <v>2570199</v>
      </c>
      <c r="K16" s="59">
        <v>1728710</v>
      </c>
      <c r="L16" s="62">
        <v>500000</v>
      </c>
      <c r="M16" s="60">
        <v>4798909</v>
      </c>
    </row>
    <row r="17" spans="1:13" s="8" customFormat="1" ht="12.75">
      <c r="A17" s="24" t="s">
        <v>88</v>
      </c>
      <c r="B17" s="77" t="s">
        <v>497</v>
      </c>
      <c r="C17" s="57" t="s">
        <v>498</v>
      </c>
      <c r="D17" s="58">
        <v>-30350</v>
      </c>
      <c r="E17" s="59">
        <v>7406152</v>
      </c>
      <c r="F17" s="59">
        <v>15801412</v>
      </c>
      <c r="G17" s="59">
        <v>300000</v>
      </c>
      <c r="H17" s="60">
        <v>23477214</v>
      </c>
      <c r="I17" s="61">
        <v>-1297</v>
      </c>
      <c r="J17" s="62">
        <v>7598360</v>
      </c>
      <c r="K17" s="59">
        <v>-876086</v>
      </c>
      <c r="L17" s="62">
        <v>1800000</v>
      </c>
      <c r="M17" s="60">
        <v>8520977</v>
      </c>
    </row>
    <row r="18" spans="1:13" s="8" customFormat="1" ht="12.75">
      <c r="A18" s="24" t="s">
        <v>88</v>
      </c>
      <c r="B18" s="77" t="s">
        <v>499</v>
      </c>
      <c r="C18" s="57" t="s">
        <v>500</v>
      </c>
      <c r="D18" s="58">
        <v>5552</v>
      </c>
      <c r="E18" s="59">
        <v>3133036</v>
      </c>
      <c r="F18" s="59">
        <v>5224162</v>
      </c>
      <c r="G18" s="59">
        <v>0</v>
      </c>
      <c r="H18" s="60">
        <v>8362750</v>
      </c>
      <c r="I18" s="61">
        <v>41110</v>
      </c>
      <c r="J18" s="62">
        <v>3054127</v>
      </c>
      <c r="K18" s="59">
        <v>3608101</v>
      </c>
      <c r="L18" s="62">
        <v>2100000</v>
      </c>
      <c r="M18" s="60">
        <v>8803338</v>
      </c>
    </row>
    <row r="19" spans="1:13" s="8" customFormat="1" ht="12.75">
      <c r="A19" s="24" t="s">
        <v>88</v>
      </c>
      <c r="B19" s="77" t="s">
        <v>501</v>
      </c>
      <c r="C19" s="57" t="s">
        <v>502</v>
      </c>
      <c r="D19" s="58">
        <v>0</v>
      </c>
      <c r="E19" s="59">
        <v>3175488</v>
      </c>
      <c r="F19" s="59">
        <v>4696426</v>
      </c>
      <c r="G19" s="59">
        <v>1000000</v>
      </c>
      <c r="H19" s="60">
        <v>8871914</v>
      </c>
      <c r="I19" s="61">
        <v>0</v>
      </c>
      <c r="J19" s="62">
        <v>2681184</v>
      </c>
      <c r="K19" s="59">
        <v>6060711</v>
      </c>
      <c r="L19" s="62">
        <v>300000</v>
      </c>
      <c r="M19" s="60">
        <v>9041895</v>
      </c>
    </row>
    <row r="20" spans="1:13" s="8" customFormat="1" ht="12.75">
      <c r="A20" s="24" t="s">
        <v>107</v>
      </c>
      <c r="B20" s="77" t="s">
        <v>503</v>
      </c>
      <c r="C20" s="57" t="s">
        <v>504</v>
      </c>
      <c r="D20" s="58">
        <v>0</v>
      </c>
      <c r="E20" s="59">
        <v>0</v>
      </c>
      <c r="F20" s="59">
        <v>15947224</v>
      </c>
      <c r="G20" s="59">
        <v>0</v>
      </c>
      <c r="H20" s="60">
        <v>15947224</v>
      </c>
      <c r="I20" s="61">
        <v>0</v>
      </c>
      <c r="J20" s="62">
        <v>0</v>
      </c>
      <c r="K20" s="59">
        <v>11128331</v>
      </c>
      <c r="L20" s="62">
        <v>300000</v>
      </c>
      <c r="M20" s="60">
        <v>11428331</v>
      </c>
    </row>
    <row r="21" spans="1:13" s="37" customFormat="1" ht="12.75">
      <c r="A21" s="46"/>
      <c r="B21" s="78" t="s">
        <v>505</v>
      </c>
      <c r="C21" s="79"/>
      <c r="D21" s="66">
        <f aca="true" t="shared" si="1" ref="D21:M21">SUM(D14:D20)</f>
        <v>364737</v>
      </c>
      <c r="E21" s="67">
        <f t="shared" si="1"/>
        <v>45025010</v>
      </c>
      <c r="F21" s="67">
        <f t="shared" si="1"/>
        <v>56982216</v>
      </c>
      <c r="G21" s="67">
        <f t="shared" si="1"/>
        <v>1800000</v>
      </c>
      <c r="H21" s="80">
        <f t="shared" si="1"/>
        <v>104171963</v>
      </c>
      <c r="I21" s="81">
        <f t="shared" si="1"/>
        <v>375906</v>
      </c>
      <c r="J21" s="82">
        <f t="shared" si="1"/>
        <v>44275293</v>
      </c>
      <c r="K21" s="67">
        <f t="shared" si="1"/>
        <v>28331552</v>
      </c>
      <c r="L21" s="82">
        <f t="shared" si="1"/>
        <v>5900000</v>
      </c>
      <c r="M21" s="80">
        <f t="shared" si="1"/>
        <v>78882751</v>
      </c>
    </row>
    <row r="22" spans="1:13" s="8" customFormat="1" ht="12.75">
      <c r="A22" s="24" t="s">
        <v>88</v>
      </c>
      <c r="B22" s="77" t="s">
        <v>506</v>
      </c>
      <c r="C22" s="57" t="s">
        <v>507</v>
      </c>
      <c r="D22" s="58">
        <v>1557937</v>
      </c>
      <c r="E22" s="59">
        <v>2588026</v>
      </c>
      <c r="F22" s="59">
        <v>8216665</v>
      </c>
      <c r="G22" s="59">
        <v>300000</v>
      </c>
      <c r="H22" s="60">
        <v>12662628</v>
      </c>
      <c r="I22" s="61">
        <v>1530685</v>
      </c>
      <c r="J22" s="62">
        <v>2275608</v>
      </c>
      <c r="K22" s="59">
        <v>9167938</v>
      </c>
      <c r="L22" s="62">
        <v>300000</v>
      </c>
      <c r="M22" s="60">
        <v>13274231</v>
      </c>
    </row>
    <row r="23" spans="1:13" s="8" customFormat="1" ht="12.75">
      <c r="A23" s="24" t="s">
        <v>88</v>
      </c>
      <c r="B23" s="77" t="s">
        <v>508</v>
      </c>
      <c r="C23" s="57" t="s">
        <v>509</v>
      </c>
      <c r="D23" s="58">
        <v>651983</v>
      </c>
      <c r="E23" s="59">
        <v>10496638</v>
      </c>
      <c r="F23" s="59">
        <v>1164671</v>
      </c>
      <c r="G23" s="59">
        <v>2900000</v>
      </c>
      <c r="H23" s="60">
        <v>15213292</v>
      </c>
      <c r="I23" s="61">
        <v>949662</v>
      </c>
      <c r="J23" s="62">
        <v>7846218</v>
      </c>
      <c r="K23" s="59">
        <v>3776350</v>
      </c>
      <c r="L23" s="62">
        <v>3600000</v>
      </c>
      <c r="M23" s="60">
        <v>16172230</v>
      </c>
    </row>
    <row r="24" spans="1:13" s="8" customFormat="1" ht="12.75">
      <c r="A24" s="24" t="s">
        <v>88</v>
      </c>
      <c r="B24" s="77" t="s">
        <v>510</v>
      </c>
      <c r="C24" s="57" t="s">
        <v>511</v>
      </c>
      <c r="D24" s="58">
        <v>866115</v>
      </c>
      <c r="E24" s="59">
        <v>19356651</v>
      </c>
      <c r="F24" s="59">
        <v>17212225</v>
      </c>
      <c r="G24" s="59">
        <v>0</v>
      </c>
      <c r="H24" s="60">
        <v>37434991</v>
      </c>
      <c r="I24" s="61">
        <v>2602796</v>
      </c>
      <c r="J24" s="62">
        <v>17334157</v>
      </c>
      <c r="K24" s="59">
        <v>20519859</v>
      </c>
      <c r="L24" s="62">
        <v>300000</v>
      </c>
      <c r="M24" s="60">
        <v>40756812</v>
      </c>
    </row>
    <row r="25" spans="1:13" s="8" customFormat="1" ht="12.75">
      <c r="A25" s="24" t="s">
        <v>88</v>
      </c>
      <c r="B25" s="77" t="s">
        <v>512</v>
      </c>
      <c r="C25" s="57" t="s">
        <v>513</v>
      </c>
      <c r="D25" s="58">
        <v>4268294</v>
      </c>
      <c r="E25" s="59">
        <v>4103362</v>
      </c>
      <c r="F25" s="59">
        <v>4743755</v>
      </c>
      <c r="G25" s="59">
        <v>0</v>
      </c>
      <c r="H25" s="60">
        <v>13115411</v>
      </c>
      <c r="I25" s="61">
        <v>60482</v>
      </c>
      <c r="J25" s="62">
        <v>3782679</v>
      </c>
      <c r="K25" s="59">
        <v>5010232</v>
      </c>
      <c r="L25" s="62">
        <v>300000</v>
      </c>
      <c r="M25" s="60">
        <v>9153393</v>
      </c>
    </row>
    <row r="26" spans="1:13" s="8" customFormat="1" ht="12.75">
      <c r="A26" s="24" t="s">
        <v>88</v>
      </c>
      <c r="B26" s="77" t="s">
        <v>514</v>
      </c>
      <c r="C26" s="57" t="s">
        <v>515</v>
      </c>
      <c r="D26" s="58">
        <v>1237747</v>
      </c>
      <c r="E26" s="59">
        <v>3015191</v>
      </c>
      <c r="F26" s="59">
        <v>5217429</v>
      </c>
      <c r="G26" s="59">
        <v>300000</v>
      </c>
      <c r="H26" s="60">
        <v>9770367</v>
      </c>
      <c r="I26" s="61">
        <v>295218</v>
      </c>
      <c r="J26" s="62">
        <v>1707451</v>
      </c>
      <c r="K26" s="59">
        <v>3073396</v>
      </c>
      <c r="L26" s="62">
        <v>300000</v>
      </c>
      <c r="M26" s="60">
        <v>5376065</v>
      </c>
    </row>
    <row r="27" spans="1:13" s="8" customFormat="1" ht="12.75">
      <c r="A27" s="24" t="s">
        <v>88</v>
      </c>
      <c r="B27" s="77" t="s">
        <v>516</v>
      </c>
      <c r="C27" s="57" t="s">
        <v>517</v>
      </c>
      <c r="D27" s="58">
        <v>-81604</v>
      </c>
      <c r="E27" s="59">
        <v>4990675</v>
      </c>
      <c r="F27" s="59">
        <v>2988105</v>
      </c>
      <c r="G27" s="59">
        <v>300000</v>
      </c>
      <c r="H27" s="60">
        <v>8197176</v>
      </c>
      <c r="I27" s="61">
        <v>-84175</v>
      </c>
      <c r="J27" s="62">
        <v>3745452</v>
      </c>
      <c r="K27" s="59">
        <v>386305</v>
      </c>
      <c r="L27" s="62">
        <v>1300000</v>
      </c>
      <c r="M27" s="60">
        <v>5347582</v>
      </c>
    </row>
    <row r="28" spans="1:13" s="8" customFormat="1" ht="12.75">
      <c r="A28" s="24" t="s">
        <v>88</v>
      </c>
      <c r="B28" s="77" t="s">
        <v>518</v>
      </c>
      <c r="C28" s="57" t="s">
        <v>519</v>
      </c>
      <c r="D28" s="58">
        <v>-57820</v>
      </c>
      <c r="E28" s="59">
        <v>2736088</v>
      </c>
      <c r="F28" s="59">
        <v>7068035</v>
      </c>
      <c r="G28" s="59">
        <v>300000</v>
      </c>
      <c r="H28" s="60">
        <v>10046303</v>
      </c>
      <c r="I28" s="61">
        <v>-4480</v>
      </c>
      <c r="J28" s="62">
        <v>10374479</v>
      </c>
      <c r="K28" s="59">
        <v>5282857</v>
      </c>
      <c r="L28" s="62">
        <v>600000</v>
      </c>
      <c r="M28" s="60">
        <v>16252856</v>
      </c>
    </row>
    <row r="29" spans="1:13" s="8" customFormat="1" ht="12.75">
      <c r="A29" s="24" t="s">
        <v>88</v>
      </c>
      <c r="B29" s="77" t="s">
        <v>520</v>
      </c>
      <c r="C29" s="57" t="s">
        <v>521</v>
      </c>
      <c r="D29" s="58">
        <v>98164</v>
      </c>
      <c r="E29" s="59">
        <v>11475848</v>
      </c>
      <c r="F29" s="59">
        <v>14797183</v>
      </c>
      <c r="G29" s="59">
        <v>0</v>
      </c>
      <c r="H29" s="60">
        <v>26371195</v>
      </c>
      <c r="I29" s="61">
        <v>277603</v>
      </c>
      <c r="J29" s="62">
        <v>11708953</v>
      </c>
      <c r="K29" s="59">
        <v>4679602</v>
      </c>
      <c r="L29" s="62">
        <v>0</v>
      </c>
      <c r="M29" s="60">
        <v>16666158</v>
      </c>
    </row>
    <row r="30" spans="1:13" s="8" customFormat="1" ht="12.75">
      <c r="A30" s="24" t="s">
        <v>107</v>
      </c>
      <c r="B30" s="77" t="s">
        <v>522</v>
      </c>
      <c r="C30" s="57" t="s">
        <v>523</v>
      </c>
      <c r="D30" s="58">
        <v>0</v>
      </c>
      <c r="E30" s="59">
        <v>0</v>
      </c>
      <c r="F30" s="59">
        <v>11293306</v>
      </c>
      <c r="G30" s="59">
        <v>300000</v>
      </c>
      <c r="H30" s="60">
        <v>11593306</v>
      </c>
      <c r="I30" s="61">
        <v>0</v>
      </c>
      <c r="J30" s="62">
        <v>0</v>
      </c>
      <c r="K30" s="59">
        <v>13381084</v>
      </c>
      <c r="L30" s="62">
        <v>300000</v>
      </c>
      <c r="M30" s="60">
        <v>13681084</v>
      </c>
    </row>
    <row r="31" spans="1:13" s="37" customFormat="1" ht="12.75">
      <c r="A31" s="46"/>
      <c r="B31" s="78" t="s">
        <v>524</v>
      </c>
      <c r="C31" s="79"/>
      <c r="D31" s="66">
        <f aca="true" t="shared" si="2" ref="D31:M31">SUM(D22:D30)</f>
        <v>8540816</v>
      </c>
      <c r="E31" s="67">
        <f t="shared" si="2"/>
        <v>58762479</v>
      </c>
      <c r="F31" s="67">
        <f t="shared" si="2"/>
        <v>72701374</v>
      </c>
      <c r="G31" s="67">
        <f t="shared" si="2"/>
        <v>4400000</v>
      </c>
      <c r="H31" s="80">
        <f t="shared" si="2"/>
        <v>144404669</v>
      </c>
      <c r="I31" s="81">
        <f t="shared" si="2"/>
        <v>5627791</v>
      </c>
      <c r="J31" s="82">
        <f t="shared" si="2"/>
        <v>58774997</v>
      </c>
      <c r="K31" s="67">
        <f t="shared" si="2"/>
        <v>65277623</v>
      </c>
      <c r="L31" s="82">
        <f t="shared" si="2"/>
        <v>7000000</v>
      </c>
      <c r="M31" s="80">
        <f t="shared" si="2"/>
        <v>136680411</v>
      </c>
    </row>
    <row r="32" spans="1:13" s="8" customFormat="1" ht="12.75">
      <c r="A32" s="24" t="s">
        <v>88</v>
      </c>
      <c r="B32" s="77" t="s">
        <v>525</v>
      </c>
      <c r="C32" s="57" t="s">
        <v>526</v>
      </c>
      <c r="D32" s="58">
        <v>5672</v>
      </c>
      <c r="E32" s="59">
        <v>639196</v>
      </c>
      <c r="F32" s="59">
        <v>3498820</v>
      </c>
      <c r="G32" s="59">
        <v>300000</v>
      </c>
      <c r="H32" s="60">
        <v>4443688</v>
      </c>
      <c r="I32" s="61">
        <v>3248</v>
      </c>
      <c r="J32" s="62">
        <v>713271</v>
      </c>
      <c r="K32" s="59">
        <v>2276853</v>
      </c>
      <c r="L32" s="62">
        <v>0</v>
      </c>
      <c r="M32" s="60">
        <v>2993372</v>
      </c>
    </row>
    <row r="33" spans="1:13" s="8" customFormat="1" ht="12.75">
      <c r="A33" s="24" t="s">
        <v>88</v>
      </c>
      <c r="B33" s="77" t="s">
        <v>527</v>
      </c>
      <c r="C33" s="57" t="s">
        <v>528</v>
      </c>
      <c r="D33" s="58">
        <v>833912</v>
      </c>
      <c r="E33" s="59">
        <v>12078729</v>
      </c>
      <c r="F33" s="59">
        <v>29537180</v>
      </c>
      <c r="G33" s="59">
        <v>300000</v>
      </c>
      <c r="H33" s="60">
        <v>42749821</v>
      </c>
      <c r="I33" s="61">
        <v>719633</v>
      </c>
      <c r="J33" s="62">
        <v>21812356</v>
      </c>
      <c r="K33" s="59">
        <v>17683084</v>
      </c>
      <c r="L33" s="62">
        <v>300000</v>
      </c>
      <c r="M33" s="60">
        <v>40515073</v>
      </c>
    </row>
    <row r="34" spans="1:13" s="8" customFormat="1" ht="12.75">
      <c r="A34" s="24" t="s">
        <v>88</v>
      </c>
      <c r="B34" s="77" t="s">
        <v>529</v>
      </c>
      <c r="C34" s="57" t="s">
        <v>530</v>
      </c>
      <c r="D34" s="58">
        <v>12170490</v>
      </c>
      <c r="E34" s="59">
        <v>79705858</v>
      </c>
      <c r="F34" s="59">
        <v>21369573</v>
      </c>
      <c r="G34" s="59">
        <v>6300000</v>
      </c>
      <c r="H34" s="60">
        <v>119545921</v>
      </c>
      <c r="I34" s="61">
        <v>11000886</v>
      </c>
      <c r="J34" s="62">
        <v>70653751</v>
      </c>
      <c r="K34" s="59">
        <v>21143362</v>
      </c>
      <c r="L34" s="62">
        <v>4300000</v>
      </c>
      <c r="M34" s="60">
        <v>107097999</v>
      </c>
    </row>
    <row r="35" spans="1:13" s="8" customFormat="1" ht="12.75">
      <c r="A35" s="24" t="s">
        <v>88</v>
      </c>
      <c r="B35" s="77" t="s">
        <v>531</v>
      </c>
      <c r="C35" s="57" t="s">
        <v>532</v>
      </c>
      <c r="D35" s="58">
        <v>346513</v>
      </c>
      <c r="E35" s="59">
        <v>26387533</v>
      </c>
      <c r="F35" s="59">
        <v>-147640</v>
      </c>
      <c r="G35" s="59">
        <v>300000</v>
      </c>
      <c r="H35" s="60">
        <v>26886406</v>
      </c>
      <c r="I35" s="61">
        <v>-48369</v>
      </c>
      <c r="J35" s="62">
        <v>1842627</v>
      </c>
      <c r="K35" s="59">
        <v>5453198</v>
      </c>
      <c r="L35" s="62">
        <v>300000</v>
      </c>
      <c r="M35" s="60">
        <v>7547456</v>
      </c>
    </row>
    <row r="36" spans="1:13" s="8" customFormat="1" ht="12.75">
      <c r="A36" s="24" t="s">
        <v>88</v>
      </c>
      <c r="B36" s="77" t="s">
        <v>533</v>
      </c>
      <c r="C36" s="57" t="s">
        <v>534</v>
      </c>
      <c r="D36" s="58">
        <v>499686</v>
      </c>
      <c r="E36" s="59">
        <v>6688980</v>
      </c>
      <c r="F36" s="59">
        <v>8498071</v>
      </c>
      <c r="G36" s="59">
        <v>0</v>
      </c>
      <c r="H36" s="60">
        <v>15686737</v>
      </c>
      <c r="I36" s="61">
        <v>2605842</v>
      </c>
      <c r="J36" s="62">
        <v>17672605</v>
      </c>
      <c r="K36" s="59">
        <v>12297852</v>
      </c>
      <c r="L36" s="62">
        <v>300000</v>
      </c>
      <c r="M36" s="60">
        <v>32876299</v>
      </c>
    </row>
    <row r="37" spans="1:13" s="8" customFormat="1" ht="12.75">
      <c r="A37" s="24" t="s">
        <v>88</v>
      </c>
      <c r="B37" s="77" t="s">
        <v>535</v>
      </c>
      <c r="C37" s="57" t="s">
        <v>536</v>
      </c>
      <c r="D37" s="58">
        <v>4605</v>
      </c>
      <c r="E37" s="59">
        <v>6767433</v>
      </c>
      <c r="F37" s="59">
        <v>6817220</v>
      </c>
      <c r="G37" s="59">
        <v>0</v>
      </c>
      <c r="H37" s="60">
        <v>13589258</v>
      </c>
      <c r="I37" s="61">
        <v>0</v>
      </c>
      <c r="J37" s="62">
        <v>6338247</v>
      </c>
      <c r="K37" s="59">
        <v>2114002</v>
      </c>
      <c r="L37" s="62">
        <v>300000</v>
      </c>
      <c r="M37" s="60">
        <v>8752249</v>
      </c>
    </row>
    <row r="38" spans="1:13" s="8" customFormat="1" ht="12.75">
      <c r="A38" s="24" t="s">
        <v>107</v>
      </c>
      <c r="B38" s="77" t="s">
        <v>537</v>
      </c>
      <c r="C38" s="57" t="s">
        <v>538</v>
      </c>
      <c r="D38" s="58">
        <v>0</v>
      </c>
      <c r="E38" s="59">
        <v>0</v>
      </c>
      <c r="F38" s="59">
        <v>-95424</v>
      </c>
      <c r="G38" s="59">
        <v>300000</v>
      </c>
      <c r="H38" s="60">
        <v>204576</v>
      </c>
      <c r="I38" s="61">
        <v>0</v>
      </c>
      <c r="J38" s="62">
        <v>0</v>
      </c>
      <c r="K38" s="59">
        <v>17676474</v>
      </c>
      <c r="L38" s="62">
        <v>300000</v>
      </c>
      <c r="M38" s="60">
        <v>17976474</v>
      </c>
    </row>
    <row r="39" spans="1:13" s="37" customFormat="1" ht="12.75">
      <c r="A39" s="46"/>
      <c r="B39" s="78" t="s">
        <v>539</v>
      </c>
      <c r="C39" s="79"/>
      <c r="D39" s="66">
        <f aca="true" t="shared" si="3" ref="D39:M39">SUM(D32:D38)</f>
        <v>13860878</v>
      </c>
      <c r="E39" s="67">
        <f t="shared" si="3"/>
        <v>132267729</v>
      </c>
      <c r="F39" s="67">
        <f t="shared" si="3"/>
        <v>69477800</v>
      </c>
      <c r="G39" s="67">
        <f t="shared" si="3"/>
        <v>7500000</v>
      </c>
      <c r="H39" s="80">
        <f t="shared" si="3"/>
        <v>223106407</v>
      </c>
      <c r="I39" s="81">
        <f t="shared" si="3"/>
        <v>14281240</v>
      </c>
      <c r="J39" s="82">
        <f t="shared" si="3"/>
        <v>119032857</v>
      </c>
      <c r="K39" s="67">
        <f t="shared" si="3"/>
        <v>78644825</v>
      </c>
      <c r="L39" s="82">
        <f t="shared" si="3"/>
        <v>5800000</v>
      </c>
      <c r="M39" s="80">
        <f t="shared" si="3"/>
        <v>217758922</v>
      </c>
    </row>
    <row r="40" spans="1:13" s="8" customFormat="1" ht="12.75">
      <c r="A40" s="24" t="s">
        <v>88</v>
      </c>
      <c r="B40" s="77" t="s">
        <v>69</v>
      </c>
      <c r="C40" s="57" t="s">
        <v>70</v>
      </c>
      <c r="D40" s="58">
        <v>56112680</v>
      </c>
      <c r="E40" s="59">
        <v>25041567</v>
      </c>
      <c r="F40" s="59">
        <v>87636939</v>
      </c>
      <c r="G40" s="59">
        <v>1986000</v>
      </c>
      <c r="H40" s="60">
        <v>170777186</v>
      </c>
      <c r="I40" s="61">
        <v>45973615</v>
      </c>
      <c r="J40" s="62">
        <v>181699596</v>
      </c>
      <c r="K40" s="59">
        <v>49488590</v>
      </c>
      <c r="L40" s="62">
        <v>25000000</v>
      </c>
      <c r="M40" s="60">
        <v>302161801</v>
      </c>
    </row>
    <row r="41" spans="1:13" s="8" customFormat="1" ht="12.75">
      <c r="A41" s="24" t="s">
        <v>88</v>
      </c>
      <c r="B41" s="77" t="s">
        <v>540</v>
      </c>
      <c r="C41" s="57" t="s">
        <v>541</v>
      </c>
      <c r="D41" s="58">
        <v>1244738</v>
      </c>
      <c r="E41" s="59">
        <v>10144702</v>
      </c>
      <c r="F41" s="59">
        <v>81709</v>
      </c>
      <c r="G41" s="59">
        <v>4639000</v>
      </c>
      <c r="H41" s="60">
        <v>16110149</v>
      </c>
      <c r="I41" s="61">
        <v>865824</v>
      </c>
      <c r="J41" s="62">
        <v>7902345</v>
      </c>
      <c r="K41" s="59">
        <v>1249099</v>
      </c>
      <c r="L41" s="62">
        <v>2160000</v>
      </c>
      <c r="M41" s="60">
        <v>12177268</v>
      </c>
    </row>
    <row r="42" spans="1:13" s="8" customFormat="1" ht="12.75">
      <c r="A42" s="24" t="s">
        <v>88</v>
      </c>
      <c r="B42" s="77" t="s">
        <v>542</v>
      </c>
      <c r="C42" s="57" t="s">
        <v>543</v>
      </c>
      <c r="D42" s="58">
        <v>1152191</v>
      </c>
      <c r="E42" s="59">
        <v>5511920</v>
      </c>
      <c r="F42" s="59">
        <v>8289088</v>
      </c>
      <c r="G42" s="59">
        <v>2800000</v>
      </c>
      <c r="H42" s="60">
        <v>17753199</v>
      </c>
      <c r="I42" s="61">
        <v>1534320</v>
      </c>
      <c r="J42" s="62">
        <v>6799943</v>
      </c>
      <c r="K42" s="59">
        <v>12463930</v>
      </c>
      <c r="L42" s="62">
        <v>300000</v>
      </c>
      <c r="M42" s="60">
        <v>21098193</v>
      </c>
    </row>
    <row r="43" spans="1:13" s="8" customFormat="1" ht="12.75">
      <c r="A43" s="24" t="s">
        <v>88</v>
      </c>
      <c r="B43" s="77" t="s">
        <v>544</v>
      </c>
      <c r="C43" s="57" t="s">
        <v>545</v>
      </c>
      <c r="D43" s="58">
        <v>2468905</v>
      </c>
      <c r="E43" s="59">
        <v>19633305</v>
      </c>
      <c r="F43" s="59">
        <v>23593165</v>
      </c>
      <c r="G43" s="59">
        <v>2300000</v>
      </c>
      <c r="H43" s="60">
        <v>47995375</v>
      </c>
      <c r="I43" s="61">
        <v>2128684</v>
      </c>
      <c r="J43" s="62">
        <v>21613787</v>
      </c>
      <c r="K43" s="59">
        <v>23670331</v>
      </c>
      <c r="L43" s="62">
        <v>5452000</v>
      </c>
      <c r="M43" s="60">
        <v>52864802</v>
      </c>
    </row>
    <row r="44" spans="1:13" s="8" customFormat="1" ht="12.75">
      <c r="A44" s="24" t="s">
        <v>107</v>
      </c>
      <c r="B44" s="77" t="s">
        <v>546</v>
      </c>
      <c r="C44" s="57" t="s">
        <v>547</v>
      </c>
      <c r="D44" s="58">
        <v>0</v>
      </c>
      <c r="E44" s="59">
        <v>0</v>
      </c>
      <c r="F44" s="59">
        <v>34713563</v>
      </c>
      <c r="G44" s="59">
        <v>0</v>
      </c>
      <c r="H44" s="60">
        <v>34713563</v>
      </c>
      <c r="I44" s="61">
        <v>0</v>
      </c>
      <c r="J44" s="62">
        <v>0</v>
      </c>
      <c r="K44" s="59">
        <v>33615552</v>
      </c>
      <c r="L44" s="62">
        <v>0</v>
      </c>
      <c r="M44" s="60">
        <v>33615552</v>
      </c>
    </row>
    <row r="45" spans="1:13" s="37" customFormat="1" ht="12.75">
      <c r="A45" s="46"/>
      <c r="B45" s="78" t="s">
        <v>548</v>
      </c>
      <c r="C45" s="79"/>
      <c r="D45" s="66">
        <f aca="true" t="shared" si="4" ref="D45:M45">SUM(D40:D44)</f>
        <v>60978514</v>
      </c>
      <c r="E45" s="67">
        <f t="shared" si="4"/>
        <v>60331494</v>
      </c>
      <c r="F45" s="67">
        <f t="shared" si="4"/>
        <v>154314464</v>
      </c>
      <c r="G45" s="67">
        <f t="shared" si="4"/>
        <v>11725000</v>
      </c>
      <c r="H45" s="80">
        <f t="shared" si="4"/>
        <v>287349472</v>
      </c>
      <c r="I45" s="81">
        <f t="shared" si="4"/>
        <v>50502443</v>
      </c>
      <c r="J45" s="82">
        <f t="shared" si="4"/>
        <v>218015671</v>
      </c>
      <c r="K45" s="67">
        <f t="shared" si="4"/>
        <v>120487502</v>
      </c>
      <c r="L45" s="82">
        <f t="shared" si="4"/>
        <v>32912000</v>
      </c>
      <c r="M45" s="80">
        <f t="shared" si="4"/>
        <v>421917616</v>
      </c>
    </row>
    <row r="46" spans="1:13" s="37" customFormat="1" ht="12.75">
      <c r="A46" s="46"/>
      <c r="B46" s="78" t="s">
        <v>549</v>
      </c>
      <c r="C46" s="79"/>
      <c r="D46" s="66">
        <f aca="true" t="shared" si="5" ref="D46:M46">SUM(D9:D12,D14:D20,D22:D30,D32:D38,D40:D44)</f>
        <v>92157177</v>
      </c>
      <c r="E46" s="67">
        <f t="shared" si="5"/>
        <v>361888016</v>
      </c>
      <c r="F46" s="67">
        <f t="shared" si="5"/>
        <v>481473626</v>
      </c>
      <c r="G46" s="67">
        <f t="shared" si="5"/>
        <v>41767000</v>
      </c>
      <c r="H46" s="80">
        <f t="shared" si="5"/>
        <v>977285819</v>
      </c>
      <c r="I46" s="81">
        <f t="shared" si="5"/>
        <v>78147366</v>
      </c>
      <c r="J46" s="82">
        <f t="shared" si="5"/>
        <v>490293521</v>
      </c>
      <c r="K46" s="67">
        <f t="shared" si="5"/>
        <v>389081359</v>
      </c>
      <c r="L46" s="82">
        <f t="shared" si="5"/>
        <v>55331000</v>
      </c>
      <c r="M46" s="80">
        <f t="shared" si="5"/>
        <v>1012853246</v>
      </c>
    </row>
    <row r="47" spans="1:13" s="8" customFormat="1" ht="12.75">
      <c r="A47" s="47"/>
      <c r="B47" s="83"/>
      <c r="C47" s="84"/>
      <c r="D47" s="85"/>
      <c r="E47" s="86"/>
      <c r="F47" s="86"/>
      <c r="G47" s="86"/>
      <c r="H47" s="87"/>
      <c r="I47" s="85"/>
      <c r="J47" s="86"/>
      <c r="K47" s="86"/>
      <c r="L47" s="86"/>
      <c r="M47" s="87"/>
    </row>
    <row r="48" spans="1:13" s="53" customFormat="1" ht="12" customHeight="1">
      <c r="A48" s="55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53" customFormat="1" ht="12.75">
      <c r="A49" s="5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s="53" customFormat="1" ht="12.7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 password="F954" sheet="1" objects="1" scenarios="1"/>
  <mergeCells count="7">
    <mergeCell ref="B48:M4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5" width="10.7109375" style="3" customWidth="1"/>
    <col min="16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550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551</v>
      </c>
      <c r="C9" s="57" t="s">
        <v>552</v>
      </c>
      <c r="D9" s="58">
        <v>1500986</v>
      </c>
      <c r="E9" s="59">
        <v>9369151</v>
      </c>
      <c r="F9" s="59">
        <v>43357492</v>
      </c>
      <c r="G9" s="59">
        <v>353000</v>
      </c>
      <c r="H9" s="60">
        <v>54580629</v>
      </c>
      <c r="I9" s="61">
        <v>346080</v>
      </c>
      <c r="J9" s="62">
        <v>3994342</v>
      </c>
      <c r="K9" s="59">
        <v>50983856</v>
      </c>
      <c r="L9" s="62">
        <v>6886000</v>
      </c>
      <c r="M9" s="60">
        <v>62210278</v>
      </c>
    </row>
    <row r="10" spans="1:13" s="8" customFormat="1" ht="12.75">
      <c r="A10" s="24" t="s">
        <v>88</v>
      </c>
      <c r="B10" s="77" t="s">
        <v>71</v>
      </c>
      <c r="C10" s="57" t="s">
        <v>72</v>
      </c>
      <c r="D10" s="58">
        <v>48003427</v>
      </c>
      <c r="E10" s="59">
        <v>103366529</v>
      </c>
      <c r="F10" s="59">
        <v>106760988</v>
      </c>
      <c r="G10" s="59">
        <v>4150000</v>
      </c>
      <c r="H10" s="60">
        <v>262280944</v>
      </c>
      <c r="I10" s="61">
        <v>44264059</v>
      </c>
      <c r="J10" s="62">
        <v>142523179</v>
      </c>
      <c r="K10" s="59">
        <v>18932673</v>
      </c>
      <c r="L10" s="62">
        <v>5970000</v>
      </c>
      <c r="M10" s="60">
        <v>211689911</v>
      </c>
    </row>
    <row r="11" spans="1:13" s="8" customFormat="1" ht="12.75">
      <c r="A11" s="24" t="s">
        <v>88</v>
      </c>
      <c r="B11" s="77" t="s">
        <v>73</v>
      </c>
      <c r="C11" s="57" t="s">
        <v>74</v>
      </c>
      <c r="D11" s="58">
        <v>43613112</v>
      </c>
      <c r="E11" s="59">
        <v>432921723</v>
      </c>
      <c r="F11" s="59">
        <v>31217874</v>
      </c>
      <c r="G11" s="59">
        <v>105540000</v>
      </c>
      <c r="H11" s="60">
        <v>613292709</v>
      </c>
      <c r="I11" s="61">
        <v>41339202</v>
      </c>
      <c r="J11" s="62">
        <v>404574141</v>
      </c>
      <c r="K11" s="59">
        <v>-120831754</v>
      </c>
      <c r="L11" s="62">
        <v>258144000</v>
      </c>
      <c r="M11" s="60">
        <v>583225589</v>
      </c>
    </row>
    <row r="12" spans="1:13" s="8" customFormat="1" ht="12.75">
      <c r="A12" s="24" t="s">
        <v>88</v>
      </c>
      <c r="B12" s="77" t="s">
        <v>553</v>
      </c>
      <c r="C12" s="57" t="s">
        <v>554</v>
      </c>
      <c r="D12" s="58">
        <v>1204627</v>
      </c>
      <c r="E12" s="59">
        <v>16131094</v>
      </c>
      <c r="F12" s="59">
        <v>24412402</v>
      </c>
      <c r="G12" s="59">
        <v>300000</v>
      </c>
      <c r="H12" s="60">
        <v>42048123</v>
      </c>
      <c r="I12" s="61">
        <v>1109040</v>
      </c>
      <c r="J12" s="62">
        <v>8138987</v>
      </c>
      <c r="K12" s="59">
        <v>6017843</v>
      </c>
      <c r="L12" s="62">
        <v>300000</v>
      </c>
      <c r="M12" s="60">
        <v>15565870</v>
      </c>
    </row>
    <row r="13" spans="1:13" s="8" customFormat="1" ht="12.75">
      <c r="A13" s="24" t="s">
        <v>88</v>
      </c>
      <c r="B13" s="77" t="s">
        <v>555</v>
      </c>
      <c r="C13" s="57" t="s">
        <v>556</v>
      </c>
      <c r="D13" s="58">
        <v>8699745</v>
      </c>
      <c r="E13" s="59">
        <v>21261370</v>
      </c>
      <c r="F13" s="59">
        <v>91529032</v>
      </c>
      <c r="G13" s="59">
        <v>716000</v>
      </c>
      <c r="H13" s="60">
        <v>122206147</v>
      </c>
      <c r="I13" s="61">
        <v>8243278</v>
      </c>
      <c r="J13" s="62">
        <v>17936217</v>
      </c>
      <c r="K13" s="59">
        <v>69405174</v>
      </c>
      <c r="L13" s="62">
        <v>14502000</v>
      </c>
      <c r="M13" s="60">
        <v>110086669</v>
      </c>
    </row>
    <row r="14" spans="1:13" s="8" customFormat="1" ht="12.75">
      <c r="A14" s="24" t="s">
        <v>107</v>
      </c>
      <c r="B14" s="77" t="s">
        <v>557</v>
      </c>
      <c r="C14" s="57" t="s">
        <v>558</v>
      </c>
      <c r="D14" s="58">
        <v>0</v>
      </c>
      <c r="E14" s="59">
        <v>0</v>
      </c>
      <c r="F14" s="59">
        <v>86054084</v>
      </c>
      <c r="G14" s="59">
        <v>300000</v>
      </c>
      <c r="H14" s="60">
        <v>86354084</v>
      </c>
      <c r="I14" s="61">
        <v>0</v>
      </c>
      <c r="J14" s="62">
        <v>0</v>
      </c>
      <c r="K14" s="59">
        <v>82889853</v>
      </c>
      <c r="L14" s="62">
        <v>357000</v>
      </c>
      <c r="M14" s="60">
        <v>83246853</v>
      </c>
    </row>
    <row r="15" spans="1:13" s="37" customFormat="1" ht="12.75">
      <c r="A15" s="46"/>
      <c r="B15" s="78" t="s">
        <v>559</v>
      </c>
      <c r="C15" s="79"/>
      <c r="D15" s="66">
        <f aca="true" t="shared" si="0" ref="D15:M15">SUM(D9:D14)</f>
        <v>103021897</v>
      </c>
      <c r="E15" s="67">
        <f t="shared" si="0"/>
        <v>583049867</v>
      </c>
      <c r="F15" s="67">
        <f t="shared" si="0"/>
        <v>383331872</v>
      </c>
      <c r="G15" s="67">
        <f t="shared" si="0"/>
        <v>111359000</v>
      </c>
      <c r="H15" s="80">
        <f t="shared" si="0"/>
        <v>1180762636</v>
      </c>
      <c r="I15" s="81">
        <f t="shared" si="0"/>
        <v>95301659</v>
      </c>
      <c r="J15" s="82">
        <f t="shared" si="0"/>
        <v>577166866</v>
      </c>
      <c r="K15" s="67">
        <f t="shared" si="0"/>
        <v>107397645</v>
      </c>
      <c r="L15" s="82">
        <f t="shared" si="0"/>
        <v>286159000</v>
      </c>
      <c r="M15" s="80">
        <f t="shared" si="0"/>
        <v>1066025170</v>
      </c>
    </row>
    <row r="16" spans="1:13" s="8" customFormat="1" ht="12.75">
      <c r="A16" s="24" t="s">
        <v>88</v>
      </c>
      <c r="B16" s="77" t="s">
        <v>560</v>
      </c>
      <c r="C16" s="57" t="s">
        <v>561</v>
      </c>
      <c r="D16" s="58">
        <v>0</v>
      </c>
      <c r="E16" s="59">
        <v>0</v>
      </c>
      <c r="F16" s="59">
        <v>32099181</v>
      </c>
      <c r="G16" s="59">
        <v>324000</v>
      </c>
      <c r="H16" s="60">
        <v>32423181</v>
      </c>
      <c r="I16" s="61">
        <v>0</v>
      </c>
      <c r="J16" s="62">
        <v>0</v>
      </c>
      <c r="K16" s="59">
        <v>19575641</v>
      </c>
      <c r="L16" s="62">
        <v>0</v>
      </c>
      <c r="M16" s="60">
        <v>19575641</v>
      </c>
    </row>
    <row r="17" spans="1:13" s="8" customFormat="1" ht="12.75">
      <c r="A17" s="24" t="s">
        <v>88</v>
      </c>
      <c r="B17" s="77" t="s">
        <v>562</v>
      </c>
      <c r="C17" s="57" t="s">
        <v>563</v>
      </c>
      <c r="D17" s="58">
        <v>2616109</v>
      </c>
      <c r="E17" s="59">
        <v>11381681</v>
      </c>
      <c r="F17" s="59">
        <v>-1498264</v>
      </c>
      <c r="G17" s="59">
        <v>3300000</v>
      </c>
      <c r="H17" s="60">
        <v>15799526</v>
      </c>
      <c r="I17" s="61">
        <v>2266478</v>
      </c>
      <c r="J17" s="62">
        <v>7793790</v>
      </c>
      <c r="K17" s="59">
        <v>-757696</v>
      </c>
      <c r="L17" s="62">
        <v>4242000</v>
      </c>
      <c r="M17" s="60">
        <v>13544572</v>
      </c>
    </row>
    <row r="18" spans="1:13" s="8" customFormat="1" ht="12.75">
      <c r="A18" s="24" t="s">
        <v>88</v>
      </c>
      <c r="B18" s="77" t="s">
        <v>564</v>
      </c>
      <c r="C18" s="57" t="s">
        <v>565</v>
      </c>
      <c r="D18" s="58">
        <v>22009114</v>
      </c>
      <c r="E18" s="59">
        <v>21002084</v>
      </c>
      <c r="F18" s="59">
        <v>43259084</v>
      </c>
      <c r="G18" s="59">
        <v>1116000</v>
      </c>
      <c r="H18" s="60">
        <v>87386282</v>
      </c>
      <c r="I18" s="61">
        <v>26319217</v>
      </c>
      <c r="J18" s="62">
        <v>28329708</v>
      </c>
      <c r="K18" s="59">
        <v>7065703</v>
      </c>
      <c r="L18" s="62">
        <v>6286000</v>
      </c>
      <c r="M18" s="60">
        <v>68000628</v>
      </c>
    </row>
    <row r="19" spans="1:13" s="8" customFormat="1" ht="12.75">
      <c r="A19" s="24" t="s">
        <v>88</v>
      </c>
      <c r="B19" s="77" t="s">
        <v>566</v>
      </c>
      <c r="C19" s="57" t="s">
        <v>567</v>
      </c>
      <c r="D19" s="58">
        <v>9438416</v>
      </c>
      <c r="E19" s="59">
        <v>53602862</v>
      </c>
      <c r="F19" s="59">
        <v>38632861</v>
      </c>
      <c r="G19" s="59">
        <v>595000</v>
      </c>
      <c r="H19" s="60">
        <v>102269139</v>
      </c>
      <c r="I19" s="61">
        <v>18716959</v>
      </c>
      <c r="J19" s="62">
        <v>36749606</v>
      </c>
      <c r="K19" s="59">
        <v>4002336</v>
      </c>
      <c r="L19" s="62">
        <v>746000</v>
      </c>
      <c r="M19" s="60">
        <v>60214901</v>
      </c>
    </row>
    <row r="20" spans="1:13" s="8" customFormat="1" ht="12.75">
      <c r="A20" s="24" t="s">
        <v>88</v>
      </c>
      <c r="B20" s="77" t="s">
        <v>568</v>
      </c>
      <c r="C20" s="57" t="s">
        <v>569</v>
      </c>
      <c r="D20" s="58">
        <v>4562927</v>
      </c>
      <c r="E20" s="59">
        <v>28238204</v>
      </c>
      <c r="F20" s="59">
        <v>-2448143</v>
      </c>
      <c r="G20" s="59">
        <v>3422000</v>
      </c>
      <c r="H20" s="60">
        <v>33774988</v>
      </c>
      <c r="I20" s="61">
        <v>3149559</v>
      </c>
      <c r="J20" s="62">
        <v>11259884</v>
      </c>
      <c r="K20" s="59">
        <v>15599264</v>
      </c>
      <c r="L20" s="62">
        <v>0</v>
      </c>
      <c r="M20" s="60">
        <v>30008707</v>
      </c>
    </row>
    <row r="21" spans="1:13" s="8" customFormat="1" ht="12.75">
      <c r="A21" s="24" t="s">
        <v>107</v>
      </c>
      <c r="B21" s="77" t="s">
        <v>570</v>
      </c>
      <c r="C21" s="57" t="s">
        <v>571</v>
      </c>
      <c r="D21" s="58">
        <v>0</v>
      </c>
      <c r="E21" s="59">
        <v>289711</v>
      </c>
      <c r="F21" s="59">
        <v>133655533</v>
      </c>
      <c r="G21" s="59">
        <v>14259000</v>
      </c>
      <c r="H21" s="60">
        <v>148204244</v>
      </c>
      <c r="I21" s="61">
        <v>0</v>
      </c>
      <c r="J21" s="62">
        <v>0</v>
      </c>
      <c r="K21" s="59">
        <v>99870264</v>
      </c>
      <c r="L21" s="62">
        <v>15824000</v>
      </c>
      <c r="M21" s="60">
        <v>115694264</v>
      </c>
    </row>
    <row r="22" spans="1:13" s="37" customFormat="1" ht="12.75">
      <c r="A22" s="46"/>
      <c r="B22" s="78" t="s">
        <v>572</v>
      </c>
      <c r="C22" s="79"/>
      <c r="D22" s="66">
        <f aca="true" t="shared" si="1" ref="D22:M22">SUM(D16:D21)</f>
        <v>38626566</v>
      </c>
      <c r="E22" s="67">
        <f t="shared" si="1"/>
        <v>114514542</v>
      </c>
      <c r="F22" s="67">
        <f t="shared" si="1"/>
        <v>243700252</v>
      </c>
      <c r="G22" s="67">
        <f t="shared" si="1"/>
        <v>23016000</v>
      </c>
      <c r="H22" s="80">
        <f t="shared" si="1"/>
        <v>419857360</v>
      </c>
      <c r="I22" s="81">
        <f t="shared" si="1"/>
        <v>50452213</v>
      </c>
      <c r="J22" s="82">
        <f t="shared" si="1"/>
        <v>84132988</v>
      </c>
      <c r="K22" s="67">
        <f t="shared" si="1"/>
        <v>145355512</v>
      </c>
      <c r="L22" s="82">
        <f t="shared" si="1"/>
        <v>27098000</v>
      </c>
      <c r="M22" s="80">
        <f t="shared" si="1"/>
        <v>307038713</v>
      </c>
    </row>
    <row r="23" spans="1:13" s="8" customFormat="1" ht="12.75">
      <c r="A23" s="24" t="s">
        <v>88</v>
      </c>
      <c r="B23" s="77" t="s">
        <v>573</v>
      </c>
      <c r="C23" s="57" t="s">
        <v>574</v>
      </c>
      <c r="D23" s="58">
        <v>-208429</v>
      </c>
      <c r="E23" s="59">
        <v>30421941</v>
      </c>
      <c r="F23" s="59">
        <v>16919098</v>
      </c>
      <c r="G23" s="59">
        <v>6150000</v>
      </c>
      <c r="H23" s="60">
        <v>53282610</v>
      </c>
      <c r="I23" s="61">
        <v>-18051</v>
      </c>
      <c r="J23" s="62">
        <v>30203360</v>
      </c>
      <c r="K23" s="59">
        <v>22822036</v>
      </c>
      <c r="L23" s="62">
        <v>6000000</v>
      </c>
      <c r="M23" s="60">
        <v>59007345</v>
      </c>
    </row>
    <row r="24" spans="1:13" s="8" customFormat="1" ht="12.75">
      <c r="A24" s="24" t="s">
        <v>88</v>
      </c>
      <c r="B24" s="77" t="s">
        <v>575</v>
      </c>
      <c r="C24" s="57" t="s">
        <v>576</v>
      </c>
      <c r="D24" s="58">
        <v>1379568</v>
      </c>
      <c r="E24" s="59">
        <v>9750762</v>
      </c>
      <c r="F24" s="59">
        <v>6341821</v>
      </c>
      <c r="G24" s="59">
        <v>300000</v>
      </c>
      <c r="H24" s="60">
        <v>17772151</v>
      </c>
      <c r="I24" s="61">
        <v>0</v>
      </c>
      <c r="J24" s="62">
        <v>694196</v>
      </c>
      <c r="K24" s="59">
        <v>28819345</v>
      </c>
      <c r="L24" s="62">
        <v>0</v>
      </c>
      <c r="M24" s="60">
        <v>29513541</v>
      </c>
    </row>
    <row r="25" spans="1:13" s="8" customFormat="1" ht="12.75">
      <c r="A25" s="24" t="s">
        <v>88</v>
      </c>
      <c r="B25" s="77" t="s">
        <v>577</v>
      </c>
      <c r="C25" s="57" t="s">
        <v>578</v>
      </c>
      <c r="D25" s="58">
        <v>-553621</v>
      </c>
      <c r="E25" s="59">
        <v>1610852</v>
      </c>
      <c r="F25" s="59">
        <v>10036596</v>
      </c>
      <c r="G25" s="59">
        <v>300000</v>
      </c>
      <c r="H25" s="60">
        <v>11393827</v>
      </c>
      <c r="I25" s="61">
        <v>-863930</v>
      </c>
      <c r="J25" s="62">
        <v>1539718</v>
      </c>
      <c r="K25" s="59">
        <v>6786165</v>
      </c>
      <c r="L25" s="62">
        <v>4005000</v>
      </c>
      <c r="M25" s="60">
        <v>11466953</v>
      </c>
    </row>
    <row r="26" spans="1:13" s="8" customFormat="1" ht="12.75">
      <c r="A26" s="24" t="s">
        <v>88</v>
      </c>
      <c r="B26" s="77" t="s">
        <v>579</v>
      </c>
      <c r="C26" s="57" t="s">
        <v>580</v>
      </c>
      <c r="D26" s="58">
        <v>3797056</v>
      </c>
      <c r="E26" s="59">
        <v>23740726</v>
      </c>
      <c r="F26" s="59">
        <v>9321514</v>
      </c>
      <c r="G26" s="59">
        <v>300000</v>
      </c>
      <c r="H26" s="60">
        <v>37159296</v>
      </c>
      <c r="I26" s="61">
        <v>2215509</v>
      </c>
      <c r="J26" s="62">
        <v>22937687</v>
      </c>
      <c r="K26" s="59">
        <v>14347465</v>
      </c>
      <c r="L26" s="62">
        <v>300000</v>
      </c>
      <c r="M26" s="60">
        <v>39800661</v>
      </c>
    </row>
    <row r="27" spans="1:13" s="8" customFormat="1" ht="12.75">
      <c r="A27" s="24" t="s">
        <v>88</v>
      </c>
      <c r="B27" s="77" t="s">
        <v>581</v>
      </c>
      <c r="C27" s="57" t="s">
        <v>582</v>
      </c>
      <c r="D27" s="58">
        <v>449400</v>
      </c>
      <c r="E27" s="59">
        <v>0</v>
      </c>
      <c r="F27" s="59">
        <v>1961830</v>
      </c>
      <c r="G27" s="59">
        <v>0</v>
      </c>
      <c r="H27" s="60">
        <v>2411230</v>
      </c>
      <c r="I27" s="61">
        <v>72708</v>
      </c>
      <c r="J27" s="62">
        <v>0</v>
      </c>
      <c r="K27" s="59">
        <v>23506564</v>
      </c>
      <c r="L27" s="62">
        <v>300000</v>
      </c>
      <c r="M27" s="60">
        <v>23879272</v>
      </c>
    </row>
    <row r="28" spans="1:13" s="8" customFormat="1" ht="12.75">
      <c r="A28" s="24" t="s">
        <v>107</v>
      </c>
      <c r="B28" s="77" t="s">
        <v>583</v>
      </c>
      <c r="C28" s="57" t="s">
        <v>584</v>
      </c>
      <c r="D28" s="58">
        <v>0</v>
      </c>
      <c r="E28" s="59">
        <v>0</v>
      </c>
      <c r="F28" s="59">
        <v>67057266</v>
      </c>
      <c r="G28" s="59">
        <v>8916000</v>
      </c>
      <c r="H28" s="60">
        <v>75973266</v>
      </c>
      <c r="I28" s="61">
        <v>0</v>
      </c>
      <c r="J28" s="62">
        <v>0</v>
      </c>
      <c r="K28" s="59">
        <v>95005644</v>
      </c>
      <c r="L28" s="62">
        <v>11765000</v>
      </c>
      <c r="M28" s="60">
        <v>106770644</v>
      </c>
    </row>
    <row r="29" spans="1:13" s="37" customFormat="1" ht="12.75">
      <c r="A29" s="46"/>
      <c r="B29" s="78" t="s">
        <v>585</v>
      </c>
      <c r="C29" s="79"/>
      <c r="D29" s="66">
        <f aca="true" t="shared" si="2" ref="D29:M29">SUM(D23:D28)</f>
        <v>4863974</v>
      </c>
      <c r="E29" s="67">
        <f t="shared" si="2"/>
        <v>65524281</v>
      </c>
      <c r="F29" s="67">
        <f t="shared" si="2"/>
        <v>111638125</v>
      </c>
      <c r="G29" s="67">
        <f t="shared" si="2"/>
        <v>15966000</v>
      </c>
      <c r="H29" s="80">
        <f t="shared" si="2"/>
        <v>197992380</v>
      </c>
      <c r="I29" s="81">
        <f t="shared" si="2"/>
        <v>1406236</v>
      </c>
      <c r="J29" s="82">
        <f t="shared" si="2"/>
        <v>55374961</v>
      </c>
      <c r="K29" s="67">
        <f t="shared" si="2"/>
        <v>191287219</v>
      </c>
      <c r="L29" s="82">
        <f t="shared" si="2"/>
        <v>22370000</v>
      </c>
      <c r="M29" s="80">
        <f t="shared" si="2"/>
        <v>270438416</v>
      </c>
    </row>
    <row r="30" spans="1:13" s="8" customFormat="1" ht="12.75">
      <c r="A30" s="24" t="s">
        <v>88</v>
      </c>
      <c r="B30" s="77" t="s">
        <v>586</v>
      </c>
      <c r="C30" s="57" t="s">
        <v>587</v>
      </c>
      <c r="D30" s="58">
        <v>927105</v>
      </c>
      <c r="E30" s="59">
        <v>12289534</v>
      </c>
      <c r="F30" s="59">
        <v>13286580</v>
      </c>
      <c r="G30" s="59">
        <v>5300000</v>
      </c>
      <c r="H30" s="60">
        <v>31803219</v>
      </c>
      <c r="I30" s="61">
        <v>-224041</v>
      </c>
      <c r="J30" s="62">
        <v>10663748</v>
      </c>
      <c r="K30" s="59">
        <v>28547166</v>
      </c>
      <c r="L30" s="62">
        <v>300000</v>
      </c>
      <c r="M30" s="60">
        <v>39286873</v>
      </c>
    </row>
    <row r="31" spans="1:13" s="8" customFormat="1" ht="12.75">
      <c r="A31" s="24" t="s">
        <v>88</v>
      </c>
      <c r="B31" s="77" t="s">
        <v>75</v>
      </c>
      <c r="C31" s="57" t="s">
        <v>76</v>
      </c>
      <c r="D31" s="58">
        <v>27464001</v>
      </c>
      <c r="E31" s="59">
        <v>121494230</v>
      </c>
      <c r="F31" s="59">
        <v>55615987</v>
      </c>
      <c r="G31" s="59">
        <v>0</v>
      </c>
      <c r="H31" s="60">
        <v>204574218</v>
      </c>
      <c r="I31" s="61">
        <v>25063030</v>
      </c>
      <c r="J31" s="62">
        <v>145141707</v>
      </c>
      <c r="K31" s="59">
        <v>49426001</v>
      </c>
      <c r="L31" s="62">
        <v>300000</v>
      </c>
      <c r="M31" s="60">
        <v>219930738</v>
      </c>
    </row>
    <row r="32" spans="1:13" s="8" customFormat="1" ht="12.75">
      <c r="A32" s="24" t="s">
        <v>88</v>
      </c>
      <c r="B32" s="77" t="s">
        <v>77</v>
      </c>
      <c r="C32" s="57" t="s">
        <v>78</v>
      </c>
      <c r="D32" s="58">
        <v>-26834316</v>
      </c>
      <c r="E32" s="59">
        <v>323817204</v>
      </c>
      <c r="F32" s="59">
        <v>157862082</v>
      </c>
      <c r="G32" s="59">
        <v>300000</v>
      </c>
      <c r="H32" s="60">
        <v>455144970</v>
      </c>
      <c r="I32" s="61">
        <v>48241430</v>
      </c>
      <c r="J32" s="62">
        <v>214689730</v>
      </c>
      <c r="K32" s="59">
        <v>155746541</v>
      </c>
      <c r="L32" s="62">
        <v>1287000</v>
      </c>
      <c r="M32" s="60">
        <v>419964701</v>
      </c>
    </row>
    <row r="33" spans="1:13" s="8" customFormat="1" ht="12.75">
      <c r="A33" s="24" t="s">
        <v>88</v>
      </c>
      <c r="B33" s="77" t="s">
        <v>588</v>
      </c>
      <c r="C33" s="57" t="s">
        <v>589</v>
      </c>
      <c r="D33" s="58">
        <v>5675256</v>
      </c>
      <c r="E33" s="59">
        <v>32201033</v>
      </c>
      <c r="F33" s="59">
        <v>32223666</v>
      </c>
      <c r="G33" s="59">
        <v>0</v>
      </c>
      <c r="H33" s="60">
        <v>70099955</v>
      </c>
      <c r="I33" s="61">
        <v>5337669</v>
      </c>
      <c r="J33" s="62">
        <v>26157717</v>
      </c>
      <c r="K33" s="59">
        <v>31478428</v>
      </c>
      <c r="L33" s="62">
        <v>0</v>
      </c>
      <c r="M33" s="60">
        <v>62973814</v>
      </c>
    </row>
    <row r="34" spans="1:13" s="8" customFormat="1" ht="12.75">
      <c r="A34" s="24" t="s">
        <v>107</v>
      </c>
      <c r="B34" s="77" t="s">
        <v>590</v>
      </c>
      <c r="C34" s="57" t="s">
        <v>591</v>
      </c>
      <c r="D34" s="58">
        <v>0</v>
      </c>
      <c r="E34" s="59">
        <v>0</v>
      </c>
      <c r="F34" s="59">
        <v>52251757</v>
      </c>
      <c r="G34" s="59">
        <v>300000</v>
      </c>
      <c r="H34" s="60">
        <v>52551757</v>
      </c>
      <c r="I34" s="61">
        <v>0</v>
      </c>
      <c r="J34" s="62">
        <v>0</v>
      </c>
      <c r="K34" s="59">
        <v>54436060</v>
      </c>
      <c r="L34" s="62">
        <v>300000</v>
      </c>
      <c r="M34" s="60">
        <v>54736060</v>
      </c>
    </row>
    <row r="35" spans="1:13" s="37" customFormat="1" ht="12.75">
      <c r="A35" s="46"/>
      <c r="B35" s="78" t="s">
        <v>592</v>
      </c>
      <c r="C35" s="79"/>
      <c r="D35" s="66">
        <f aca="true" t="shared" si="3" ref="D35:M35">SUM(D30:D34)</f>
        <v>7232046</v>
      </c>
      <c r="E35" s="67">
        <f t="shared" si="3"/>
        <v>489802001</v>
      </c>
      <c r="F35" s="67">
        <f t="shared" si="3"/>
        <v>311240072</v>
      </c>
      <c r="G35" s="67">
        <f t="shared" si="3"/>
        <v>5900000</v>
      </c>
      <c r="H35" s="80">
        <f t="shared" si="3"/>
        <v>814174119</v>
      </c>
      <c r="I35" s="81">
        <f t="shared" si="3"/>
        <v>78418088</v>
      </c>
      <c r="J35" s="82">
        <f t="shared" si="3"/>
        <v>396652902</v>
      </c>
      <c r="K35" s="67">
        <f t="shared" si="3"/>
        <v>319634196</v>
      </c>
      <c r="L35" s="82">
        <f t="shared" si="3"/>
        <v>2187000</v>
      </c>
      <c r="M35" s="80">
        <f t="shared" si="3"/>
        <v>796892186</v>
      </c>
    </row>
    <row r="36" spans="1:13" s="37" customFormat="1" ht="12.75">
      <c r="A36" s="46"/>
      <c r="B36" s="78" t="s">
        <v>593</v>
      </c>
      <c r="C36" s="79"/>
      <c r="D36" s="66">
        <f aca="true" t="shared" si="4" ref="D36:M36">SUM(D9:D14,D16:D21,D23:D28,D30:D34)</f>
        <v>153744483</v>
      </c>
      <c r="E36" s="67">
        <f t="shared" si="4"/>
        <v>1252890691</v>
      </c>
      <c r="F36" s="67">
        <f t="shared" si="4"/>
        <v>1049910321</v>
      </c>
      <c r="G36" s="67">
        <f t="shared" si="4"/>
        <v>156241000</v>
      </c>
      <c r="H36" s="80">
        <f t="shared" si="4"/>
        <v>2612786495</v>
      </c>
      <c r="I36" s="81">
        <f t="shared" si="4"/>
        <v>225578196</v>
      </c>
      <c r="J36" s="82">
        <f t="shared" si="4"/>
        <v>1113327717</v>
      </c>
      <c r="K36" s="67">
        <f t="shared" si="4"/>
        <v>763674572</v>
      </c>
      <c r="L36" s="82">
        <f t="shared" si="4"/>
        <v>337814000</v>
      </c>
      <c r="M36" s="80">
        <f t="shared" si="4"/>
        <v>2440394485</v>
      </c>
    </row>
    <row r="37" spans="1:13" s="8" customFormat="1" ht="12.75">
      <c r="A37" s="47"/>
      <c r="B37" s="83"/>
      <c r="C37" s="84"/>
      <c r="D37" s="85"/>
      <c r="E37" s="86"/>
      <c r="F37" s="86"/>
      <c r="G37" s="86"/>
      <c r="H37" s="87"/>
      <c r="I37" s="85"/>
      <c r="J37" s="86"/>
      <c r="K37" s="86"/>
      <c r="L37" s="86"/>
      <c r="M37" s="87"/>
    </row>
    <row r="38" spans="1:13" s="8" customFormat="1" ht="12.75">
      <c r="A38" s="2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8:M3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594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86</v>
      </c>
      <c r="B9" s="77" t="s">
        <v>32</v>
      </c>
      <c r="C9" s="57" t="s">
        <v>33</v>
      </c>
      <c r="D9" s="58">
        <v>1388138594</v>
      </c>
      <c r="E9" s="59">
        <v>3377912284</v>
      </c>
      <c r="F9" s="59">
        <v>733520033</v>
      </c>
      <c r="G9" s="59">
        <v>372804000</v>
      </c>
      <c r="H9" s="60">
        <v>5872374911</v>
      </c>
      <c r="I9" s="61">
        <v>1306223730</v>
      </c>
      <c r="J9" s="62">
        <v>3164637495</v>
      </c>
      <c r="K9" s="59">
        <v>1350448342</v>
      </c>
      <c r="L9" s="62">
        <v>113000000</v>
      </c>
      <c r="M9" s="62">
        <v>5934309567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1388138594</v>
      </c>
      <c r="E10" s="67">
        <f t="shared" si="0"/>
        <v>3377912284</v>
      </c>
      <c r="F10" s="67">
        <f t="shared" si="0"/>
        <v>733520033</v>
      </c>
      <c r="G10" s="67">
        <f t="shared" si="0"/>
        <v>372804000</v>
      </c>
      <c r="H10" s="80">
        <f t="shared" si="0"/>
        <v>5872374911</v>
      </c>
      <c r="I10" s="81">
        <f t="shared" si="0"/>
        <v>1306223730</v>
      </c>
      <c r="J10" s="82">
        <f t="shared" si="0"/>
        <v>3164637495</v>
      </c>
      <c r="K10" s="67">
        <f t="shared" si="0"/>
        <v>1350448342</v>
      </c>
      <c r="L10" s="82">
        <f t="shared" si="0"/>
        <v>113000000</v>
      </c>
      <c r="M10" s="82">
        <f t="shared" si="0"/>
        <v>5934309567</v>
      </c>
    </row>
    <row r="11" spans="1:13" s="8" customFormat="1" ht="12.75">
      <c r="A11" s="24" t="s">
        <v>88</v>
      </c>
      <c r="B11" s="77" t="s">
        <v>595</v>
      </c>
      <c r="C11" s="57" t="s">
        <v>596</v>
      </c>
      <c r="D11" s="58">
        <v>3466416</v>
      </c>
      <c r="E11" s="59">
        <v>28053070</v>
      </c>
      <c r="F11" s="59">
        <v>16788919</v>
      </c>
      <c r="G11" s="59">
        <v>300000</v>
      </c>
      <c r="H11" s="60">
        <v>48608405</v>
      </c>
      <c r="I11" s="61">
        <v>2880894</v>
      </c>
      <c r="J11" s="62">
        <v>26624193</v>
      </c>
      <c r="K11" s="59">
        <v>11271730</v>
      </c>
      <c r="L11" s="62">
        <v>1605000</v>
      </c>
      <c r="M11" s="62">
        <v>42381817</v>
      </c>
    </row>
    <row r="12" spans="1:13" s="8" customFormat="1" ht="12.75">
      <c r="A12" s="24" t="s">
        <v>88</v>
      </c>
      <c r="B12" s="77" t="s">
        <v>597</v>
      </c>
      <c r="C12" s="57" t="s">
        <v>598</v>
      </c>
      <c r="D12" s="58">
        <v>6208867</v>
      </c>
      <c r="E12" s="59">
        <v>18827259</v>
      </c>
      <c r="F12" s="59">
        <v>12735348</v>
      </c>
      <c r="G12" s="59">
        <v>1300000</v>
      </c>
      <c r="H12" s="60">
        <v>39071474</v>
      </c>
      <c r="I12" s="61">
        <v>5318365</v>
      </c>
      <c r="J12" s="62">
        <v>20317316</v>
      </c>
      <c r="K12" s="59">
        <v>14369618</v>
      </c>
      <c r="L12" s="62">
        <v>1964000</v>
      </c>
      <c r="M12" s="62">
        <v>41969299</v>
      </c>
    </row>
    <row r="13" spans="1:13" s="8" customFormat="1" ht="12.75">
      <c r="A13" s="24" t="s">
        <v>88</v>
      </c>
      <c r="B13" s="77" t="s">
        <v>599</v>
      </c>
      <c r="C13" s="57" t="s">
        <v>600</v>
      </c>
      <c r="D13" s="58">
        <v>9325757</v>
      </c>
      <c r="E13" s="59">
        <v>28711195</v>
      </c>
      <c r="F13" s="59">
        <v>16493305</v>
      </c>
      <c r="G13" s="59">
        <v>0</v>
      </c>
      <c r="H13" s="60">
        <v>54530257</v>
      </c>
      <c r="I13" s="61">
        <v>7557296</v>
      </c>
      <c r="J13" s="62">
        <v>24405881</v>
      </c>
      <c r="K13" s="59">
        <v>9981838</v>
      </c>
      <c r="L13" s="62">
        <v>269000</v>
      </c>
      <c r="M13" s="62">
        <v>42214015</v>
      </c>
    </row>
    <row r="14" spans="1:13" s="8" customFormat="1" ht="12.75">
      <c r="A14" s="24" t="s">
        <v>88</v>
      </c>
      <c r="B14" s="77" t="s">
        <v>601</v>
      </c>
      <c r="C14" s="57" t="s">
        <v>602</v>
      </c>
      <c r="D14" s="58">
        <v>488911</v>
      </c>
      <c r="E14" s="59">
        <v>88819724</v>
      </c>
      <c r="F14" s="59">
        <v>32801207</v>
      </c>
      <c r="G14" s="59">
        <v>466000</v>
      </c>
      <c r="H14" s="60">
        <v>122575842</v>
      </c>
      <c r="I14" s="61">
        <v>-16161743</v>
      </c>
      <c r="J14" s="62">
        <v>94199125</v>
      </c>
      <c r="K14" s="59">
        <v>31833625</v>
      </c>
      <c r="L14" s="62">
        <v>599000</v>
      </c>
      <c r="M14" s="62">
        <v>110470007</v>
      </c>
    </row>
    <row r="15" spans="1:13" s="8" customFormat="1" ht="12.75">
      <c r="A15" s="24" t="s">
        <v>88</v>
      </c>
      <c r="B15" s="77" t="s">
        <v>603</v>
      </c>
      <c r="C15" s="57" t="s">
        <v>604</v>
      </c>
      <c r="D15" s="58">
        <v>16402611</v>
      </c>
      <c r="E15" s="59">
        <v>60127586</v>
      </c>
      <c r="F15" s="59">
        <v>18066553</v>
      </c>
      <c r="G15" s="59">
        <v>2300000</v>
      </c>
      <c r="H15" s="60">
        <v>96896750</v>
      </c>
      <c r="I15" s="61">
        <v>16660261</v>
      </c>
      <c r="J15" s="62">
        <v>58917904</v>
      </c>
      <c r="K15" s="59">
        <v>19521279</v>
      </c>
      <c r="L15" s="62">
        <v>300000</v>
      </c>
      <c r="M15" s="62">
        <v>95399444</v>
      </c>
    </row>
    <row r="16" spans="1:13" s="8" customFormat="1" ht="12.75">
      <c r="A16" s="24" t="s">
        <v>107</v>
      </c>
      <c r="B16" s="77" t="s">
        <v>605</v>
      </c>
      <c r="C16" s="57" t="s">
        <v>606</v>
      </c>
      <c r="D16" s="58">
        <v>0</v>
      </c>
      <c r="E16" s="59">
        <v>21056627</v>
      </c>
      <c r="F16" s="59">
        <v>55179034</v>
      </c>
      <c r="G16" s="59">
        <v>300000</v>
      </c>
      <c r="H16" s="60">
        <v>76535661</v>
      </c>
      <c r="I16" s="61">
        <v>0</v>
      </c>
      <c r="J16" s="62">
        <v>21571175</v>
      </c>
      <c r="K16" s="59">
        <v>60863683</v>
      </c>
      <c r="L16" s="62">
        <v>401000</v>
      </c>
      <c r="M16" s="62">
        <v>82835858</v>
      </c>
    </row>
    <row r="17" spans="1:13" s="37" customFormat="1" ht="12.75">
      <c r="A17" s="46"/>
      <c r="B17" s="78" t="s">
        <v>607</v>
      </c>
      <c r="C17" s="79"/>
      <c r="D17" s="66">
        <f aca="true" t="shared" si="1" ref="D17:M17">SUM(D11:D16)</f>
        <v>35892562</v>
      </c>
      <c r="E17" s="67">
        <f t="shared" si="1"/>
        <v>245595461</v>
      </c>
      <c r="F17" s="67">
        <f t="shared" si="1"/>
        <v>152064366</v>
      </c>
      <c r="G17" s="67">
        <f t="shared" si="1"/>
        <v>4666000</v>
      </c>
      <c r="H17" s="80">
        <f t="shared" si="1"/>
        <v>438218389</v>
      </c>
      <c r="I17" s="81">
        <f t="shared" si="1"/>
        <v>16255073</v>
      </c>
      <c r="J17" s="82">
        <f t="shared" si="1"/>
        <v>246035594</v>
      </c>
      <c r="K17" s="67">
        <f t="shared" si="1"/>
        <v>147841773</v>
      </c>
      <c r="L17" s="82">
        <f t="shared" si="1"/>
        <v>5138000</v>
      </c>
      <c r="M17" s="82">
        <f t="shared" si="1"/>
        <v>415270440</v>
      </c>
    </row>
    <row r="18" spans="1:13" s="8" customFormat="1" ht="12.75">
      <c r="A18" s="24" t="s">
        <v>88</v>
      </c>
      <c r="B18" s="77" t="s">
        <v>608</v>
      </c>
      <c r="C18" s="57" t="s">
        <v>609</v>
      </c>
      <c r="D18" s="58">
        <v>89773</v>
      </c>
      <c r="E18" s="59">
        <v>48302920</v>
      </c>
      <c r="F18" s="59">
        <v>20247323</v>
      </c>
      <c r="G18" s="59">
        <v>300000</v>
      </c>
      <c r="H18" s="60">
        <v>68940016</v>
      </c>
      <c r="I18" s="61">
        <v>-762309</v>
      </c>
      <c r="J18" s="62">
        <v>41669020</v>
      </c>
      <c r="K18" s="59">
        <v>23673768</v>
      </c>
      <c r="L18" s="62">
        <v>300000</v>
      </c>
      <c r="M18" s="62">
        <v>64880479</v>
      </c>
    </row>
    <row r="19" spans="1:13" s="8" customFormat="1" ht="12.75">
      <c r="A19" s="24" t="s">
        <v>88</v>
      </c>
      <c r="B19" s="77" t="s">
        <v>79</v>
      </c>
      <c r="C19" s="57" t="s">
        <v>80</v>
      </c>
      <c r="D19" s="58">
        <v>1950650</v>
      </c>
      <c r="E19" s="59">
        <v>197052594</v>
      </c>
      <c r="F19" s="59">
        <v>99941135</v>
      </c>
      <c r="G19" s="59">
        <v>2000000</v>
      </c>
      <c r="H19" s="60">
        <v>300944379</v>
      </c>
      <c r="I19" s="61">
        <v>1195997</v>
      </c>
      <c r="J19" s="62">
        <v>177516086</v>
      </c>
      <c r="K19" s="59">
        <v>95952877</v>
      </c>
      <c r="L19" s="62">
        <v>300000</v>
      </c>
      <c r="M19" s="62">
        <v>274964960</v>
      </c>
    </row>
    <row r="20" spans="1:13" s="8" customFormat="1" ht="12.75">
      <c r="A20" s="24" t="s">
        <v>88</v>
      </c>
      <c r="B20" s="77" t="s">
        <v>81</v>
      </c>
      <c r="C20" s="57" t="s">
        <v>82</v>
      </c>
      <c r="D20" s="58">
        <v>505665</v>
      </c>
      <c r="E20" s="59">
        <v>124399602</v>
      </c>
      <c r="F20" s="59">
        <v>44933284</v>
      </c>
      <c r="G20" s="59">
        <v>528000</v>
      </c>
      <c r="H20" s="60">
        <v>170366551</v>
      </c>
      <c r="I20" s="61">
        <v>3240007</v>
      </c>
      <c r="J20" s="62">
        <v>113249043</v>
      </c>
      <c r="K20" s="59">
        <v>29810598</v>
      </c>
      <c r="L20" s="62">
        <v>6312000</v>
      </c>
      <c r="M20" s="62">
        <v>152611648</v>
      </c>
    </row>
    <row r="21" spans="1:13" s="8" customFormat="1" ht="12.75">
      <c r="A21" s="24" t="s">
        <v>88</v>
      </c>
      <c r="B21" s="77" t="s">
        <v>610</v>
      </c>
      <c r="C21" s="57" t="s">
        <v>611</v>
      </c>
      <c r="D21" s="58">
        <v>15186444</v>
      </c>
      <c r="E21" s="59">
        <v>91529216</v>
      </c>
      <c r="F21" s="59">
        <v>42756271</v>
      </c>
      <c r="G21" s="59">
        <v>340000</v>
      </c>
      <c r="H21" s="60">
        <v>149811931</v>
      </c>
      <c r="I21" s="61">
        <v>24651765</v>
      </c>
      <c r="J21" s="62">
        <v>92273430</v>
      </c>
      <c r="K21" s="59">
        <v>45554804</v>
      </c>
      <c r="L21" s="62">
        <v>0</v>
      </c>
      <c r="M21" s="62">
        <v>162479999</v>
      </c>
    </row>
    <row r="22" spans="1:13" s="8" customFormat="1" ht="12.75">
      <c r="A22" s="24" t="s">
        <v>88</v>
      </c>
      <c r="B22" s="77" t="s">
        <v>612</v>
      </c>
      <c r="C22" s="57" t="s">
        <v>613</v>
      </c>
      <c r="D22" s="58">
        <v>-453003</v>
      </c>
      <c r="E22" s="59">
        <v>66490563</v>
      </c>
      <c r="F22" s="59">
        <v>30351220</v>
      </c>
      <c r="G22" s="59">
        <v>300000</v>
      </c>
      <c r="H22" s="60">
        <v>96688780</v>
      </c>
      <c r="I22" s="61">
        <v>-131192</v>
      </c>
      <c r="J22" s="62">
        <v>59224656</v>
      </c>
      <c r="K22" s="59">
        <v>23740047</v>
      </c>
      <c r="L22" s="62">
        <v>313000</v>
      </c>
      <c r="M22" s="62">
        <v>83146511</v>
      </c>
    </row>
    <row r="23" spans="1:13" s="8" customFormat="1" ht="12.75">
      <c r="A23" s="24" t="s">
        <v>107</v>
      </c>
      <c r="B23" s="77" t="s">
        <v>614</v>
      </c>
      <c r="C23" s="57" t="s">
        <v>615</v>
      </c>
      <c r="D23" s="58">
        <v>0</v>
      </c>
      <c r="E23" s="59">
        <v>47126</v>
      </c>
      <c r="F23" s="59">
        <v>87666238</v>
      </c>
      <c r="G23" s="59">
        <v>300000</v>
      </c>
      <c r="H23" s="60">
        <v>88013364</v>
      </c>
      <c r="I23" s="61">
        <v>0</v>
      </c>
      <c r="J23" s="62">
        <v>66992</v>
      </c>
      <c r="K23" s="59">
        <v>86228879</v>
      </c>
      <c r="L23" s="62">
        <v>364000</v>
      </c>
      <c r="M23" s="62">
        <v>86659871</v>
      </c>
    </row>
    <row r="24" spans="1:13" s="37" customFormat="1" ht="12.75">
      <c r="A24" s="46"/>
      <c r="B24" s="78" t="s">
        <v>616</v>
      </c>
      <c r="C24" s="79"/>
      <c r="D24" s="66">
        <f aca="true" t="shared" si="2" ref="D24:M24">SUM(D18:D23)</f>
        <v>17279529</v>
      </c>
      <c r="E24" s="67">
        <f t="shared" si="2"/>
        <v>527822021</v>
      </c>
      <c r="F24" s="67">
        <f t="shared" si="2"/>
        <v>325895471</v>
      </c>
      <c r="G24" s="67">
        <f t="shared" si="2"/>
        <v>3768000</v>
      </c>
      <c r="H24" s="80">
        <f t="shared" si="2"/>
        <v>874765021</v>
      </c>
      <c r="I24" s="81">
        <f t="shared" si="2"/>
        <v>28194268</v>
      </c>
      <c r="J24" s="82">
        <f t="shared" si="2"/>
        <v>483999227</v>
      </c>
      <c r="K24" s="67">
        <f t="shared" si="2"/>
        <v>304960973</v>
      </c>
      <c r="L24" s="82">
        <f t="shared" si="2"/>
        <v>7589000</v>
      </c>
      <c r="M24" s="82">
        <f t="shared" si="2"/>
        <v>824743468</v>
      </c>
    </row>
    <row r="25" spans="1:13" s="8" customFormat="1" ht="12.75">
      <c r="A25" s="24" t="s">
        <v>88</v>
      </c>
      <c r="B25" s="77" t="s">
        <v>617</v>
      </c>
      <c r="C25" s="57" t="s">
        <v>618</v>
      </c>
      <c r="D25" s="58">
        <v>8271888</v>
      </c>
      <c r="E25" s="59">
        <v>35932874</v>
      </c>
      <c r="F25" s="59">
        <v>31331618</v>
      </c>
      <c r="G25" s="59">
        <v>300000</v>
      </c>
      <c r="H25" s="60">
        <v>75836380</v>
      </c>
      <c r="I25" s="61">
        <v>6521369</v>
      </c>
      <c r="J25" s="62">
        <v>19644366</v>
      </c>
      <c r="K25" s="59">
        <v>31237719</v>
      </c>
      <c r="L25" s="62">
        <v>0</v>
      </c>
      <c r="M25" s="62">
        <v>57403454</v>
      </c>
    </row>
    <row r="26" spans="1:13" s="8" customFormat="1" ht="12.75">
      <c r="A26" s="24" t="s">
        <v>88</v>
      </c>
      <c r="B26" s="77" t="s">
        <v>619</v>
      </c>
      <c r="C26" s="57" t="s">
        <v>620</v>
      </c>
      <c r="D26" s="58">
        <v>32346942</v>
      </c>
      <c r="E26" s="59">
        <v>114000443</v>
      </c>
      <c r="F26" s="59">
        <v>34421406</v>
      </c>
      <c r="G26" s="59">
        <v>373000</v>
      </c>
      <c r="H26" s="60">
        <v>181141791</v>
      </c>
      <c r="I26" s="61">
        <v>36384220</v>
      </c>
      <c r="J26" s="62">
        <v>108220602</v>
      </c>
      <c r="K26" s="59">
        <v>22476676</v>
      </c>
      <c r="L26" s="62">
        <v>0</v>
      </c>
      <c r="M26" s="62">
        <v>167081498</v>
      </c>
    </row>
    <row r="27" spans="1:13" s="8" customFormat="1" ht="12.75">
      <c r="A27" s="24" t="s">
        <v>88</v>
      </c>
      <c r="B27" s="77" t="s">
        <v>621</v>
      </c>
      <c r="C27" s="57" t="s">
        <v>622</v>
      </c>
      <c r="D27" s="58">
        <v>-12703</v>
      </c>
      <c r="E27" s="59">
        <v>27209236</v>
      </c>
      <c r="F27" s="59">
        <v>17842367</v>
      </c>
      <c r="G27" s="59">
        <v>300000</v>
      </c>
      <c r="H27" s="60">
        <v>45338900</v>
      </c>
      <c r="I27" s="61">
        <v>4317</v>
      </c>
      <c r="J27" s="62">
        <v>24724425</v>
      </c>
      <c r="K27" s="59">
        <v>21812075</v>
      </c>
      <c r="L27" s="62">
        <v>0</v>
      </c>
      <c r="M27" s="62">
        <v>46540817</v>
      </c>
    </row>
    <row r="28" spans="1:13" s="8" customFormat="1" ht="12.75">
      <c r="A28" s="24" t="s">
        <v>88</v>
      </c>
      <c r="B28" s="77" t="s">
        <v>623</v>
      </c>
      <c r="C28" s="57" t="s">
        <v>624</v>
      </c>
      <c r="D28" s="58">
        <v>481437</v>
      </c>
      <c r="E28" s="59">
        <v>19111922</v>
      </c>
      <c r="F28" s="59">
        <v>13264465</v>
      </c>
      <c r="G28" s="59">
        <v>300000</v>
      </c>
      <c r="H28" s="60">
        <v>33157824</v>
      </c>
      <c r="I28" s="61">
        <v>-793966</v>
      </c>
      <c r="J28" s="62">
        <v>20367285</v>
      </c>
      <c r="K28" s="59">
        <v>10237066</v>
      </c>
      <c r="L28" s="62">
        <v>300000</v>
      </c>
      <c r="M28" s="62">
        <v>30110385</v>
      </c>
    </row>
    <row r="29" spans="1:13" s="8" customFormat="1" ht="12.75">
      <c r="A29" s="24" t="s">
        <v>107</v>
      </c>
      <c r="B29" s="77" t="s">
        <v>625</v>
      </c>
      <c r="C29" s="57" t="s">
        <v>626</v>
      </c>
      <c r="D29" s="58">
        <v>0</v>
      </c>
      <c r="E29" s="59">
        <v>99421</v>
      </c>
      <c r="F29" s="59">
        <v>36025545</v>
      </c>
      <c r="G29" s="59">
        <v>300000</v>
      </c>
      <c r="H29" s="60">
        <v>36424966</v>
      </c>
      <c r="I29" s="61">
        <v>0</v>
      </c>
      <c r="J29" s="62">
        <v>74564</v>
      </c>
      <c r="K29" s="59">
        <v>32142285</v>
      </c>
      <c r="L29" s="62">
        <v>300000</v>
      </c>
      <c r="M29" s="62">
        <v>32516849</v>
      </c>
    </row>
    <row r="30" spans="1:13" s="37" customFormat="1" ht="12.75">
      <c r="A30" s="46"/>
      <c r="B30" s="78" t="s">
        <v>627</v>
      </c>
      <c r="C30" s="79"/>
      <c r="D30" s="66">
        <f aca="true" t="shared" si="3" ref="D30:M30">SUM(D25:D29)</f>
        <v>41087564</v>
      </c>
      <c r="E30" s="67">
        <f t="shared" si="3"/>
        <v>196353896</v>
      </c>
      <c r="F30" s="67">
        <f t="shared" si="3"/>
        <v>132885401</v>
      </c>
      <c r="G30" s="67">
        <f t="shared" si="3"/>
        <v>1573000</v>
      </c>
      <c r="H30" s="80">
        <f t="shared" si="3"/>
        <v>371899861</v>
      </c>
      <c r="I30" s="81">
        <f t="shared" si="3"/>
        <v>42115940</v>
      </c>
      <c r="J30" s="82">
        <f t="shared" si="3"/>
        <v>173031242</v>
      </c>
      <c r="K30" s="67">
        <f t="shared" si="3"/>
        <v>117905821</v>
      </c>
      <c r="L30" s="82">
        <f t="shared" si="3"/>
        <v>600000</v>
      </c>
      <c r="M30" s="82">
        <f t="shared" si="3"/>
        <v>333653003</v>
      </c>
    </row>
    <row r="31" spans="1:13" s="8" customFormat="1" ht="12.75">
      <c r="A31" s="24" t="s">
        <v>88</v>
      </c>
      <c r="B31" s="77" t="s">
        <v>628</v>
      </c>
      <c r="C31" s="57" t="s">
        <v>629</v>
      </c>
      <c r="D31" s="58">
        <v>-313181</v>
      </c>
      <c r="E31" s="59">
        <v>11743846</v>
      </c>
      <c r="F31" s="59">
        <v>1099704</v>
      </c>
      <c r="G31" s="59">
        <v>300000</v>
      </c>
      <c r="H31" s="60">
        <v>12830369</v>
      </c>
      <c r="I31" s="61">
        <v>2828</v>
      </c>
      <c r="J31" s="62">
        <v>10197143</v>
      </c>
      <c r="K31" s="59">
        <v>10341599</v>
      </c>
      <c r="L31" s="62">
        <v>300000</v>
      </c>
      <c r="M31" s="62">
        <v>20841570</v>
      </c>
    </row>
    <row r="32" spans="1:13" s="8" customFormat="1" ht="12.75">
      <c r="A32" s="24" t="s">
        <v>88</v>
      </c>
      <c r="B32" s="77" t="s">
        <v>630</v>
      </c>
      <c r="C32" s="57" t="s">
        <v>631</v>
      </c>
      <c r="D32" s="58">
        <v>320752</v>
      </c>
      <c r="E32" s="59">
        <v>38035535</v>
      </c>
      <c r="F32" s="59">
        <v>16222966</v>
      </c>
      <c r="G32" s="59">
        <v>0</v>
      </c>
      <c r="H32" s="60">
        <v>54579253</v>
      </c>
      <c r="I32" s="61">
        <v>-11118</v>
      </c>
      <c r="J32" s="62">
        <v>33478226</v>
      </c>
      <c r="K32" s="59">
        <v>13505024</v>
      </c>
      <c r="L32" s="62">
        <v>0</v>
      </c>
      <c r="M32" s="62">
        <v>46972132</v>
      </c>
    </row>
    <row r="33" spans="1:13" s="8" customFormat="1" ht="12.75">
      <c r="A33" s="24" t="s">
        <v>88</v>
      </c>
      <c r="B33" s="77" t="s">
        <v>632</v>
      </c>
      <c r="C33" s="57" t="s">
        <v>633</v>
      </c>
      <c r="D33" s="58">
        <v>333700</v>
      </c>
      <c r="E33" s="59">
        <v>100192409</v>
      </c>
      <c r="F33" s="59">
        <v>30812268</v>
      </c>
      <c r="G33" s="59">
        <v>672000</v>
      </c>
      <c r="H33" s="60">
        <v>132010377</v>
      </c>
      <c r="I33" s="61">
        <v>-204022</v>
      </c>
      <c r="J33" s="62">
        <v>100064468</v>
      </c>
      <c r="K33" s="59">
        <v>30379392</v>
      </c>
      <c r="L33" s="62">
        <v>8000</v>
      </c>
      <c r="M33" s="62">
        <v>130247838</v>
      </c>
    </row>
    <row r="34" spans="1:13" s="8" customFormat="1" ht="12.75">
      <c r="A34" s="24" t="s">
        <v>88</v>
      </c>
      <c r="B34" s="77" t="s">
        <v>83</v>
      </c>
      <c r="C34" s="57" t="s">
        <v>84</v>
      </c>
      <c r="D34" s="58">
        <v>-6550535</v>
      </c>
      <c r="E34" s="59">
        <v>131790127</v>
      </c>
      <c r="F34" s="59">
        <v>30849738</v>
      </c>
      <c r="G34" s="59">
        <v>47986000</v>
      </c>
      <c r="H34" s="60">
        <v>204075330</v>
      </c>
      <c r="I34" s="61">
        <v>218303</v>
      </c>
      <c r="J34" s="62">
        <v>122673260</v>
      </c>
      <c r="K34" s="59">
        <v>84141026</v>
      </c>
      <c r="L34" s="62">
        <v>2100000</v>
      </c>
      <c r="M34" s="62">
        <v>209132589</v>
      </c>
    </row>
    <row r="35" spans="1:13" s="8" customFormat="1" ht="12.75">
      <c r="A35" s="24" t="s">
        <v>88</v>
      </c>
      <c r="B35" s="77" t="s">
        <v>634</v>
      </c>
      <c r="C35" s="57" t="s">
        <v>635</v>
      </c>
      <c r="D35" s="58">
        <v>302064</v>
      </c>
      <c r="E35" s="59">
        <v>50157216</v>
      </c>
      <c r="F35" s="59">
        <v>23332300</v>
      </c>
      <c r="G35" s="59">
        <v>540000</v>
      </c>
      <c r="H35" s="60">
        <v>74331580</v>
      </c>
      <c r="I35" s="61">
        <v>-373194</v>
      </c>
      <c r="J35" s="62">
        <v>45036194</v>
      </c>
      <c r="K35" s="59">
        <v>20507147</v>
      </c>
      <c r="L35" s="62">
        <v>1586000</v>
      </c>
      <c r="M35" s="62">
        <v>66756147</v>
      </c>
    </row>
    <row r="36" spans="1:13" s="8" customFormat="1" ht="12.75">
      <c r="A36" s="24" t="s">
        <v>88</v>
      </c>
      <c r="B36" s="77" t="s">
        <v>636</v>
      </c>
      <c r="C36" s="57" t="s">
        <v>637</v>
      </c>
      <c r="D36" s="58">
        <v>432053</v>
      </c>
      <c r="E36" s="59">
        <v>30658497</v>
      </c>
      <c r="F36" s="59">
        <v>23339187</v>
      </c>
      <c r="G36" s="59">
        <v>300000</v>
      </c>
      <c r="H36" s="60">
        <v>54729737</v>
      </c>
      <c r="I36" s="61">
        <v>358972</v>
      </c>
      <c r="J36" s="62">
        <v>-36435839</v>
      </c>
      <c r="K36" s="59">
        <v>11138399</v>
      </c>
      <c r="L36" s="62">
        <v>765000</v>
      </c>
      <c r="M36" s="62">
        <v>-24173468</v>
      </c>
    </row>
    <row r="37" spans="1:13" s="8" customFormat="1" ht="12.75">
      <c r="A37" s="24" t="s">
        <v>88</v>
      </c>
      <c r="B37" s="77" t="s">
        <v>638</v>
      </c>
      <c r="C37" s="57" t="s">
        <v>639</v>
      </c>
      <c r="D37" s="58">
        <v>131068</v>
      </c>
      <c r="E37" s="59">
        <v>50297563</v>
      </c>
      <c r="F37" s="59">
        <v>29546637</v>
      </c>
      <c r="G37" s="59">
        <v>1550000</v>
      </c>
      <c r="H37" s="60">
        <v>81525268</v>
      </c>
      <c r="I37" s="61">
        <v>-558480</v>
      </c>
      <c r="J37" s="62">
        <v>47872844</v>
      </c>
      <c r="K37" s="59">
        <v>29809426</v>
      </c>
      <c r="L37" s="62">
        <v>1550000</v>
      </c>
      <c r="M37" s="62">
        <v>78673790</v>
      </c>
    </row>
    <row r="38" spans="1:13" s="8" customFormat="1" ht="12.75">
      <c r="A38" s="24" t="s">
        <v>107</v>
      </c>
      <c r="B38" s="77" t="s">
        <v>640</v>
      </c>
      <c r="C38" s="57" t="s">
        <v>641</v>
      </c>
      <c r="D38" s="58">
        <v>0</v>
      </c>
      <c r="E38" s="59">
        <v>0</v>
      </c>
      <c r="F38" s="59">
        <v>55011285</v>
      </c>
      <c r="G38" s="59">
        <v>300000</v>
      </c>
      <c r="H38" s="60">
        <v>55311285</v>
      </c>
      <c r="I38" s="61">
        <v>0</v>
      </c>
      <c r="J38" s="62">
        <v>1567</v>
      </c>
      <c r="K38" s="59">
        <v>49102618</v>
      </c>
      <c r="L38" s="62">
        <v>300000</v>
      </c>
      <c r="M38" s="62">
        <v>49404185</v>
      </c>
    </row>
    <row r="39" spans="1:13" s="37" customFormat="1" ht="12.75">
      <c r="A39" s="46"/>
      <c r="B39" s="78" t="s">
        <v>642</v>
      </c>
      <c r="C39" s="79"/>
      <c r="D39" s="66">
        <f aca="true" t="shared" si="4" ref="D39:M39">SUM(D31:D38)</f>
        <v>-5344079</v>
      </c>
      <c r="E39" s="67">
        <f t="shared" si="4"/>
        <v>412875193</v>
      </c>
      <c r="F39" s="67">
        <f t="shared" si="4"/>
        <v>210214085</v>
      </c>
      <c r="G39" s="67">
        <f t="shared" si="4"/>
        <v>51648000</v>
      </c>
      <c r="H39" s="80">
        <f t="shared" si="4"/>
        <v>669393199</v>
      </c>
      <c r="I39" s="81">
        <f t="shared" si="4"/>
        <v>-566711</v>
      </c>
      <c r="J39" s="82">
        <f t="shared" si="4"/>
        <v>322887863</v>
      </c>
      <c r="K39" s="67">
        <f t="shared" si="4"/>
        <v>248924631</v>
      </c>
      <c r="L39" s="82">
        <f t="shared" si="4"/>
        <v>6609000</v>
      </c>
      <c r="M39" s="82">
        <f t="shared" si="4"/>
        <v>577854783</v>
      </c>
    </row>
    <row r="40" spans="1:13" s="8" customFormat="1" ht="12.75">
      <c r="A40" s="24" t="s">
        <v>88</v>
      </c>
      <c r="B40" s="77" t="s">
        <v>643</v>
      </c>
      <c r="C40" s="57" t="s">
        <v>644</v>
      </c>
      <c r="D40" s="58">
        <v>42428</v>
      </c>
      <c r="E40" s="59">
        <v>3388765</v>
      </c>
      <c r="F40" s="59">
        <v>4947271</v>
      </c>
      <c r="G40" s="59">
        <v>300000</v>
      </c>
      <c r="H40" s="60">
        <v>8678464</v>
      </c>
      <c r="I40" s="61">
        <v>4964668</v>
      </c>
      <c r="J40" s="62">
        <v>3201968</v>
      </c>
      <c r="K40" s="59">
        <v>6347505</v>
      </c>
      <c r="L40" s="62">
        <v>300000</v>
      </c>
      <c r="M40" s="62">
        <v>14814141</v>
      </c>
    </row>
    <row r="41" spans="1:13" s="8" customFormat="1" ht="12.75">
      <c r="A41" s="24" t="s">
        <v>88</v>
      </c>
      <c r="B41" s="77" t="s">
        <v>645</v>
      </c>
      <c r="C41" s="57" t="s">
        <v>646</v>
      </c>
      <c r="D41" s="58">
        <v>399978</v>
      </c>
      <c r="E41" s="59">
        <v>3517233</v>
      </c>
      <c r="F41" s="59">
        <v>5980101</v>
      </c>
      <c r="G41" s="59">
        <v>300000</v>
      </c>
      <c r="H41" s="60">
        <v>10197312</v>
      </c>
      <c r="I41" s="61">
        <v>378692</v>
      </c>
      <c r="J41" s="62">
        <v>3473413</v>
      </c>
      <c r="K41" s="59">
        <v>5424223</v>
      </c>
      <c r="L41" s="62">
        <v>300000</v>
      </c>
      <c r="M41" s="62">
        <v>9576328</v>
      </c>
    </row>
    <row r="42" spans="1:13" s="8" customFormat="1" ht="12.75">
      <c r="A42" s="24" t="s">
        <v>88</v>
      </c>
      <c r="B42" s="77" t="s">
        <v>647</v>
      </c>
      <c r="C42" s="57" t="s">
        <v>648</v>
      </c>
      <c r="D42" s="58">
        <v>42829</v>
      </c>
      <c r="E42" s="59">
        <v>21442834</v>
      </c>
      <c r="F42" s="59">
        <v>25702405</v>
      </c>
      <c r="G42" s="59">
        <v>1150000</v>
      </c>
      <c r="H42" s="60">
        <v>48338068</v>
      </c>
      <c r="I42" s="61">
        <v>88559</v>
      </c>
      <c r="J42" s="62">
        <v>20665541</v>
      </c>
      <c r="K42" s="59">
        <v>21113696</v>
      </c>
      <c r="L42" s="62">
        <v>1700000</v>
      </c>
      <c r="M42" s="62">
        <v>43567796</v>
      </c>
    </row>
    <row r="43" spans="1:13" s="8" customFormat="1" ht="12.75">
      <c r="A43" s="24" t="s">
        <v>107</v>
      </c>
      <c r="B43" s="77" t="s">
        <v>649</v>
      </c>
      <c r="C43" s="57" t="s">
        <v>650</v>
      </c>
      <c r="D43" s="58">
        <v>0</v>
      </c>
      <c r="E43" s="59">
        <v>0</v>
      </c>
      <c r="F43" s="59">
        <v>10428155</v>
      </c>
      <c r="G43" s="59">
        <v>300000</v>
      </c>
      <c r="H43" s="60">
        <v>10728155</v>
      </c>
      <c r="I43" s="61">
        <v>0</v>
      </c>
      <c r="J43" s="62">
        <v>0</v>
      </c>
      <c r="K43" s="59">
        <v>12249798</v>
      </c>
      <c r="L43" s="62">
        <v>98000</v>
      </c>
      <c r="M43" s="62">
        <v>12347798</v>
      </c>
    </row>
    <row r="44" spans="1:13" s="37" customFormat="1" ht="12.75">
      <c r="A44" s="46"/>
      <c r="B44" s="78" t="s">
        <v>651</v>
      </c>
      <c r="C44" s="79"/>
      <c r="D44" s="66">
        <f aca="true" t="shared" si="5" ref="D44:M44">SUM(D40:D43)</f>
        <v>485235</v>
      </c>
      <c r="E44" s="67">
        <f t="shared" si="5"/>
        <v>28348832</v>
      </c>
      <c r="F44" s="67">
        <f t="shared" si="5"/>
        <v>47057932</v>
      </c>
      <c r="G44" s="67">
        <f t="shared" si="5"/>
        <v>2050000</v>
      </c>
      <c r="H44" s="80">
        <f t="shared" si="5"/>
        <v>77941999</v>
      </c>
      <c r="I44" s="81">
        <f t="shared" si="5"/>
        <v>5431919</v>
      </c>
      <c r="J44" s="82">
        <f t="shared" si="5"/>
        <v>27340922</v>
      </c>
      <c r="K44" s="67">
        <f t="shared" si="5"/>
        <v>45135222</v>
      </c>
      <c r="L44" s="82">
        <f t="shared" si="5"/>
        <v>2398000</v>
      </c>
      <c r="M44" s="82">
        <f t="shared" si="5"/>
        <v>80306063</v>
      </c>
    </row>
    <row r="45" spans="1:13" s="37" customFormat="1" ht="12.75">
      <c r="A45" s="46"/>
      <c r="B45" s="78" t="s">
        <v>652</v>
      </c>
      <c r="C45" s="79"/>
      <c r="D45" s="66">
        <f aca="true" t="shared" si="6" ref="D45:M45">SUM(D9,D11:D16,D18:D23,D25:D29,D31:D38,D40:D43)</f>
        <v>1477539405</v>
      </c>
      <c r="E45" s="67">
        <f t="shared" si="6"/>
        <v>4788907687</v>
      </c>
      <c r="F45" s="67">
        <f t="shared" si="6"/>
        <v>1601637288</v>
      </c>
      <c r="G45" s="67">
        <f t="shared" si="6"/>
        <v>436509000</v>
      </c>
      <c r="H45" s="80">
        <f t="shared" si="6"/>
        <v>8304593380</v>
      </c>
      <c r="I45" s="81">
        <f t="shared" si="6"/>
        <v>1397654219</v>
      </c>
      <c r="J45" s="82">
        <f t="shared" si="6"/>
        <v>4417932343</v>
      </c>
      <c r="K45" s="67">
        <f t="shared" si="6"/>
        <v>2215216762</v>
      </c>
      <c r="L45" s="82">
        <f t="shared" si="6"/>
        <v>135334000</v>
      </c>
      <c r="M45" s="82">
        <f t="shared" si="6"/>
        <v>8166137324</v>
      </c>
    </row>
    <row r="46" spans="1:13" s="8" customFormat="1" ht="12.75">
      <c r="A46" s="47"/>
      <c r="B46" s="83"/>
      <c r="C46" s="84"/>
      <c r="D46" s="85"/>
      <c r="E46" s="86"/>
      <c r="F46" s="86"/>
      <c r="G46" s="86"/>
      <c r="H46" s="87"/>
      <c r="I46" s="85"/>
      <c r="J46" s="86"/>
      <c r="K46" s="86"/>
      <c r="L46" s="86"/>
      <c r="M46" s="86"/>
    </row>
    <row r="47" spans="1:13" s="8" customFormat="1" ht="12.75">
      <c r="A47" s="27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s="8" customFormat="1" ht="12.75">
      <c r="A48" s="2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8" customFormat="1" ht="12.75">
      <c r="A49" s="2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7:M47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7" ht="18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</row>
    <row r="3" spans="1:13" ht="15.75" customHeight="1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25.5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29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30</v>
      </c>
      <c r="C9" s="57" t="s">
        <v>31</v>
      </c>
      <c r="D9" s="58">
        <v>166362975</v>
      </c>
      <c r="E9" s="59">
        <v>559903599</v>
      </c>
      <c r="F9" s="59">
        <v>437059166</v>
      </c>
      <c r="G9" s="59">
        <v>812000</v>
      </c>
      <c r="H9" s="60">
        <v>1164137740</v>
      </c>
      <c r="I9" s="61">
        <v>-25214</v>
      </c>
      <c r="J9" s="62">
        <v>422311513</v>
      </c>
      <c r="K9" s="59">
        <v>374813122</v>
      </c>
      <c r="L9" s="62">
        <v>7766000</v>
      </c>
      <c r="M9" s="93">
        <v>804865421</v>
      </c>
    </row>
    <row r="10" spans="1:13" s="8" customFormat="1" ht="12.75">
      <c r="A10" s="24"/>
      <c r="B10" s="56" t="s">
        <v>32</v>
      </c>
      <c r="C10" s="57" t="s">
        <v>33</v>
      </c>
      <c r="D10" s="58">
        <v>1388138594</v>
      </c>
      <c r="E10" s="59">
        <v>3377912284</v>
      </c>
      <c r="F10" s="59">
        <v>733520033</v>
      </c>
      <c r="G10" s="59">
        <v>372804000</v>
      </c>
      <c r="H10" s="60">
        <v>5872374911</v>
      </c>
      <c r="I10" s="61">
        <v>1306223730</v>
      </c>
      <c r="J10" s="62">
        <v>3164637495</v>
      </c>
      <c r="K10" s="59">
        <v>1350448342</v>
      </c>
      <c r="L10" s="62">
        <v>113000000</v>
      </c>
      <c r="M10" s="93">
        <v>5934309567</v>
      </c>
    </row>
    <row r="11" spans="1:13" s="8" customFormat="1" ht="12.75">
      <c r="A11" s="24"/>
      <c r="B11" s="56" t="s">
        <v>34</v>
      </c>
      <c r="C11" s="57" t="s">
        <v>35</v>
      </c>
      <c r="D11" s="58">
        <v>981569039</v>
      </c>
      <c r="E11" s="59">
        <v>3700903527</v>
      </c>
      <c r="F11" s="59">
        <v>1495353067</v>
      </c>
      <c r="G11" s="59">
        <v>40947000</v>
      </c>
      <c r="H11" s="60">
        <v>6218772633</v>
      </c>
      <c r="I11" s="61">
        <v>766527055</v>
      </c>
      <c r="J11" s="62">
        <v>3288901315</v>
      </c>
      <c r="K11" s="59">
        <v>2129032121</v>
      </c>
      <c r="L11" s="62">
        <v>32315000</v>
      </c>
      <c r="M11" s="93">
        <v>6216775491</v>
      </c>
    </row>
    <row r="12" spans="1:13" s="8" customFormat="1" ht="12.75">
      <c r="A12" s="24"/>
      <c r="B12" s="56" t="s">
        <v>36</v>
      </c>
      <c r="C12" s="57" t="s">
        <v>37</v>
      </c>
      <c r="D12" s="58">
        <v>1095588358</v>
      </c>
      <c r="E12" s="59">
        <v>3327208976</v>
      </c>
      <c r="F12" s="59">
        <v>1767218390</v>
      </c>
      <c r="G12" s="59">
        <v>44985000</v>
      </c>
      <c r="H12" s="60">
        <v>6235000724</v>
      </c>
      <c r="I12" s="61">
        <v>1685650764</v>
      </c>
      <c r="J12" s="62">
        <v>3170500380</v>
      </c>
      <c r="K12" s="59">
        <v>1386785803</v>
      </c>
      <c r="L12" s="62">
        <v>112707000</v>
      </c>
      <c r="M12" s="93">
        <v>6355643947</v>
      </c>
    </row>
    <row r="13" spans="1:13" s="8" customFormat="1" ht="12.75">
      <c r="A13" s="24"/>
      <c r="B13" s="56" t="s">
        <v>38</v>
      </c>
      <c r="C13" s="57" t="s">
        <v>39</v>
      </c>
      <c r="D13" s="58">
        <v>2036491713</v>
      </c>
      <c r="E13" s="59">
        <v>4968253065</v>
      </c>
      <c r="F13" s="59">
        <v>1691640746</v>
      </c>
      <c r="G13" s="59">
        <v>322738000</v>
      </c>
      <c r="H13" s="60">
        <v>9019123524</v>
      </c>
      <c r="I13" s="61">
        <v>1199157233</v>
      </c>
      <c r="J13" s="62">
        <v>4706508751</v>
      </c>
      <c r="K13" s="59">
        <v>1218392098</v>
      </c>
      <c r="L13" s="62">
        <v>581066000</v>
      </c>
      <c r="M13" s="93">
        <v>7705124082</v>
      </c>
    </row>
    <row r="14" spans="1:13" s="8" customFormat="1" ht="12.75">
      <c r="A14" s="24"/>
      <c r="B14" s="56" t="s">
        <v>40</v>
      </c>
      <c r="C14" s="57" t="s">
        <v>41</v>
      </c>
      <c r="D14" s="58">
        <v>244541627</v>
      </c>
      <c r="E14" s="59">
        <v>666271408</v>
      </c>
      <c r="F14" s="59">
        <v>507497846</v>
      </c>
      <c r="G14" s="59">
        <v>13469000</v>
      </c>
      <c r="H14" s="60">
        <v>1431779881</v>
      </c>
      <c r="I14" s="61">
        <v>128911277</v>
      </c>
      <c r="J14" s="62">
        <v>475225817</v>
      </c>
      <c r="K14" s="59">
        <v>362995728</v>
      </c>
      <c r="L14" s="62">
        <v>22274000</v>
      </c>
      <c r="M14" s="93">
        <v>989406822</v>
      </c>
    </row>
    <row r="15" spans="1:13" s="8" customFormat="1" ht="12.75">
      <c r="A15" s="24"/>
      <c r="B15" s="56" t="s">
        <v>42</v>
      </c>
      <c r="C15" s="57" t="s">
        <v>43</v>
      </c>
      <c r="D15" s="58">
        <v>303442847</v>
      </c>
      <c r="E15" s="59">
        <v>931605921</v>
      </c>
      <c r="F15" s="59">
        <v>604570944</v>
      </c>
      <c r="G15" s="59">
        <v>12284000</v>
      </c>
      <c r="H15" s="60">
        <v>1851903712</v>
      </c>
      <c r="I15" s="61">
        <v>265409143</v>
      </c>
      <c r="J15" s="62">
        <v>994757895</v>
      </c>
      <c r="K15" s="59">
        <v>426521421</v>
      </c>
      <c r="L15" s="62">
        <v>120409000</v>
      </c>
      <c r="M15" s="93">
        <v>1807097459</v>
      </c>
    </row>
    <row r="16" spans="1:13" s="8" customFormat="1" ht="12.75">
      <c r="A16" s="24"/>
      <c r="B16" s="56" t="s">
        <v>44</v>
      </c>
      <c r="C16" s="57" t="s">
        <v>45</v>
      </c>
      <c r="D16" s="58">
        <v>1051361155</v>
      </c>
      <c r="E16" s="59">
        <v>3049164451</v>
      </c>
      <c r="F16" s="59">
        <v>1001686220</v>
      </c>
      <c r="G16" s="59">
        <v>285627000</v>
      </c>
      <c r="H16" s="60">
        <v>5387838826</v>
      </c>
      <c r="I16" s="61">
        <v>995023465</v>
      </c>
      <c r="J16" s="62">
        <v>2976047315</v>
      </c>
      <c r="K16" s="59">
        <v>897483105</v>
      </c>
      <c r="L16" s="62">
        <v>250959000</v>
      </c>
      <c r="M16" s="93">
        <v>5119512885</v>
      </c>
    </row>
    <row r="17" spans="1:13" s="8" customFormat="1" ht="12.75">
      <c r="A17" s="24"/>
      <c r="B17" s="94" t="s">
        <v>87</v>
      </c>
      <c r="C17" s="57"/>
      <c r="D17" s="66">
        <f aca="true" t="shared" si="0" ref="D17:M17">SUM(D9:D16)</f>
        <v>7267496308</v>
      </c>
      <c r="E17" s="67">
        <f t="shared" si="0"/>
        <v>20581223231</v>
      </c>
      <c r="F17" s="67">
        <f t="shared" si="0"/>
        <v>8238546412</v>
      </c>
      <c r="G17" s="67">
        <f t="shared" si="0"/>
        <v>1093666000</v>
      </c>
      <c r="H17" s="80">
        <f t="shared" si="0"/>
        <v>37180931951</v>
      </c>
      <c r="I17" s="81">
        <f t="shared" si="0"/>
        <v>6346877453</v>
      </c>
      <c r="J17" s="82">
        <f t="shared" si="0"/>
        <v>19198890481</v>
      </c>
      <c r="K17" s="67">
        <f t="shared" si="0"/>
        <v>8146471740</v>
      </c>
      <c r="L17" s="82">
        <f t="shared" si="0"/>
        <v>1240496000</v>
      </c>
      <c r="M17" s="95">
        <f t="shared" si="0"/>
        <v>34932735674</v>
      </c>
    </row>
    <row r="18" spans="1:13" s="8" customFormat="1" ht="12.75">
      <c r="A18" s="26"/>
      <c r="B18" s="96"/>
      <c r="C18" s="97"/>
      <c r="D18" s="98"/>
      <c r="E18" s="99"/>
      <c r="F18" s="99"/>
      <c r="G18" s="99"/>
      <c r="H18" s="100"/>
      <c r="I18" s="101"/>
      <c r="J18" s="102"/>
      <c r="K18" s="99"/>
      <c r="L18" s="102"/>
      <c r="M18" s="103"/>
    </row>
    <row r="19" spans="1:13" ht="12.75">
      <c r="A19" s="2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36" customFormat="1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46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47</v>
      </c>
      <c r="C9" s="57" t="s">
        <v>48</v>
      </c>
      <c r="D9" s="58">
        <v>49810716</v>
      </c>
      <c r="E9" s="59">
        <v>232632946</v>
      </c>
      <c r="F9" s="59">
        <v>194168614</v>
      </c>
      <c r="G9" s="59">
        <v>1000000</v>
      </c>
      <c r="H9" s="60">
        <v>477612276</v>
      </c>
      <c r="I9" s="61">
        <v>45880787</v>
      </c>
      <c r="J9" s="62">
        <v>231572088</v>
      </c>
      <c r="K9" s="59">
        <v>203389719</v>
      </c>
      <c r="L9" s="62">
        <v>7000000</v>
      </c>
      <c r="M9" s="60">
        <v>487842594</v>
      </c>
    </row>
    <row r="10" spans="1:13" s="8" customFormat="1" ht="12.75" customHeight="1">
      <c r="A10" s="24"/>
      <c r="B10" s="56" t="s">
        <v>49</v>
      </c>
      <c r="C10" s="57" t="s">
        <v>50</v>
      </c>
      <c r="D10" s="58">
        <v>117927475</v>
      </c>
      <c r="E10" s="59">
        <v>721846058</v>
      </c>
      <c r="F10" s="59">
        <v>232783139</v>
      </c>
      <c r="G10" s="59">
        <v>8466000</v>
      </c>
      <c r="H10" s="60">
        <v>1081022672</v>
      </c>
      <c r="I10" s="61">
        <v>103356439</v>
      </c>
      <c r="J10" s="62">
        <v>661641545</v>
      </c>
      <c r="K10" s="59">
        <v>220461036</v>
      </c>
      <c r="L10" s="62">
        <v>10720000</v>
      </c>
      <c r="M10" s="60">
        <v>996179020</v>
      </c>
    </row>
    <row r="11" spans="1:13" s="8" customFormat="1" ht="12.75" customHeight="1">
      <c r="A11" s="24"/>
      <c r="B11" s="56" t="s">
        <v>51</v>
      </c>
      <c r="C11" s="57" t="s">
        <v>52</v>
      </c>
      <c r="D11" s="58">
        <v>71892975</v>
      </c>
      <c r="E11" s="59">
        <v>298059768</v>
      </c>
      <c r="F11" s="59">
        <v>97630510</v>
      </c>
      <c r="G11" s="59">
        <v>568000</v>
      </c>
      <c r="H11" s="60">
        <v>468151253</v>
      </c>
      <c r="I11" s="61">
        <v>66501272</v>
      </c>
      <c r="J11" s="62">
        <v>270803518</v>
      </c>
      <c r="K11" s="59">
        <v>73656266</v>
      </c>
      <c r="L11" s="62">
        <v>6000000</v>
      </c>
      <c r="M11" s="60">
        <v>416961056</v>
      </c>
    </row>
    <row r="12" spans="1:13" s="8" customFormat="1" ht="12.75" customHeight="1">
      <c r="A12" s="24"/>
      <c r="B12" s="56" t="s">
        <v>53</v>
      </c>
      <c r="C12" s="57" t="s">
        <v>54</v>
      </c>
      <c r="D12" s="58">
        <v>164447099</v>
      </c>
      <c r="E12" s="59">
        <v>496471180</v>
      </c>
      <c r="F12" s="59">
        <v>126861686</v>
      </c>
      <c r="G12" s="59">
        <v>46562000</v>
      </c>
      <c r="H12" s="60">
        <v>834341965</v>
      </c>
      <c r="I12" s="61">
        <v>158262404</v>
      </c>
      <c r="J12" s="62">
        <v>494531286</v>
      </c>
      <c r="K12" s="59">
        <v>168317183</v>
      </c>
      <c r="L12" s="62">
        <v>11450000</v>
      </c>
      <c r="M12" s="60">
        <v>832560873</v>
      </c>
    </row>
    <row r="13" spans="1:13" s="8" customFormat="1" ht="12.75" customHeight="1">
      <c r="A13" s="24"/>
      <c r="B13" s="56" t="s">
        <v>55</v>
      </c>
      <c r="C13" s="57" t="s">
        <v>56</v>
      </c>
      <c r="D13" s="58">
        <v>46853867</v>
      </c>
      <c r="E13" s="59">
        <v>199255086</v>
      </c>
      <c r="F13" s="59">
        <v>107628969</v>
      </c>
      <c r="G13" s="59">
        <v>8145000</v>
      </c>
      <c r="H13" s="60">
        <v>361882922</v>
      </c>
      <c r="I13" s="61">
        <v>38751893</v>
      </c>
      <c r="J13" s="62">
        <v>185512789</v>
      </c>
      <c r="K13" s="59">
        <v>121526764</v>
      </c>
      <c r="L13" s="62">
        <v>14670000</v>
      </c>
      <c r="M13" s="60">
        <v>360461446</v>
      </c>
    </row>
    <row r="14" spans="1:13" s="8" customFormat="1" ht="12.75" customHeight="1">
      <c r="A14" s="24"/>
      <c r="B14" s="56" t="s">
        <v>57</v>
      </c>
      <c r="C14" s="57" t="s">
        <v>58</v>
      </c>
      <c r="D14" s="58">
        <v>68076032</v>
      </c>
      <c r="E14" s="59">
        <v>416598791</v>
      </c>
      <c r="F14" s="59">
        <v>68563549</v>
      </c>
      <c r="G14" s="59">
        <v>1250000</v>
      </c>
      <c r="H14" s="60">
        <v>554488372</v>
      </c>
      <c r="I14" s="61">
        <v>159027241</v>
      </c>
      <c r="J14" s="62">
        <v>247140158</v>
      </c>
      <c r="K14" s="59">
        <v>61548575</v>
      </c>
      <c r="L14" s="62">
        <v>6300000</v>
      </c>
      <c r="M14" s="60">
        <v>474015974</v>
      </c>
    </row>
    <row r="15" spans="1:13" s="8" customFormat="1" ht="12.75" customHeight="1">
      <c r="A15" s="24"/>
      <c r="B15" s="56" t="s">
        <v>59</v>
      </c>
      <c r="C15" s="57" t="s">
        <v>60</v>
      </c>
      <c r="D15" s="58">
        <v>68404286</v>
      </c>
      <c r="E15" s="59">
        <v>215734506</v>
      </c>
      <c r="F15" s="59">
        <v>117166275</v>
      </c>
      <c r="G15" s="59">
        <v>67384000</v>
      </c>
      <c r="H15" s="60">
        <v>468689067</v>
      </c>
      <c r="I15" s="61">
        <v>63812953</v>
      </c>
      <c r="J15" s="62">
        <v>197782271</v>
      </c>
      <c r="K15" s="59">
        <v>104880589</v>
      </c>
      <c r="L15" s="62">
        <v>42922000</v>
      </c>
      <c r="M15" s="60">
        <v>409397813</v>
      </c>
    </row>
    <row r="16" spans="1:13" s="8" customFormat="1" ht="12.75" customHeight="1">
      <c r="A16" s="24"/>
      <c r="B16" s="56" t="s">
        <v>61</v>
      </c>
      <c r="C16" s="57" t="s">
        <v>62</v>
      </c>
      <c r="D16" s="58">
        <v>50215115</v>
      </c>
      <c r="E16" s="59">
        <v>205709365</v>
      </c>
      <c r="F16" s="59">
        <v>99467407</v>
      </c>
      <c r="G16" s="59">
        <v>646000</v>
      </c>
      <c r="H16" s="60">
        <v>356037887</v>
      </c>
      <c r="I16" s="61">
        <v>43639441</v>
      </c>
      <c r="J16" s="62">
        <v>179392307</v>
      </c>
      <c r="K16" s="59">
        <v>91880600</v>
      </c>
      <c r="L16" s="62">
        <v>588000</v>
      </c>
      <c r="M16" s="60">
        <v>315500348</v>
      </c>
    </row>
    <row r="17" spans="1:13" s="8" customFormat="1" ht="12.75" customHeight="1">
      <c r="A17" s="24"/>
      <c r="B17" s="56" t="s">
        <v>63</v>
      </c>
      <c r="C17" s="57" t="s">
        <v>64</v>
      </c>
      <c r="D17" s="58">
        <v>67459507</v>
      </c>
      <c r="E17" s="59">
        <v>264122244</v>
      </c>
      <c r="F17" s="59">
        <v>85039942</v>
      </c>
      <c r="G17" s="59">
        <v>478000</v>
      </c>
      <c r="H17" s="60">
        <v>417099693</v>
      </c>
      <c r="I17" s="61">
        <v>58509006</v>
      </c>
      <c r="J17" s="62">
        <v>225896127</v>
      </c>
      <c r="K17" s="59">
        <v>74859675</v>
      </c>
      <c r="L17" s="62">
        <v>4000000</v>
      </c>
      <c r="M17" s="60">
        <v>363264808</v>
      </c>
    </row>
    <row r="18" spans="1:13" s="8" customFormat="1" ht="12.75" customHeight="1">
      <c r="A18" s="24"/>
      <c r="B18" s="56" t="s">
        <v>65</v>
      </c>
      <c r="C18" s="57" t="s">
        <v>66</v>
      </c>
      <c r="D18" s="58">
        <v>66247607</v>
      </c>
      <c r="E18" s="59">
        <v>141232800</v>
      </c>
      <c r="F18" s="59">
        <v>64780052</v>
      </c>
      <c r="G18" s="59">
        <v>7136000</v>
      </c>
      <c r="H18" s="60">
        <v>279396459</v>
      </c>
      <c r="I18" s="61">
        <v>57766696</v>
      </c>
      <c r="J18" s="62">
        <v>136206200</v>
      </c>
      <c r="K18" s="59">
        <v>53730296</v>
      </c>
      <c r="L18" s="62">
        <v>0</v>
      </c>
      <c r="M18" s="60">
        <v>247703192</v>
      </c>
    </row>
    <row r="19" spans="1:13" s="8" customFormat="1" ht="12.75" customHeight="1">
      <c r="A19" s="24"/>
      <c r="B19" s="56" t="s">
        <v>67</v>
      </c>
      <c r="C19" s="57" t="s">
        <v>68</v>
      </c>
      <c r="D19" s="58">
        <v>73147706</v>
      </c>
      <c r="E19" s="59">
        <v>173877433</v>
      </c>
      <c r="F19" s="59">
        <v>133217829</v>
      </c>
      <c r="G19" s="59">
        <v>39099000</v>
      </c>
      <c r="H19" s="60">
        <v>419341968</v>
      </c>
      <c r="I19" s="61">
        <v>68581906</v>
      </c>
      <c r="J19" s="62">
        <v>159983627</v>
      </c>
      <c r="K19" s="59">
        <v>112274409</v>
      </c>
      <c r="L19" s="62">
        <v>44292000</v>
      </c>
      <c r="M19" s="60">
        <v>385131942</v>
      </c>
    </row>
    <row r="20" spans="1:13" s="8" customFormat="1" ht="12.75" customHeight="1">
      <c r="A20" s="24"/>
      <c r="B20" s="56" t="s">
        <v>69</v>
      </c>
      <c r="C20" s="57" t="s">
        <v>70</v>
      </c>
      <c r="D20" s="58">
        <v>56112680</v>
      </c>
      <c r="E20" s="59">
        <v>25041567</v>
      </c>
      <c r="F20" s="59">
        <v>87636939</v>
      </c>
      <c r="G20" s="59">
        <v>1986000</v>
      </c>
      <c r="H20" s="60">
        <v>170777186</v>
      </c>
      <c r="I20" s="61">
        <v>45973615</v>
      </c>
      <c r="J20" s="62">
        <v>181699596</v>
      </c>
      <c r="K20" s="59">
        <v>49488590</v>
      </c>
      <c r="L20" s="62">
        <v>25000000</v>
      </c>
      <c r="M20" s="60">
        <v>302161801</v>
      </c>
    </row>
    <row r="21" spans="1:13" s="8" customFormat="1" ht="12.75" customHeight="1">
      <c r="A21" s="24"/>
      <c r="B21" s="56" t="s">
        <v>71</v>
      </c>
      <c r="C21" s="57" t="s">
        <v>72</v>
      </c>
      <c r="D21" s="58">
        <v>48003427</v>
      </c>
      <c r="E21" s="59">
        <v>103366529</v>
      </c>
      <c r="F21" s="59">
        <v>106760988</v>
      </c>
      <c r="G21" s="59">
        <v>4150000</v>
      </c>
      <c r="H21" s="60">
        <v>262280944</v>
      </c>
      <c r="I21" s="61">
        <v>44264059</v>
      </c>
      <c r="J21" s="62">
        <v>142523179</v>
      </c>
      <c r="K21" s="59">
        <v>18932673</v>
      </c>
      <c r="L21" s="62">
        <v>5970000</v>
      </c>
      <c r="M21" s="60">
        <v>211689911</v>
      </c>
    </row>
    <row r="22" spans="1:13" s="8" customFormat="1" ht="12.75" customHeight="1">
      <c r="A22" s="24"/>
      <c r="B22" s="56" t="s">
        <v>73</v>
      </c>
      <c r="C22" s="57" t="s">
        <v>74</v>
      </c>
      <c r="D22" s="58">
        <v>43613112</v>
      </c>
      <c r="E22" s="59">
        <v>432921723</v>
      </c>
      <c r="F22" s="59">
        <v>31217874</v>
      </c>
      <c r="G22" s="59">
        <v>105540000</v>
      </c>
      <c r="H22" s="60">
        <v>613292709</v>
      </c>
      <c r="I22" s="61">
        <v>41339202</v>
      </c>
      <c r="J22" s="62">
        <v>404574141</v>
      </c>
      <c r="K22" s="59">
        <v>-120831754</v>
      </c>
      <c r="L22" s="62">
        <v>258144000</v>
      </c>
      <c r="M22" s="60">
        <v>583225589</v>
      </c>
    </row>
    <row r="23" spans="1:13" s="8" customFormat="1" ht="12.75" customHeight="1">
      <c r="A23" s="24"/>
      <c r="B23" s="56" t="s">
        <v>75</v>
      </c>
      <c r="C23" s="57" t="s">
        <v>76</v>
      </c>
      <c r="D23" s="58">
        <v>27464001</v>
      </c>
      <c r="E23" s="59">
        <v>121494230</v>
      </c>
      <c r="F23" s="59">
        <v>55615987</v>
      </c>
      <c r="G23" s="59">
        <v>0</v>
      </c>
      <c r="H23" s="60">
        <v>204574218</v>
      </c>
      <c r="I23" s="61">
        <v>25063030</v>
      </c>
      <c r="J23" s="62">
        <v>145141707</v>
      </c>
      <c r="K23" s="59">
        <v>49426001</v>
      </c>
      <c r="L23" s="62">
        <v>300000</v>
      </c>
      <c r="M23" s="60">
        <v>219930738</v>
      </c>
    </row>
    <row r="24" spans="1:13" s="8" customFormat="1" ht="12.75" customHeight="1">
      <c r="A24" s="24"/>
      <c r="B24" s="56" t="s">
        <v>77</v>
      </c>
      <c r="C24" s="57" t="s">
        <v>78</v>
      </c>
      <c r="D24" s="58">
        <v>-26834316</v>
      </c>
      <c r="E24" s="59">
        <v>323817204</v>
      </c>
      <c r="F24" s="59">
        <v>157862082</v>
      </c>
      <c r="G24" s="59">
        <v>300000</v>
      </c>
      <c r="H24" s="60">
        <v>455144970</v>
      </c>
      <c r="I24" s="61">
        <v>48241430</v>
      </c>
      <c r="J24" s="62">
        <v>214689730</v>
      </c>
      <c r="K24" s="59">
        <v>155746541</v>
      </c>
      <c r="L24" s="62">
        <v>1287000</v>
      </c>
      <c r="M24" s="60">
        <v>419964701</v>
      </c>
    </row>
    <row r="25" spans="1:13" s="8" customFormat="1" ht="12.75" customHeight="1">
      <c r="A25" s="24"/>
      <c r="B25" s="56" t="s">
        <v>79</v>
      </c>
      <c r="C25" s="57" t="s">
        <v>80</v>
      </c>
      <c r="D25" s="58">
        <v>1950650</v>
      </c>
      <c r="E25" s="59">
        <v>197052594</v>
      </c>
      <c r="F25" s="59">
        <v>99941135</v>
      </c>
      <c r="G25" s="59">
        <v>2000000</v>
      </c>
      <c r="H25" s="60">
        <v>300944379</v>
      </c>
      <c r="I25" s="61">
        <v>1195997</v>
      </c>
      <c r="J25" s="62">
        <v>177516086</v>
      </c>
      <c r="K25" s="59">
        <v>95952877</v>
      </c>
      <c r="L25" s="62">
        <v>300000</v>
      </c>
      <c r="M25" s="60">
        <v>274964960</v>
      </c>
    </row>
    <row r="26" spans="1:13" s="8" customFormat="1" ht="12.75" customHeight="1">
      <c r="A26" s="24"/>
      <c r="B26" s="56" t="s">
        <v>81</v>
      </c>
      <c r="C26" s="57" t="s">
        <v>82</v>
      </c>
      <c r="D26" s="58">
        <v>505665</v>
      </c>
      <c r="E26" s="59">
        <v>124399602</v>
      </c>
      <c r="F26" s="59">
        <v>44933284</v>
      </c>
      <c r="G26" s="59">
        <v>528000</v>
      </c>
      <c r="H26" s="60">
        <v>170366551</v>
      </c>
      <c r="I26" s="61">
        <v>3240007</v>
      </c>
      <c r="J26" s="62">
        <v>113249043</v>
      </c>
      <c r="K26" s="59">
        <v>29810598</v>
      </c>
      <c r="L26" s="62">
        <v>6312000</v>
      </c>
      <c r="M26" s="60">
        <v>152611648</v>
      </c>
    </row>
    <row r="27" spans="1:13" s="8" customFormat="1" ht="12.75" customHeight="1">
      <c r="A27" s="24"/>
      <c r="B27" s="63" t="s">
        <v>83</v>
      </c>
      <c r="C27" s="57" t="s">
        <v>84</v>
      </c>
      <c r="D27" s="58">
        <v>-6550535</v>
      </c>
      <c r="E27" s="59">
        <v>131790127</v>
      </c>
      <c r="F27" s="59">
        <v>30849738</v>
      </c>
      <c r="G27" s="59">
        <v>47986000</v>
      </c>
      <c r="H27" s="60">
        <v>204075330</v>
      </c>
      <c r="I27" s="61">
        <v>218303</v>
      </c>
      <c r="J27" s="62">
        <v>122673260</v>
      </c>
      <c r="K27" s="59">
        <v>84141026</v>
      </c>
      <c r="L27" s="62">
        <v>2100000</v>
      </c>
      <c r="M27" s="60">
        <v>209132589</v>
      </c>
    </row>
    <row r="28" spans="1:13" s="8" customFormat="1" ht="12.75" customHeight="1">
      <c r="A28" s="25"/>
      <c r="B28" s="64" t="s">
        <v>654</v>
      </c>
      <c r="C28" s="65"/>
      <c r="D28" s="66">
        <f aca="true" t="shared" si="0" ref="D28:M28">SUM(D9:D27)</f>
        <v>988747069</v>
      </c>
      <c r="E28" s="67">
        <f t="shared" si="0"/>
        <v>4825423753</v>
      </c>
      <c r="F28" s="67">
        <f t="shared" si="0"/>
        <v>1942125999</v>
      </c>
      <c r="G28" s="67">
        <f t="shared" si="0"/>
        <v>343224000</v>
      </c>
      <c r="H28" s="68">
        <f t="shared" si="0"/>
        <v>8099520821</v>
      </c>
      <c r="I28" s="69">
        <f t="shared" si="0"/>
        <v>1073625681</v>
      </c>
      <c r="J28" s="70">
        <f t="shared" si="0"/>
        <v>4492528658</v>
      </c>
      <c r="K28" s="67">
        <f t="shared" si="0"/>
        <v>1649191664</v>
      </c>
      <c r="L28" s="70">
        <f t="shared" si="0"/>
        <v>447355000</v>
      </c>
      <c r="M28" s="68">
        <f t="shared" si="0"/>
        <v>7662701003</v>
      </c>
    </row>
    <row r="29" spans="1:13" s="8" customFormat="1" ht="12.75" customHeight="1">
      <c r="A29" s="26"/>
      <c r="B29" s="71"/>
      <c r="C29" s="72"/>
      <c r="D29" s="73"/>
      <c r="E29" s="74"/>
      <c r="F29" s="74"/>
      <c r="G29" s="74"/>
      <c r="H29" s="75"/>
      <c r="I29" s="73"/>
      <c r="J29" s="74"/>
      <c r="K29" s="74"/>
      <c r="L29" s="74"/>
      <c r="M29" s="75"/>
    </row>
    <row r="30" spans="1:13" s="8" customFormat="1" ht="12.75" customHeight="1">
      <c r="A30" s="2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 password="F954" sheet="1" objects="1" scenarios="1"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85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86</v>
      </c>
      <c r="B9" s="77" t="s">
        <v>30</v>
      </c>
      <c r="C9" s="57" t="s">
        <v>31</v>
      </c>
      <c r="D9" s="58">
        <v>166362975</v>
      </c>
      <c r="E9" s="59">
        <v>559903599</v>
      </c>
      <c r="F9" s="59">
        <v>437059166</v>
      </c>
      <c r="G9" s="59">
        <v>812000</v>
      </c>
      <c r="H9" s="60">
        <v>1164137740</v>
      </c>
      <c r="I9" s="61">
        <v>-25214</v>
      </c>
      <c r="J9" s="62">
        <v>422311513</v>
      </c>
      <c r="K9" s="59">
        <v>374813122</v>
      </c>
      <c r="L9" s="62">
        <v>7766000</v>
      </c>
      <c r="M9" s="60">
        <v>804865421</v>
      </c>
    </row>
    <row r="10" spans="1:13" s="8" customFormat="1" ht="12.75">
      <c r="A10" s="24" t="s">
        <v>86</v>
      </c>
      <c r="B10" s="77" t="s">
        <v>42</v>
      </c>
      <c r="C10" s="57" t="s">
        <v>43</v>
      </c>
      <c r="D10" s="58">
        <v>303442847</v>
      </c>
      <c r="E10" s="59">
        <v>931605921</v>
      </c>
      <c r="F10" s="59">
        <v>604570944</v>
      </c>
      <c r="G10" s="59">
        <v>12284000</v>
      </c>
      <c r="H10" s="60">
        <v>1851903712</v>
      </c>
      <c r="I10" s="61">
        <v>265409143</v>
      </c>
      <c r="J10" s="62">
        <v>994757895</v>
      </c>
      <c r="K10" s="59">
        <v>426521421</v>
      </c>
      <c r="L10" s="62">
        <v>120409000</v>
      </c>
      <c r="M10" s="60">
        <v>1807097459</v>
      </c>
    </row>
    <row r="11" spans="1:13" s="37" customFormat="1" ht="12.75">
      <c r="A11" s="46"/>
      <c r="B11" s="78" t="s">
        <v>87</v>
      </c>
      <c r="C11" s="79"/>
      <c r="D11" s="66">
        <f aca="true" t="shared" si="0" ref="D11:M11">SUM(D9:D10)</f>
        <v>469805822</v>
      </c>
      <c r="E11" s="67">
        <f t="shared" si="0"/>
        <v>1491509520</v>
      </c>
      <c r="F11" s="67">
        <f t="shared" si="0"/>
        <v>1041630110</v>
      </c>
      <c r="G11" s="67">
        <f t="shared" si="0"/>
        <v>13096000</v>
      </c>
      <c r="H11" s="80">
        <f t="shared" si="0"/>
        <v>3016041452</v>
      </c>
      <c r="I11" s="81">
        <f t="shared" si="0"/>
        <v>265383929</v>
      </c>
      <c r="J11" s="82">
        <f t="shared" si="0"/>
        <v>1417069408</v>
      </c>
      <c r="K11" s="67">
        <f t="shared" si="0"/>
        <v>801334543</v>
      </c>
      <c r="L11" s="82">
        <f t="shared" si="0"/>
        <v>128175000</v>
      </c>
      <c r="M11" s="80">
        <f t="shared" si="0"/>
        <v>2611962880</v>
      </c>
    </row>
    <row r="12" spans="1:13" s="8" customFormat="1" ht="12.75">
      <c r="A12" s="24" t="s">
        <v>88</v>
      </c>
      <c r="B12" s="77" t="s">
        <v>89</v>
      </c>
      <c r="C12" s="57" t="s">
        <v>90</v>
      </c>
      <c r="D12" s="58">
        <v>466241</v>
      </c>
      <c r="E12" s="59">
        <v>24699532</v>
      </c>
      <c r="F12" s="59">
        <v>19178600</v>
      </c>
      <c r="G12" s="59">
        <v>300000</v>
      </c>
      <c r="H12" s="60">
        <v>44644373</v>
      </c>
      <c r="I12" s="61">
        <v>381069</v>
      </c>
      <c r="J12" s="62">
        <v>22672402</v>
      </c>
      <c r="K12" s="59">
        <v>15275157</v>
      </c>
      <c r="L12" s="62">
        <v>1350000</v>
      </c>
      <c r="M12" s="60">
        <v>39678628</v>
      </c>
    </row>
    <row r="13" spans="1:13" s="8" customFormat="1" ht="12.75">
      <c r="A13" s="24" t="s">
        <v>88</v>
      </c>
      <c r="B13" s="77" t="s">
        <v>91</v>
      </c>
      <c r="C13" s="57" t="s">
        <v>92</v>
      </c>
      <c r="D13" s="58">
        <v>-79573</v>
      </c>
      <c r="E13" s="59">
        <v>25298647</v>
      </c>
      <c r="F13" s="59">
        <v>18240799</v>
      </c>
      <c r="G13" s="59">
        <v>300000</v>
      </c>
      <c r="H13" s="60">
        <v>43759873</v>
      </c>
      <c r="I13" s="61">
        <v>-2211</v>
      </c>
      <c r="J13" s="62">
        <v>23094840</v>
      </c>
      <c r="K13" s="59">
        <v>16647131</v>
      </c>
      <c r="L13" s="62">
        <v>300000</v>
      </c>
      <c r="M13" s="60">
        <v>40039760</v>
      </c>
    </row>
    <row r="14" spans="1:13" s="8" customFormat="1" ht="12.75">
      <c r="A14" s="24" t="s">
        <v>88</v>
      </c>
      <c r="B14" s="77" t="s">
        <v>93</v>
      </c>
      <c r="C14" s="57" t="s">
        <v>94</v>
      </c>
      <c r="D14" s="58">
        <v>69502</v>
      </c>
      <c r="E14" s="59">
        <v>2399913</v>
      </c>
      <c r="F14" s="59">
        <v>-142053</v>
      </c>
      <c r="G14" s="59">
        <v>300000</v>
      </c>
      <c r="H14" s="60">
        <v>2627362</v>
      </c>
      <c r="I14" s="61">
        <v>45527</v>
      </c>
      <c r="J14" s="62">
        <v>1891001</v>
      </c>
      <c r="K14" s="59">
        <v>3843217</v>
      </c>
      <c r="L14" s="62">
        <v>300000</v>
      </c>
      <c r="M14" s="60">
        <v>6079745</v>
      </c>
    </row>
    <row r="15" spans="1:13" s="8" customFormat="1" ht="12.75">
      <c r="A15" s="24" t="s">
        <v>88</v>
      </c>
      <c r="B15" s="77" t="s">
        <v>95</v>
      </c>
      <c r="C15" s="57" t="s">
        <v>96</v>
      </c>
      <c r="D15" s="58">
        <v>7684254</v>
      </c>
      <c r="E15" s="59">
        <v>35771341</v>
      </c>
      <c r="F15" s="59">
        <v>5066798</v>
      </c>
      <c r="G15" s="59">
        <v>300000</v>
      </c>
      <c r="H15" s="60">
        <v>48822393</v>
      </c>
      <c r="I15" s="61">
        <v>8212208</v>
      </c>
      <c r="J15" s="62">
        <v>47403596</v>
      </c>
      <c r="K15" s="59">
        <v>22201649</v>
      </c>
      <c r="L15" s="62">
        <v>4300000</v>
      </c>
      <c r="M15" s="60">
        <v>82117453</v>
      </c>
    </row>
    <row r="16" spans="1:13" s="8" customFormat="1" ht="12.75">
      <c r="A16" s="24" t="s">
        <v>88</v>
      </c>
      <c r="B16" s="77" t="s">
        <v>97</v>
      </c>
      <c r="C16" s="57" t="s">
        <v>98</v>
      </c>
      <c r="D16" s="58">
        <v>19786441</v>
      </c>
      <c r="E16" s="59">
        <v>2464077</v>
      </c>
      <c r="F16" s="59">
        <v>55521615</v>
      </c>
      <c r="G16" s="59">
        <v>2800000</v>
      </c>
      <c r="H16" s="60">
        <v>80572133</v>
      </c>
      <c r="I16" s="61">
        <v>17940832</v>
      </c>
      <c r="J16" s="62">
        <v>15533576</v>
      </c>
      <c r="K16" s="59">
        <v>25446201</v>
      </c>
      <c r="L16" s="62">
        <v>300000</v>
      </c>
      <c r="M16" s="60">
        <v>59220609</v>
      </c>
    </row>
    <row r="17" spans="1:13" s="8" customFormat="1" ht="12.75">
      <c r="A17" s="24" t="s">
        <v>88</v>
      </c>
      <c r="B17" s="77" t="s">
        <v>99</v>
      </c>
      <c r="C17" s="57" t="s">
        <v>100</v>
      </c>
      <c r="D17" s="58">
        <v>2758469</v>
      </c>
      <c r="E17" s="59">
        <v>10807022</v>
      </c>
      <c r="F17" s="59">
        <v>16306545</v>
      </c>
      <c r="G17" s="59">
        <v>300000</v>
      </c>
      <c r="H17" s="60">
        <v>30172036</v>
      </c>
      <c r="I17" s="61">
        <v>2425266</v>
      </c>
      <c r="J17" s="62">
        <v>9148660</v>
      </c>
      <c r="K17" s="59">
        <v>13150280</v>
      </c>
      <c r="L17" s="62">
        <v>300000</v>
      </c>
      <c r="M17" s="60">
        <v>25024206</v>
      </c>
    </row>
    <row r="18" spans="1:13" s="8" customFormat="1" ht="12.75">
      <c r="A18" s="24" t="s">
        <v>88</v>
      </c>
      <c r="B18" s="77" t="s">
        <v>101</v>
      </c>
      <c r="C18" s="57" t="s">
        <v>102</v>
      </c>
      <c r="D18" s="58">
        <v>546417</v>
      </c>
      <c r="E18" s="59">
        <v>4583484</v>
      </c>
      <c r="F18" s="59">
        <v>8606831</v>
      </c>
      <c r="G18" s="59">
        <v>314000</v>
      </c>
      <c r="H18" s="60">
        <v>14050732</v>
      </c>
      <c r="I18" s="61">
        <v>-916531</v>
      </c>
      <c r="J18" s="62">
        <v>3546594</v>
      </c>
      <c r="K18" s="59">
        <v>6331166</v>
      </c>
      <c r="L18" s="62">
        <v>0</v>
      </c>
      <c r="M18" s="60">
        <v>8961229</v>
      </c>
    </row>
    <row r="19" spans="1:13" s="8" customFormat="1" ht="12.75">
      <c r="A19" s="24" t="s">
        <v>88</v>
      </c>
      <c r="B19" s="77" t="s">
        <v>103</v>
      </c>
      <c r="C19" s="57" t="s">
        <v>104</v>
      </c>
      <c r="D19" s="58">
        <v>346112</v>
      </c>
      <c r="E19" s="59">
        <v>71625436</v>
      </c>
      <c r="F19" s="59">
        <v>33866326</v>
      </c>
      <c r="G19" s="59">
        <v>2599000</v>
      </c>
      <c r="H19" s="60">
        <v>108436874</v>
      </c>
      <c r="I19" s="61">
        <v>201350</v>
      </c>
      <c r="J19" s="62">
        <v>51855780</v>
      </c>
      <c r="K19" s="59">
        <v>11102862</v>
      </c>
      <c r="L19" s="62">
        <v>1250000</v>
      </c>
      <c r="M19" s="60">
        <v>64409992</v>
      </c>
    </row>
    <row r="20" spans="1:13" s="8" customFormat="1" ht="12.75">
      <c r="A20" s="24" t="s">
        <v>88</v>
      </c>
      <c r="B20" s="77" t="s">
        <v>105</v>
      </c>
      <c r="C20" s="57" t="s">
        <v>106</v>
      </c>
      <c r="D20" s="58">
        <v>84</v>
      </c>
      <c r="E20" s="59">
        <v>5012157</v>
      </c>
      <c r="F20" s="59">
        <v>14662524</v>
      </c>
      <c r="G20" s="59">
        <v>300000</v>
      </c>
      <c r="H20" s="60">
        <v>19974765</v>
      </c>
      <c r="I20" s="61">
        <v>7358686</v>
      </c>
      <c r="J20" s="62">
        <v>1257785</v>
      </c>
      <c r="K20" s="59">
        <v>9083195</v>
      </c>
      <c r="L20" s="62">
        <v>65000</v>
      </c>
      <c r="M20" s="60">
        <v>17764666</v>
      </c>
    </row>
    <row r="21" spans="1:13" s="8" customFormat="1" ht="12.75">
      <c r="A21" s="24" t="s">
        <v>107</v>
      </c>
      <c r="B21" s="77" t="s">
        <v>108</v>
      </c>
      <c r="C21" s="57" t="s">
        <v>109</v>
      </c>
      <c r="D21" s="58">
        <v>0</v>
      </c>
      <c r="E21" s="59">
        <v>0</v>
      </c>
      <c r="F21" s="59">
        <v>28958703</v>
      </c>
      <c r="G21" s="59">
        <v>300000</v>
      </c>
      <c r="H21" s="60">
        <v>29258703</v>
      </c>
      <c r="I21" s="61">
        <v>0</v>
      </c>
      <c r="J21" s="62">
        <v>0</v>
      </c>
      <c r="K21" s="59">
        <v>29713239</v>
      </c>
      <c r="L21" s="62">
        <v>300000</v>
      </c>
      <c r="M21" s="60">
        <v>30013239</v>
      </c>
    </row>
    <row r="22" spans="1:13" s="37" customFormat="1" ht="12.75">
      <c r="A22" s="46"/>
      <c r="B22" s="78" t="s">
        <v>110</v>
      </c>
      <c r="C22" s="79"/>
      <c r="D22" s="66">
        <f aca="true" t="shared" si="1" ref="D22:M22">SUM(D12:D21)</f>
        <v>31577947</v>
      </c>
      <c r="E22" s="67">
        <f t="shared" si="1"/>
        <v>182661609</v>
      </c>
      <c r="F22" s="67">
        <f t="shared" si="1"/>
        <v>200266688</v>
      </c>
      <c r="G22" s="67">
        <f t="shared" si="1"/>
        <v>7813000</v>
      </c>
      <c r="H22" s="80">
        <f t="shared" si="1"/>
        <v>422319244</v>
      </c>
      <c r="I22" s="81">
        <f t="shared" si="1"/>
        <v>35646196</v>
      </c>
      <c r="J22" s="82">
        <f t="shared" si="1"/>
        <v>176404234</v>
      </c>
      <c r="K22" s="67">
        <f t="shared" si="1"/>
        <v>152794097</v>
      </c>
      <c r="L22" s="82">
        <f t="shared" si="1"/>
        <v>8465000</v>
      </c>
      <c r="M22" s="80">
        <f t="shared" si="1"/>
        <v>373309527</v>
      </c>
    </row>
    <row r="23" spans="1:13" s="8" customFormat="1" ht="12.75">
      <c r="A23" s="24" t="s">
        <v>88</v>
      </c>
      <c r="B23" s="77" t="s">
        <v>111</v>
      </c>
      <c r="C23" s="57" t="s">
        <v>112</v>
      </c>
      <c r="D23" s="58">
        <v>855416</v>
      </c>
      <c r="E23" s="59">
        <v>140752</v>
      </c>
      <c r="F23" s="59">
        <v>-7266727</v>
      </c>
      <c r="G23" s="59">
        <v>9000000</v>
      </c>
      <c r="H23" s="60">
        <v>2729441</v>
      </c>
      <c r="I23" s="61">
        <v>1827017</v>
      </c>
      <c r="J23" s="62">
        <v>278525</v>
      </c>
      <c r="K23" s="59">
        <v>42459653</v>
      </c>
      <c r="L23" s="62">
        <v>5300000</v>
      </c>
      <c r="M23" s="60">
        <v>49865195</v>
      </c>
    </row>
    <row r="24" spans="1:13" s="8" customFormat="1" ht="12.75">
      <c r="A24" s="24" t="s">
        <v>88</v>
      </c>
      <c r="B24" s="77" t="s">
        <v>113</v>
      </c>
      <c r="C24" s="57" t="s">
        <v>114</v>
      </c>
      <c r="D24" s="58">
        <v>0</v>
      </c>
      <c r="E24" s="59">
        <v>289844</v>
      </c>
      <c r="F24" s="59">
        <v>-241639</v>
      </c>
      <c r="G24" s="59">
        <v>300000</v>
      </c>
      <c r="H24" s="60">
        <v>348205</v>
      </c>
      <c r="I24" s="61">
        <v>176136</v>
      </c>
      <c r="J24" s="62">
        <v>571016</v>
      </c>
      <c r="K24" s="59">
        <v>36820354</v>
      </c>
      <c r="L24" s="62">
        <v>16564000</v>
      </c>
      <c r="M24" s="60">
        <v>54131506</v>
      </c>
    </row>
    <row r="25" spans="1:13" s="8" customFormat="1" ht="12.75">
      <c r="A25" s="24" t="s">
        <v>88</v>
      </c>
      <c r="B25" s="77" t="s">
        <v>115</v>
      </c>
      <c r="C25" s="57" t="s">
        <v>116</v>
      </c>
      <c r="D25" s="58">
        <v>3956245</v>
      </c>
      <c r="E25" s="59">
        <v>1373591</v>
      </c>
      <c r="F25" s="59">
        <v>12661775</v>
      </c>
      <c r="G25" s="59">
        <v>300000</v>
      </c>
      <c r="H25" s="60">
        <v>18291611</v>
      </c>
      <c r="I25" s="61">
        <v>2296078</v>
      </c>
      <c r="J25" s="62">
        <v>2811370</v>
      </c>
      <c r="K25" s="59">
        <v>11027711</v>
      </c>
      <c r="L25" s="62">
        <v>300000</v>
      </c>
      <c r="M25" s="60">
        <v>16435159</v>
      </c>
    </row>
    <row r="26" spans="1:13" s="8" customFormat="1" ht="12.75">
      <c r="A26" s="24" t="s">
        <v>88</v>
      </c>
      <c r="B26" s="77" t="s">
        <v>117</v>
      </c>
      <c r="C26" s="57" t="s">
        <v>118</v>
      </c>
      <c r="D26" s="58">
        <v>-8997</v>
      </c>
      <c r="E26" s="59">
        <v>7685886</v>
      </c>
      <c r="F26" s="59">
        <v>1973766</v>
      </c>
      <c r="G26" s="59">
        <v>300000</v>
      </c>
      <c r="H26" s="60">
        <v>9950655</v>
      </c>
      <c r="I26" s="61">
        <v>56953</v>
      </c>
      <c r="J26" s="62">
        <v>8033097</v>
      </c>
      <c r="K26" s="59">
        <v>25207320</v>
      </c>
      <c r="L26" s="62">
        <v>300000</v>
      </c>
      <c r="M26" s="60">
        <v>33597370</v>
      </c>
    </row>
    <row r="27" spans="1:13" s="8" customFormat="1" ht="12.75">
      <c r="A27" s="24" t="s">
        <v>88</v>
      </c>
      <c r="B27" s="77" t="s">
        <v>119</v>
      </c>
      <c r="C27" s="57" t="s">
        <v>120</v>
      </c>
      <c r="D27" s="58">
        <v>4154147</v>
      </c>
      <c r="E27" s="59">
        <v>131314</v>
      </c>
      <c r="F27" s="59">
        <v>21288189</v>
      </c>
      <c r="G27" s="59">
        <v>300000</v>
      </c>
      <c r="H27" s="60">
        <v>25873650</v>
      </c>
      <c r="I27" s="61">
        <v>3559514</v>
      </c>
      <c r="J27" s="62">
        <v>0</v>
      </c>
      <c r="K27" s="59">
        <v>23075169</v>
      </c>
      <c r="L27" s="62">
        <v>300000</v>
      </c>
      <c r="M27" s="60">
        <v>26934683</v>
      </c>
    </row>
    <row r="28" spans="1:13" s="8" customFormat="1" ht="12.75">
      <c r="A28" s="24" t="s">
        <v>88</v>
      </c>
      <c r="B28" s="77" t="s">
        <v>121</v>
      </c>
      <c r="C28" s="57" t="s">
        <v>122</v>
      </c>
      <c r="D28" s="58">
        <v>8331356</v>
      </c>
      <c r="E28" s="59">
        <v>6774624</v>
      </c>
      <c r="F28" s="59">
        <v>39492541</v>
      </c>
      <c r="G28" s="59">
        <v>3654000</v>
      </c>
      <c r="H28" s="60">
        <v>58252521</v>
      </c>
      <c r="I28" s="61">
        <v>1716753</v>
      </c>
      <c r="J28" s="62">
        <v>6829130</v>
      </c>
      <c r="K28" s="59">
        <v>28158964</v>
      </c>
      <c r="L28" s="62">
        <v>354000</v>
      </c>
      <c r="M28" s="60">
        <v>37058847</v>
      </c>
    </row>
    <row r="29" spans="1:13" s="8" customFormat="1" ht="12.75">
      <c r="A29" s="24" t="s">
        <v>88</v>
      </c>
      <c r="B29" s="77" t="s">
        <v>123</v>
      </c>
      <c r="C29" s="57" t="s">
        <v>124</v>
      </c>
      <c r="D29" s="58">
        <v>434259</v>
      </c>
      <c r="E29" s="59">
        <v>4040793</v>
      </c>
      <c r="F29" s="59">
        <v>5698694</v>
      </c>
      <c r="G29" s="59">
        <v>1150000</v>
      </c>
      <c r="H29" s="60">
        <v>11323746</v>
      </c>
      <c r="I29" s="61">
        <v>459261</v>
      </c>
      <c r="J29" s="62">
        <v>2998369</v>
      </c>
      <c r="K29" s="59">
        <v>3806835</v>
      </c>
      <c r="L29" s="62">
        <v>300000</v>
      </c>
      <c r="M29" s="60">
        <v>7564465</v>
      </c>
    </row>
    <row r="30" spans="1:13" s="8" customFormat="1" ht="12.75">
      <c r="A30" s="24" t="s">
        <v>107</v>
      </c>
      <c r="B30" s="77" t="s">
        <v>125</v>
      </c>
      <c r="C30" s="57" t="s">
        <v>126</v>
      </c>
      <c r="D30" s="58">
        <v>0</v>
      </c>
      <c r="E30" s="59">
        <v>67949280</v>
      </c>
      <c r="F30" s="59">
        <v>206182226</v>
      </c>
      <c r="G30" s="59">
        <v>8999000</v>
      </c>
      <c r="H30" s="60">
        <v>283130506</v>
      </c>
      <c r="I30" s="61">
        <v>0</v>
      </c>
      <c r="J30" s="62">
        <v>51751185</v>
      </c>
      <c r="K30" s="59">
        <v>160890309</v>
      </c>
      <c r="L30" s="62">
        <v>15430000</v>
      </c>
      <c r="M30" s="60">
        <v>228071494</v>
      </c>
    </row>
    <row r="31" spans="1:13" s="37" customFormat="1" ht="12.75">
      <c r="A31" s="46"/>
      <c r="B31" s="78" t="s">
        <v>127</v>
      </c>
      <c r="C31" s="79"/>
      <c r="D31" s="66">
        <f aca="true" t="shared" si="2" ref="D31:M31">SUM(D23:D30)</f>
        <v>17722426</v>
      </c>
      <c r="E31" s="67">
        <f t="shared" si="2"/>
        <v>88386084</v>
      </c>
      <c r="F31" s="67">
        <f t="shared" si="2"/>
        <v>279788825</v>
      </c>
      <c r="G31" s="67">
        <f t="shared" si="2"/>
        <v>24003000</v>
      </c>
      <c r="H31" s="80">
        <f t="shared" si="2"/>
        <v>409900335</v>
      </c>
      <c r="I31" s="81">
        <f t="shared" si="2"/>
        <v>10091712</v>
      </c>
      <c r="J31" s="82">
        <f t="shared" si="2"/>
        <v>73272692</v>
      </c>
      <c r="K31" s="67">
        <f t="shared" si="2"/>
        <v>331446315</v>
      </c>
      <c r="L31" s="82">
        <f t="shared" si="2"/>
        <v>38848000</v>
      </c>
      <c r="M31" s="80">
        <f t="shared" si="2"/>
        <v>453658719</v>
      </c>
    </row>
    <row r="32" spans="1:13" s="8" customFormat="1" ht="12.75">
      <c r="A32" s="24" t="s">
        <v>88</v>
      </c>
      <c r="B32" s="77" t="s">
        <v>128</v>
      </c>
      <c r="C32" s="57" t="s">
        <v>129</v>
      </c>
      <c r="D32" s="58">
        <v>35254</v>
      </c>
      <c r="E32" s="59">
        <v>23453630</v>
      </c>
      <c r="F32" s="59">
        <v>18552869</v>
      </c>
      <c r="G32" s="59">
        <v>300000</v>
      </c>
      <c r="H32" s="60">
        <v>42341753</v>
      </c>
      <c r="I32" s="61">
        <v>125376</v>
      </c>
      <c r="J32" s="62">
        <v>25570513</v>
      </c>
      <c r="K32" s="59">
        <v>15409271</v>
      </c>
      <c r="L32" s="62">
        <v>207000</v>
      </c>
      <c r="M32" s="60">
        <v>41312160</v>
      </c>
    </row>
    <row r="33" spans="1:13" s="8" customFormat="1" ht="12.75">
      <c r="A33" s="24" t="s">
        <v>88</v>
      </c>
      <c r="B33" s="77" t="s">
        <v>130</v>
      </c>
      <c r="C33" s="57" t="s">
        <v>131</v>
      </c>
      <c r="D33" s="58">
        <v>2275</v>
      </c>
      <c r="E33" s="59">
        <v>1347377</v>
      </c>
      <c r="F33" s="59">
        <v>13222</v>
      </c>
      <c r="G33" s="59">
        <v>300000</v>
      </c>
      <c r="H33" s="60">
        <v>1662874</v>
      </c>
      <c r="I33" s="61">
        <v>-2188219</v>
      </c>
      <c r="J33" s="62">
        <v>1992796</v>
      </c>
      <c r="K33" s="59">
        <v>6589341</v>
      </c>
      <c r="L33" s="62">
        <v>800000</v>
      </c>
      <c r="M33" s="60">
        <v>7193918</v>
      </c>
    </row>
    <row r="34" spans="1:13" s="8" customFormat="1" ht="12.75">
      <c r="A34" s="24" t="s">
        <v>88</v>
      </c>
      <c r="B34" s="77" t="s">
        <v>132</v>
      </c>
      <c r="C34" s="57" t="s">
        <v>133</v>
      </c>
      <c r="D34" s="58">
        <v>1026085</v>
      </c>
      <c r="E34" s="59">
        <v>994072</v>
      </c>
      <c r="F34" s="59">
        <v>15422062</v>
      </c>
      <c r="G34" s="59">
        <v>300000</v>
      </c>
      <c r="H34" s="60">
        <v>17742219</v>
      </c>
      <c r="I34" s="61">
        <v>586851</v>
      </c>
      <c r="J34" s="62">
        <v>1184060</v>
      </c>
      <c r="K34" s="59">
        <v>4326515</v>
      </c>
      <c r="L34" s="62">
        <v>130000</v>
      </c>
      <c r="M34" s="60">
        <v>6227426</v>
      </c>
    </row>
    <row r="35" spans="1:13" s="8" customFormat="1" ht="12.75">
      <c r="A35" s="24" t="s">
        <v>88</v>
      </c>
      <c r="B35" s="77" t="s">
        <v>134</v>
      </c>
      <c r="C35" s="57" t="s">
        <v>135</v>
      </c>
      <c r="D35" s="58">
        <v>-225045</v>
      </c>
      <c r="E35" s="59">
        <v>56781963</v>
      </c>
      <c r="F35" s="59">
        <v>62068868</v>
      </c>
      <c r="G35" s="59">
        <v>455000</v>
      </c>
      <c r="H35" s="60">
        <v>119080786</v>
      </c>
      <c r="I35" s="61">
        <v>3424372</v>
      </c>
      <c r="J35" s="62">
        <v>37859786</v>
      </c>
      <c r="K35" s="59">
        <v>40256253</v>
      </c>
      <c r="L35" s="62">
        <v>853000</v>
      </c>
      <c r="M35" s="60">
        <v>82393411</v>
      </c>
    </row>
    <row r="36" spans="1:13" s="8" customFormat="1" ht="12.75">
      <c r="A36" s="24" t="s">
        <v>88</v>
      </c>
      <c r="B36" s="77" t="s">
        <v>136</v>
      </c>
      <c r="C36" s="57" t="s">
        <v>137</v>
      </c>
      <c r="D36" s="58">
        <v>145934</v>
      </c>
      <c r="E36" s="59">
        <v>64850</v>
      </c>
      <c r="F36" s="59">
        <v>55985419</v>
      </c>
      <c r="G36" s="59">
        <v>300000</v>
      </c>
      <c r="H36" s="60">
        <v>56496203</v>
      </c>
      <c r="I36" s="61">
        <v>5088969</v>
      </c>
      <c r="J36" s="62">
        <v>168669</v>
      </c>
      <c r="K36" s="59">
        <v>36989337</v>
      </c>
      <c r="L36" s="62">
        <v>4000000</v>
      </c>
      <c r="M36" s="60">
        <v>46246975</v>
      </c>
    </row>
    <row r="37" spans="1:13" s="8" customFormat="1" ht="12.75">
      <c r="A37" s="24" t="s">
        <v>88</v>
      </c>
      <c r="B37" s="77" t="s">
        <v>138</v>
      </c>
      <c r="C37" s="57" t="s">
        <v>139</v>
      </c>
      <c r="D37" s="58">
        <v>0</v>
      </c>
      <c r="E37" s="59">
        <v>5177543</v>
      </c>
      <c r="F37" s="59">
        <v>34270853</v>
      </c>
      <c r="G37" s="59">
        <v>6300000</v>
      </c>
      <c r="H37" s="60">
        <v>45748396</v>
      </c>
      <c r="I37" s="61">
        <v>63770</v>
      </c>
      <c r="J37" s="62">
        <v>4143465</v>
      </c>
      <c r="K37" s="59">
        <v>27245113</v>
      </c>
      <c r="L37" s="62">
        <v>2800000</v>
      </c>
      <c r="M37" s="60">
        <v>34252348</v>
      </c>
    </row>
    <row r="38" spans="1:13" s="8" customFormat="1" ht="12.75">
      <c r="A38" s="24" t="s">
        <v>88</v>
      </c>
      <c r="B38" s="77" t="s">
        <v>140</v>
      </c>
      <c r="C38" s="57" t="s">
        <v>141</v>
      </c>
      <c r="D38" s="58">
        <v>816825</v>
      </c>
      <c r="E38" s="59">
        <v>648433</v>
      </c>
      <c r="F38" s="59">
        <v>36979286</v>
      </c>
      <c r="G38" s="59">
        <v>300000</v>
      </c>
      <c r="H38" s="60">
        <v>38744544</v>
      </c>
      <c r="I38" s="61">
        <v>630762</v>
      </c>
      <c r="J38" s="62">
        <v>485508</v>
      </c>
      <c r="K38" s="59">
        <v>21413456</v>
      </c>
      <c r="L38" s="62">
        <v>0</v>
      </c>
      <c r="M38" s="60">
        <v>22529726</v>
      </c>
    </row>
    <row r="39" spans="1:13" s="8" customFormat="1" ht="12.75">
      <c r="A39" s="24" t="s">
        <v>88</v>
      </c>
      <c r="B39" s="77" t="s">
        <v>142</v>
      </c>
      <c r="C39" s="57" t="s">
        <v>143</v>
      </c>
      <c r="D39" s="58">
        <v>497354</v>
      </c>
      <c r="E39" s="59">
        <v>19042693</v>
      </c>
      <c r="F39" s="59">
        <v>3040034</v>
      </c>
      <c r="G39" s="59">
        <v>300000</v>
      </c>
      <c r="H39" s="60">
        <v>22880081</v>
      </c>
      <c r="I39" s="61">
        <v>858216</v>
      </c>
      <c r="J39" s="62">
        <v>3327144</v>
      </c>
      <c r="K39" s="59">
        <v>9938663</v>
      </c>
      <c r="L39" s="62">
        <v>300000</v>
      </c>
      <c r="M39" s="60">
        <v>14424023</v>
      </c>
    </row>
    <row r="40" spans="1:13" s="8" customFormat="1" ht="12.75">
      <c r="A40" s="24" t="s">
        <v>107</v>
      </c>
      <c r="B40" s="77" t="s">
        <v>144</v>
      </c>
      <c r="C40" s="57" t="s">
        <v>145</v>
      </c>
      <c r="D40" s="58">
        <v>0</v>
      </c>
      <c r="E40" s="59">
        <v>0</v>
      </c>
      <c r="F40" s="59">
        <v>-251935</v>
      </c>
      <c r="G40" s="59">
        <v>20720000</v>
      </c>
      <c r="H40" s="60">
        <v>20468065</v>
      </c>
      <c r="I40" s="61">
        <v>0</v>
      </c>
      <c r="J40" s="62">
        <v>0</v>
      </c>
      <c r="K40" s="59">
        <v>45484124</v>
      </c>
      <c r="L40" s="62">
        <v>4760000</v>
      </c>
      <c r="M40" s="60">
        <v>50244124</v>
      </c>
    </row>
    <row r="41" spans="1:13" s="37" customFormat="1" ht="12.75">
      <c r="A41" s="46"/>
      <c r="B41" s="78" t="s">
        <v>146</v>
      </c>
      <c r="C41" s="79"/>
      <c r="D41" s="66">
        <f aca="true" t="shared" si="3" ref="D41:M41">SUM(D32:D40)</f>
        <v>2298682</v>
      </c>
      <c r="E41" s="67">
        <f t="shared" si="3"/>
        <v>107510561</v>
      </c>
      <c r="F41" s="67">
        <f t="shared" si="3"/>
        <v>226080678</v>
      </c>
      <c r="G41" s="67">
        <f t="shared" si="3"/>
        <v>29275000</v>
      </c>
      <c r="H41" s="80">
        <f t="shared" si="3"/>
        <v>365164921</v>
      </c>
      <c r="I41" s="81">
        <f t="shared" si="3"/>
        <v>8590097</v>
      </c>
      <c r="J41" s="82">
        <f t="shared" si="3"/>
        <v>74731941</v>
      </c>
      <c r="K41" s="67">
        <f t="shared" si="3"/>
        <v>207652073</v>
      </c>
      <c r="L41" s="82">
        <f t="shared" si="3"/>
        <v>13850000</v>
      </c>
      <c r="M41" s="80">
        <f t="shared" si="3"/>
        <v>304824111</v>
      </c>
    </row>
    <row r="42" spans="1:13" s="8" customFormat="1" ht="12.75">
      <c r="A42" s="24" t="s">
        <v>88</v>
      </c>
      <c r="B42" s="77" t="s">
        <v>147</v>
      </c>
      <c r="C42" s="57" t="s">
        <v>148</v>
      </c>
      <c r="D42" s="58">
        <v>-3795</v>
      </c>
      <c r="E42" s="59">
        <v>3255235</v>
      </c>
      <c r="F42" s="59">
        <v>33760693</v>
      </c>
      <c r="G42" s="59">
        <v>420000</v>
      </c>
      <c r="H42" s="60">
        <v>37432133</v>
      </c>
      <c r="I42" s="61">
        <v>3486</v>
      </c>
      <c r="J42" s="62">
        <v>6209893</v>
      </c>
      <c r="K42" s="59">
        <v>28320170</v>
      </c>
      <c r="L42" s="62">
        <v>0</v>
      </c>
      <c r="M42" s="60">
        <v>34533549</v>
      </c>
    </row>
    <row r="43" spans="1:13" s="8" customFormat="1" ht="12.75">
      <c r="A43" s="24" t="s">
        <v>88</v>
      </c>
      <c r="B43" s="77" t="s">
        <v>149</v>
      </c>
      <c r="C43" s="57" t="s">
        <v>150</v>
      </c>
      <c r="D43" s="58">
        <v>783271</v>
      </c>
      <c r="E43" s="59">
        <v>6535661</v>
      </c>
      <c r="F43" s="59">
        <v>36416541</v>
      </c>
      <c r="G43" s="59">
        <v>648000</v>
      </c>
      <c r="H43" s="60">
        <v>44383473</v>
      </c>
      <c r="I43" s="61">
        <v>1192490</v>
      </c>
      <c r="J43" s="62">
        <v>4621485</v>
      </c>
      <c r="K43" s="59">
        <v>32347817</v>
      </c>
      <c r="L43" s="62">
        <v>2300000</v>
      </c>
      <c r="M43" s="60">
        <v>40461792</v>
      </c>
    </row>
    <row r="44" spans="1:13" s="8" customFormat="1" ht="12.75">
      <c r="A44" s="24" t="s">
        <v>88</v>
      </c>
      <c r="B44" s="77" t="s">
        <v>151</v>
      </c>
      <c r="C44" s="57" t="s">
        <v>152</v>
      </c>
      <c r="D44" s="58">
        <v>-47516</v>
      </c>
      <c r="E44" s="59">
        <v>14830898</v>
      </c>
      <c r="F44" s="59">
        <v>11810939</v>
      </c>
      <c r="G44" s="59">
        <v>300000</v>
      </c>
      <c r="H44" s="60">
        <v>26894321</v>
      </c>
      <c r="I44" s="61">
        <v>-12521</v>
      </c>
      <c r="J44" s="62">
        <v>17450774</v>
      </c>
      <c r="K44" s="59">
        <v>12415534</v>
      </c>
      <c r="L44" s="62">
        <v>0</v>
      </c>
      <c r="M44" s="60">
        <v>29853787</v>
      </c>
    </row>
    <row r="45" spans="1:13" s="8" customFormat="1" ht="12.75">
      <c r="A45" s="24" t="s">
        <v>88</v>
      </c>
      <c r="B45" s="77" t="s">
        <v>153</v>
      </c>
      <c r="C45" s="57" t="s">
        <v>154</v>
      </c>
      <c r="D45" s="58">
        <v>1601275</v>
      </c>
      <c r="E45" s="59">
        <v>8717093</v>
      </c>
      <c r="F45" s="59">
        <v>4968971</v>
      </c>
      <c r="G45" s="59">
        <v>0</v>
      </c>
      <c r="H45" s="60">
        <v>15287339</v>
      </c>
      <c r="I45" s="61">
        <v>-3421003</v>
      </c>
      <c r="J45" s="62">
        <v>11130454</v>
      </c>
      <c r="K45" s="59">
        <v>3938043</v>
      </c>
      <c r="L45" s="62">
        <v>300000</v>
      </c>
      <c r="M45" s="60">
        <v>11947494</v>
      </c>
    </row>
    <row r="46" spans="1:13" s="8" customFormat="1" ht="12.75">
      <c r="A46" s="24" t="s">
        <v>107</v>
      </c>
      <c r="B46" s="77" t="s">
        <v>155</v>
      </c>
      <c r="C46" s="57" t="s">
        <v>156</v>
      </c>
      <c r="D46" s="58">
        <v>0</v>
      </c>
      <c r="E46" s="59">
        <v>6815969</v>
      </c>
      <c r="F46" s="59">
        <v>77666245</v>
      </c>
      <c r="G46" s="59">
        <v>10301000</v>
      </c>
      <c r="H46" s="60">
        <v>94783214</v>
      </c>
      <c r="I46" s="61">
        <v>0</v>
      </c>
      <c r="J46" s="62">
        <v>25653986</v>
      </c>
      <c r="K46" s="59">
        <v>61260032</v>
      </c>
      <c r="L46" s="62">
        <v>3483000</v>
      </c>
      <c r="M46" s="60">
        <v>90397018</v>
      </c>
    </row>
    <row r="47" spans="1:13" s="37" customFormat="1" ht="12.75">
      <c r="A47" s="46"/>
      <c r="B47" s="78" t="s">
        <v>157</v>
      </c>
      <c r="C47" s="79"/>
      <c r="D47" s="66">
        <f aca="true" t="shared" si="4" ref="D47:M47">SUM(D42:D46)</f>
        <v>2333235</v>
      </c>
      <c r="E47" s="67">
        <f t="shared" si="4"/>
        <v>40154856</v>
      </c>
      <c r="F47" s="67">
        <f t="shared" si="4"/>
        <v>164623389</v>
      </c>
      <c r="G47" s="67">
        <f t="shared" si="4"/>
        <v>11669000</v>
      </c>
      <c r="H47" s="80">
        <f t="shared" si="4"/>
        <v>218780480</v>
      </c>
      <c r="I47" s="81">
        <f t="shared" si="4"/>
        <v>-2237548</v>
      </c>
      <c r="J47" s="82">
        <f t="shared" si="4"/>
        <v>65066592</v>
      </c>
      <c r="K47" s="67">
        <f t="shared" si="4"/>
        <v>138281596</v>
      </c>
      <c r="L47" s="82">
        <f t="shared" si="4"/>
        <v>6083000</v>
      </c>
      <c r="M47" s="80">
        <f t="shared" si="4"/>
        <v>207193640</v>
      </c>
    </row>
    <row r="48" spans="1:13" s="8" customFormat="1" ht="12.75">
      <c r="A48" s="24" t="s">
        <v>88</v>
      </c>
      <c r="B48" s="77" t="s">
        <v>158</v>
      </c>
      <c r="C48" s="57" t="s">
        <v>159</v>
      </c>
      <c r="D48" s="58">
        <v>1769318</v>
      </c>
      <c r="E48" s="59">
        <v>8085</v>
      </c>
      <c r="F48" s="59">
        <v>37330044</v>
      </c>
      <c r="G48" s="59">
        <v>10300000</v>
      </c>
      <c r="H48" s="60">
        <v>49407447</v>
      </c>
      <c r="I48" s="61">
        <v>7112014</v>
      </c>
      <c r="J48" s="62">
        <v>286509</v>
      </c>
      <c r="K48" s="59">
        <v>32328954</v>
      </c>
      <c r="L48" s="62">
        <v>5478000</v>
      </c>
      <c r="M48" s="60">
        <v>45205477</v>
      </c>
    </row>
    <row r="49" spans="1:13" s="8" customFormat="1" ht="12.75">
      <c r="A49" s="24" t="s">
        <v>88</v>
      </c>
      <c r="B49" s="77" t="s">
        <v>160</v>
      </c>
      <c r="C49" s="57" t="s">
        <v>161</v>
      </c>
      <c r="D49" s="58">
        <v>0</v>
      </c>
      <c r="E49" s="59">
        <v>181881</v>
      </c>
      <c r="F49" s="59">
        <v>28418845</v>
      </c>
      <c r="G49" s="59">
        <v>300000</v>
      </c>
      <c r="H49" s="60">
        <v>28900726</v>
      </c>
      <c r="I49" s="61">
        <v>2360779</v>
      </c>
      <c r="J49" s="62">
        <v>41280</v>
      </c>
      <c r="K49" s="59">
        <v>24902444</v>
      </c>
      <c r="L49" s="62">
        <v>300000</v>
      </c>
      <c r="M49" s="60">
        <v>27604503</v>
      </c>
    </row>
    <row r="50" spans="1:13" s="8" customFormat="1" ht="12.75">
      <c r="A50" s="24" t="s">
        <v>88</v>
      </c>
      <c r="B50" s="77" t="s">
        <v>162</v>
      </c>
      <c r="C50" s="57" t="s">
        <v>163</v>
      </c>
      <c r="D50" s="58">
        <v>0</v>
      </c>
      <c r="E50" s="59">
        <v>59357</v>
      </c>
      <c r="F50" s="59">
        <v>38032604</v>
      </c>
      <c r="G50" s="59">
        <v>14300000</v>
      </c>
      <c r="H50" s="60">
        <v>52391961</v>
      </c>
      <c r="I50" s="61">
        <v>0</v>
      </c>
      <c r="J50" s="62">
        <v>14155</v>
      </c>
      <c r="K50" s="59">
        <v>59496892</v>
      </c>
      <c r="L50" s="62">
        <v>3600000</v>
      </c>
      <c r="M50" s="60">
        <v>63111047</v>
      </c>
    </row>
    <row r="51" spans="1:13" s="8" customFormat="1" ht="12.75">
      <c r="A51" s="24" t="s">
        <v>88</v>
      </c>
      <c r="B51" s="77" t="s">
        <v>164</v>
      </c>
      <c r="C51" s="57" t="s">
        <v>165</v>
      </c>
      <c r="D51" s="58">
        <v>80983</v>
      </c>
      <c r="E51" s="59">
        <v>184900</v>
      </c>
      <c r="F51" s="59">
        <v>31330965</v>
      </c>
      <c r="G51" s="59">
        <v>5308000</v>
      </c>
      <c r="H51" s="60">
        <v>36904848</v>
      </c>
      <c r="I51" s="61">
        <v>79132</v>
      </c>
      <c r="J51" s="62">
        <v>141184</v>
      </c>
      <c r="K51" s="59">
        <v>-3573494</v>
      </c>
      <c r="L51" s="62">
        <v>5487000</v>
      </c>
      <c r="M51" s="60">
        <v>2133822</v>
      </c>
    </row>
    <row r="52" spans="1:13" s="8" customFormat="1" ht="12.75">
      <c r="A52" s="24" t="s">
        <v>88</v>
      </c>
      <c r="B52" s="77" t="s">
        <v>166</v>
      </c>
      <c r="C52" s="57" t="s">
        <v>167</v>
      </c>
      <c r="D52" s="58">
        <v>-626224</v>
      </c>
      <c r="E52" s="59">
        <v>42917595</v>
      </c>
      <c r="F52" s="59">
        <v>52167485</v>
      </c>
      <c r="G52" s="59">
        <v>35300000</v>
      </c>
      <c r="H52" s="60">
        <v>129758856</v>
      </c>
      <c r="I52" s="61">
        <v>-166862</v>
      </c>
      <c r="J52" s="62">
        <v>47228225</v>
      </c>
      <c r="K52" s="59">
        <v>50399770</v>
      </c>
      <c r="L52" s="62">
        <v>6300000</v>
      </c>
      <c r="M52" s="60">
        <v>103761133</v>
      </c>
    </row>
    <row r="53" spans="1:13" s="8" customFormat="1" ht="12.75">
      <c r="A53" s="24" t="s">
        <v>107</v>
      </c>
      <c r="B53" s="77" t="s">
        <v>168</v>
      </c>
      <c r="C53" s="57" t="s">
        <v>169</v>
      </c>
      <c r="D53" s="58">
        <v>0</v>
      </c>
      <c r="E53" s="59">
        <v>46301689</v>
      </c>
      <c r="F53" s="59">
        <v>278466955</v>
      </c>
      <c r="G53" s="59">
        <v>12704000</v>
      </c>
      <c r="H53" s="60">
        <v>337472644</v>
      </c>
      <c r="I53" s="61">
        <v>0</v>
      </c>
      <c r="J53" s="62">
        <v>26179794</v>
      </c>
      <c r="K53" s="59">
        <v>182741384</v>
      </c>
      <c r="L53" s="62">
        <v>6662000</v>
      </c>
      <c r="M53" s="60">
        <v>215583178</v>
      </c>
    </row>
    <row r="54" spans="1:13" s="37" customFormat="1" ht="12.75">
      <c r="A54" s="46"/>
      <c r="B54" s="78" t="s">
        <v>170</v>
      </c>
      <c r="C54" s="79"/>
      <c r="D54" s="66">
        <f aca="true" t="shared" si="5" ref="D54:M54">SUM(D48:D53)</f>
        <v>1224077</v>
      </c>
      <c r="E54" s="67">
        <f t="shared" si="5"/>
        <v>89653507</v>
      </c>
      <c r="F54" s="67">
        <f t="shared" si="5"/>
        <v>465746898</v>
      </c>
      <c r="G54" s="67">
        <f t="shared" si="5"/>
        <v>78212000</v>
      </c>
      <c r="H54" s="80">
        <f t="shared" si="5"/>
        <v>634836482</v>
      </c>
      <c r="I54" s="81">
        <f t="shared" si="5"/>
        <v>9385063</v>
      </c>
      <c r="J54" s="82">
        <f t="shared" si="5"/>
        <v>73891147</v>
      </c>
      <c r="K54" s="67">
        <f t="shared" si="5"/>
        <v>346295950</v>
      </c>
      <c r="L54" s="82">
        <f t="shared" si="5"/>
        <v>27827000</v>
      </c>
      <c r="M54" s="80">
        <f t="shared" si="5"/>
        <v>457399160</v>
      </c>
    </row>
    <row r="55" spans="1:13" s="8" customFormat="1" ht="12.75">
      <c r="A55" s="24" t="s">
        <v>88</v>
      </c>
      <c r="B55" s="77" t="s">
        <v>171</v>
      </c>
      <c r="C55" s="57" t="s">
        <v>172</v>
      </c>
      <c r="D55" s="58">
        <v>14537975</v>
      </c>
      <c r="E55" s="59">
        <v>9221224</v>
      </c>
      <c r="F55" s="59">
        <v>46232897</v>
      </c>
      <c r="G55" s="59">
        <v>0</v>
      </c>
      <c r="H55" s="60">
        <v>69992096</v>
      </c>
      <c r="I55" s="61">
        <v>4938029</v>
      </c>
      <c r="J55" s="62">
        <v>9154306</v>
      </c>
      <c r="K55" s="59">
        <v>32175395</v>
      </c>
      <c r="L55" s="62">
        <v>2000000</v>
      </c>
      <c r="M55" s="60">
        <v>48267730</v>
      </c>
    </row>
    <row r="56" spans="1:13" s="8" customFormat="1" ht="12.75">
      <c r="A56" s="24" t="s">
        <v>88</v>
      </c>
      <c r="B56" s="77" t="s">
        <v>173</v>
      </c>
      <c r="C56" s="57" t="s">
        <v>174</v>
      </c>
      <c r="D56" s="58">
        <v>1461246</v>
      </c>
      <c r="E56" s="59">
        <v>558037</v>
      </c>
      <c r="F56" s="59">
        <v>42037701</v>
      </c>
      <c r="G56" s="59">
        <v>366000</v>
      </c>
      <c r="H56" s="60">
        <v>44422984</v>
      </c>
      <c r="I56" s="61">
        <v>1724442</v>
      </c>
      <c r="J56" s="62">
        <v>529209</v>
      </c>
      <c r="K56" s="59">
        <v>16644314</v>
      </c>
      <c r="L56" s="62">
        <v>370000</v>
      </c>
      <c r="M56" s="60">
        <v>19267965</v>
      </c>
    </row>
    <row r="57" spans="1:13" s="8" customFormat="1" ht="12.75">
      <c r="A57" s="24" t="s">
        <v>88</v>
      </c>
      <c r="B57" s="77" t="s">
        <v>175</v>
      </c>
      <c r="C57" s="57" t="s">
        <v>176</v>
      </c>
      <c r="D57" s="58">
        <v>2020542</v>
      </c>
      <c r="E57" s="59">
        <v>5669102</v>
      </c>
      <c r="F57" s="59">
        <v>33023672</v>
      </c>
      <c r="G57" s="59">
        <v>20300000</v>
      </c>
      <c r="H57" s="60">
        <v>61013316</v>
      </c>
      <c r="I57" s="61">
        <v>1655717</v>
      </c>
      <c r="J57" s="62">
        <v>521536</v>
      </c>
      <c r="K57" s="59">
        <v>25383367</v>
      </c>
      <c r="L57" s="62">
        <v>300000</v>
      </c>
      <c r="M57" s="60">
        <v>27860620</v>
      </c>
    </row>
    <row r="58" spans="1:13" s="8" customFormat="1" ht="12.75">
      <c r="A58" s="24" t="s">
        <v>88</v>
      </c>
      <c r="B58" s="77" t="s">
        <v>177</v>
      </c>
      <c r="C58" s="57" t="s">
        <v>178</v>
      </c>
      <c r="D58" s="58">
        <v>722841</v>
      </c>
      <c r="E58" s="59">
        <v>45630</v>
      </c>
      <c r="F58" s="59">
        <v>-8002018</v>
      </c>
      <c r="G58" s="59">
        <v>10300000</v>
      </c>
      <c r="H58" s="60">
        <v>3066453</v>
      </c>
      <c r="I58" s="61">
        <v>1034840</v>
      </c>
      <c r="J58" s="62">
        <v>13775</v>
      </c>
      <c r="K58" s="59">
        <v>22089572</v>
      </c>
      <c r="L58" s="62">
        <v>1272000</v>
      </c>
      <c r="M58" s="60">
        <v>24410187</v>
      </c>
    </row>
    <row r="59" spans="1:13" s="8" customFormat="1" ht="12.75">
      <c r="A59" s="24" t="s">
        <v>107</v>
      </c>
      <c r="B59" s="77" t="s">
        <v>179</v>
      </c>
      <c r="C59" s="57" t="s">
        <v>180</v>
      </c>
      <c r="D59" s="58">
        <v>0</v>
      </c>
      <c r="E59" s="59">
        <v>5343382</v>
      </c>
      <c r="F59" s="59">
        <v>118322703</v>
      </c>
      <c r="G59" s="59">
        <v>10325000</v>
      </c>
      <c r="H59" s="60">
        <v>133991085</v>
      </c>
      <c r="I59" s="61">
        <v>0</v>
      </c>
      <c r="J59" s="62">
        <v>5311090</v>
      </c>
      <c r="K59" s="59">
        <v>96668573</v>
      </c>
      <c r="L59" s="62">
        <v>5705000</v>
      </c>
      <c r="M59" s="60">
        <v>107684663</v>
      </c>
    </row>
    <row r="60" spans="1:13" s="37" customFormat="1" ht="12.75">
      <c r="A60" s="46"/>
      <c r="B60" s="78" t="s">
        <v>181</v>
      </c>
      <c r="C60" s="79"/>
      <c r="D60" s="66">
        <f aca="true" t="shared" si="6" ref="D60:M60">SUM(D55:D59)</f>
        <v>18742604</v>
      </c>
      <c r="E60" s="67">
        <f t="shared" si="6"/>
        <v>20837375</v>
      </c>
      <c r="F60" s="67">
        <f t="shared" si="6"/>
        <v>231614955</v>
      </c>
      <c r="G60" s="67">
        <f t="shared" si="6"/>
        <v>41291000</v>
      </c>
      <c r="H60" s="80">
        <f t="shared" si="6"/>
        <v>312485934</v>
      </c>
      <c r="I60" s="81">
        <f t="shared" si="6"/>
        <v>9353028</v>
      </c>
      <c r="J60" s="82">
        <f t="shared" si="6"/>
        <v>15529916</v>
      </c>
      <c r="K60" s="67">
        <f t="shared" si="6"/>
        <v>192961221</v>
      </c>
      <c r="L60" s="82">
        <f t="shared" si="6"/>
        <v>9647000</v>
      </c>
      <c r="M60" s="80">
        <f t="shared" si="6"/>
        <v>227491165</v>
      </c>
    </row>
    <row r="61" spans="1:13" s="37" customFormat="1" ht="12.75">
      <c r="A61" s="46"/>
      <c r="B61" s="78" t="s">
        <v>182</v>
      </c>
      <c r="C61" s="79"/>
      <c r="D61" s="66">
        <f aca="true" t="shared" si="7" ref="D61:M61">SUM(D9:D10,D12:D21,D23:D30,D32:D40,D42:D46,D48:D53,D55:D59)</f>
        <v>543704793</v>
      </c>
      <c r="E61" s="67">
        <f t="shared" si="7"/>
        <v>2020713512</v>
      </c>
      <c r="F61" s="67">
        <f t="shared" si="7"/>
        <v>2609751543</v>
      </c>
      <c r="G61" s="67">
        <f t="shared" si="7"/>
        <v>205359000</v>
      </c>
      <c r="H61" s="80">
        <f t="shared" si="7"/>
        <v>5379528848</v>
      </c>
      <c r="I61" s="81">
        <f t="shared" si="7"/>
        <v>336212477</v>
      </c>
      <c r="J61" s="82">
        <f t="shared" si="7"/>
        <v>1895965930</v>
      </c>
      <c r="K61" s="67">
        <f t="shared" si="7"/>
        <v>2170765795</v>
      </c>
      <c r="L61" s="82">
        <f t="shared" si="7"/>
        <v>232895000</v>
      </c>
      <c r="M61" s="80">
        <f t="shared" si="7"/>
        <v>4635839202</v>
      </c>
    </row>
    <row r="62" spans="1:13" s="8" customFormat="1" ht="12.75">
      <c r="A62" s="47"/>
      <c r="B62" s="83"/>
      <c r="C62" s="84"/>
      <c r="D62" s="85"/>
      <c r="E62" s="86"/>
      <c r="F62" s="86"/>
      <c r="G62" s="86"/>
      <c r="H62" s="87"/>
      <c r="I62" s="85"/>
      <c r="J62" s="86"/>
      <c r="K62" s="86"/>
      <c r="L62" s="86"/>
      <c r="M62" s="87"/>
    </row>
    <row r="63" spans="1:13" s="8" customFormat="1" ht="12.75" customHeight="1">
      <c r="A63" s="27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.75" customHeight="1">
      <c r="A64" s="2"/>
      <c r="B64" s="91"/>
      <c r="C64" s="91"/>
      <c r="D64" s="91"/>
      <c r="E64" s="91"/>
      <c r="F64" s="91"/>
      <c r="G64" s="91"/>
      <c r="H64" s="76"/>
      <c r="I64" s="76"/>
      <c r="J64" s="76"/>
      <c r="K64" s="76"/>
      <c r="L64" s="76"/>
      <c r="M64" s="76"/>
    </row>
    <row r="65" spans="1:13" ht="12.75">
      <c r="A65" s="2"/>
      <c r="B65" s="9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63:M6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40</v>
      </c>
      <c r="C9" s="57" t="s">
        <v>41</v>
      </c>
      <c r="D9" s="58">
        <v>244541627</v>
      </c>
      <c r="E9" s="59">
        <v>666271408</v>
      </c>
      <c r="F9" s="59">
        <v>507497846</v>
      </c>
      <c r="G9" s="59">
        <v>13469000</v>
      </c>
      <c r="H9" s="60">
        <v>1431779881</v>
      </c>
      <c r="I9" s="61">
        <v>128911277</v>
      </c>
      <c r="J9" s="62">
        <v>475225817</v>
      </c>
      <c r="K9" s="59">
        <v>362995728</v>
      </c>
      <c r="L9" s="62">
        <v>22274000</v>
      </c>
      <c r="M9" s="60">
        <v>989406822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244541627</v>
      </c>
      <c r="E10" s="67">
        <f t="shared" si="0"/>
        <v>666271408</v>
      </c>
      <c r="F10" s="67">
        <f t="shared" si="0"/>
        <v>507497846</v>
      </c>
      <c r="G10" s="67">
        <f t="shared" si="0"/>
        <v>13469000</v>
      </c>
      <c r="H10" s="80">
        <f t="shared" si="0"/>
        <v>1431779881</v>
      </c>
      <c r="I10" s="81">
        <f t="shared" si="0"/>
        <v>128911277</v>
      </c>
      <c r="J10" s="82">
        <f t="shared" si="0"/>
        <v>475225817</v>
      </c>
      <c r="K10" s="67">
        <f t="shared" si="0"/>
        <v>362995728</v>
      </c>
      <c r="L10" s="82">
        <f t="shared" si="0"/>
        <v>22274000</v>
      </c>
      <c r="M10" s="80">
        <f t="shared" si="0"/>
        <v>989406822</v>
      </c>
    </row>
    <row r="11" spans="1:13" s="8" customFormat="1" ht="12.75">
      <c r="A11" s="24" t="s">
        <v>88</v>
      </c>
      <c r="B11" s="77" t="s">
        <v>184</v>
      </c>
      <c r="C11" s="57" t="s">
        <v>185</v>
      </c>
      <c r="D11" s="58">
        <v>2428609</v>
      </c>
      <c r="E11" s="59">
        <v>7788992</v>
      </c>
      <c r="F11" s="59">
        <v>739892</v>
      </c>
      <c r="G11" s="59">
        <v>300000</v>
      </c>
      <c r="H11" s="60">
        <v>11257493</v>
      </c>
      <c r="I11" s="61">
        <v>2065828</v>
      </c>
      <c r="J11" s="62">
        <v>8463457</v>
      </c>
      <c r="K11" s="59">
        <v>18008022</v>
      </c>
      <c r="L11" s="62">
        <v>0</v>
      </c>
      <c r="M11" s="60">
        <v>28537307</v>
      </c>
    </row>
    <row r="12" spans="1:13" s="8" customFormat="1" ht="12.75">
      <c r="A12" s="24" t="s">
        <v>88</v>
      </c>
      <c r="B12" s="77" t="s">
        <v>186</v>
      </c>
      <c r="C12" s="57" t="s">
        <v>187</v>
      </c>
      <c r="D12" s="58">
        <v>2940089</v>
      </c>
      <c r="E12" s="59">
        <v>3366844</v>
      </c>
      <c r="F12" s="59">
        <v>67305137</v>
      </c>
      <c r="G12" s="59">
        <v>1404000</v>
      </c>
      <c r="H12" s="60">
        <v>75016070</v>
      </c>
      <c r="I12" s="61">
        <v>1897446</v>
      </c>
      <c r="J12" s="62">
        <v>2730264</v>
      </c>
      <c r="K12" s="59">
        <v>48786298</v>
      </c>
      <c r="L12" s="62">
        <v>1724000</v>
      </c>
      <c r="M12" s="60">
        <v>55138008</v>
      </c>
    </row>
    <row r="13" spans="1:13" s="8" customFormat="1" ht="12.75">
      <c r="A13" s="24" t="s">
        <v>88</v>
      </c>
      <c r="B13" s="77" t="s">
        <v>188</v>
      </c>
      <c r="C13" s="57" t="s">
        <v>189</v>
      </c>
      <c r="D13" s="58">
        <v>407019</v>
      </c>
      <c r="E13" s="59">
        <v>12099737</v>
      </c>
      <c r="F13" s="59">
        <v>12875016</v>
      </c>
      <c r="G13" s="59">
        <v>300000</v>
      </c>
      <c r="H13" s="60">
        <v>25681772</v>
      </c>
      <c r="I13" s="61">
        <v>640170</v>
      </c>
      <c r="J13" s="62">
        <v>6896217</v>
      </c>
      <c r="K13" s="59">
        <v>15909246</v>
      </c>
      <c r="L13" s="62">
        <v>1300000</v>
      </c>
      <c r="M13" s="60">
        <v>24745633</v>
      </c>
    </row>
    <row r="14" spans="1:13" s="8" customFormat="1" ht="12.75">
      <c r="A14" s="24" t="s">
        <v>88</v>
      </c>
      <c r="B14" s="77" t="s">
        <v>190</v>
      </c>
      <c r="C14" s="57" t="s">
        <v>191</v>
      </c>
      <c r="D14" s="58">
        <v>675181</v>
      </c>
      <c r="E14" s="59">
        <v>18413767</v>
      </c>
      <c r="F14" s="59">
        <v>17799983</v>
      </c>
      <c r="G14" s="59">
        <v>0</v>
      </c>
      <c r="H14" s="60">
        <v>36888931</v>
      </c>
      <c r="I14" s="61">
        <v>614902</v>
      </c>
      <c r="J14" s="62">
        <v>2613520</v>
      </c>
      <c r="K14" s="59">
        <v>8561923</v>
      </c>
      <c r="L14" s="62">
        <v>300000</v>
      </c>
      <c r="M14" s="60">
        <v>12090345</v>
      </c>
    </row>
    <row r="15" spans="1:13" s="8" customFormat="1" ht="12.75">
      <c r="A15" s="24" t="s">
        <v>107</v>
      </c>
      <c r="B15" s="77" t="s">
        <v>192</v>
      </c>
      <c r="C15" s="57" t="s">
        <v>193</v>
      </c>
      <c r="D15" s="58">
        <v>0</v>
      </c>
      <c r="E15" s="59">
        <v>0</v>
      </c>
      <c r="F15" s="59">
        <v>12959171</v>
      </c>
      <c r="G15" s="59">
        <v>300000</v>
      </c>
      <c r="H15" s="60">
        <v>13259171</v>
      </c>
      <c r="I15" s="61">
        <v>0</v>
      </c>
      <c r="J15" s="62">
        <v>0</v>
      </c>
      <c r="K15" s="59">
        <v>9308675</v>
      </c>
      <c r="L15" s="62">
        <v>300000</v>
      </c>
      <c r="M15" s="60">
        <v>9608675</v>
      </c>
    </row>
    <row r="16" spans="1:13" s="37" customFormat="1" ht="12.75">
      <c r="A16" s="46"/>
      <c r="B16" s="78" t="s">
        <v>194</v>
      </c>
      <c r="C16" s="79"/>
      <c r="D16" s="66">
        <f aca="true" t="shared" si="1" ref="D16:M16">SUM(D11:D15)</f>
        <v>6450898</v>
      </c>
      <c r="E16" s="67">
        <f t="shared" si="1"/>
        <v>41669340</v>
      </c>
      <c r="F16" s="67">
        <f t="shared" si="1"/>
        <v>111679199</v>
      </c>
      <c r="G16" s="67">
        <f t="shared" si="1"/>
        <v>2304000</v>
      </c>
      <c r="H16" s="80">
        <f t="shared" si="1"/>
        <v>162103437</v>
      </c>
      <c r="I16" s="81">
        <f t="shared" si="1"/>
        <v>5218346</v>
      </c>
      <c r="J16" s="82">
        <f t="shared" si="1"/>
        <v>20703458</v>
      </c>
      <c r="K16" s="67">
        <f t="shared" si="1"/>
        <v>100574164</v>
      </c>
      <c r="L16" s="82">
        <f t="shared" si="1"/>
        <v>3624000</v>
      </c>
      <c r="M16" s="80">
        <f t="shared" si="1"/>
        <v>130119968</v>
      </c>
    </row>
    <row r="17" spans="1:13" s="8" customFormat="1" ht="12.75">
      <c r="A17" s="24" t="s">
        <v>88</v>
      </c>
      <c r="B17" s="77" t="s">
        <v>195</v>
      </c>
      <c r="C17" s="57" t="s">
        <v>196</v>
      </c>
      <c r="D17" s="58">
        <v>5134423</v>
      </c>
      <c r="E17" s="59">
        <v>10994654</v>
      </c>
      <c r="F17" s="59">
        <v>22855148</v>
      </c>
      <c r="G17" s="59">
        <v>300000</v>
      </c>
      <c r="H17" s="60">
        <v>39284225</v>
      </c>
      <c r="I17" s="61">
        <v>4246812</v>
      </c>
      <c r="J17" s="62">
        <v>9043172</v>
      </c>
      <c r="K17" s="59">
        <v>10928969</v>
      </c>
      <c r="L17" s="62">
        <v>350000</v>
      </c>
      <c r="M17" s="60">
        <v>24568953</v>
      </c>
    </row>
    <row r="18" spans="1:13" s="8" customFormat="1" ht="12.75">
      <c r="A18" s="24" t="s">
        <v>88</v>
      </c>
      <c r="B18" s="77" t="s">
        <v>197</v>
      </c>
      <c r="C18" s="57" t="s">
        <v>198</v>
      </c>
      <c r="D18" s="58">
        <v>18673</v>
      </c>
      <c r="E18" s="59">
        <v>3682713</v>
      </c>
      <c r="F18" s="59">
        <v>14874240</v>
      </c>
      <c r="G18" s="59">
        <v>300000</v>
      </c>
      <c r="H18" s="60">
        <v>18875626</v>
      </c>
      <c r="I18" s="61">
        <v>3381626</v>
      </c>
      <c r="J18" s="62">
        <v>8821912</v>
      </c>
      <c r="K18" s="59">
        <v>32929943</v>
      </c>
      <c r="L18" s="62">
        <v>433000</v>
      </c>
      <c r="M18" s="60">
        <v>45566481</v>
      </c>
    </row>
    <row r="19" spans="1:13" s="8" customFormat="1" ht="12.75">
      <c r="A19" s="24" t="s">
        <v>88</v>
      </c>
      <c r="B19" s="77" t="s">
        <v>199</v>
      </c>
      <c r="C19" s="57" t="s">
        <v>200</v>
      </c>
      <c r="D19" s="58">
        <v>315539</v>
      </c>
      <c r="E19" s="59">
        <v>5635174</v>
      </c>
      <c r="F19" s="59">
        <v>1373523</v>
      </c>
      <c r="G19" s="59">
        <v>300000</v>
      </c>
      <c r="H19" s="60">
        <v>7624236</v>
      </c>
      <c r="I19" s="61">
        <v>91118</v>
      </c>
      <c r="J19" s="62">
        <v>8824138</v>
      </c>
      <c r="K19" s="59">
        <v>21213048</v>
      </c>
      <c r="L19" s="62">
        <v>241000</v>
      </c>
      <c r="M19" s="60">
        <v>30369304</v>
      </c>
    </row>
    <row r="20" spans="1:13" s="8" customFormat="1" ht="12.75">
      <c r="A20" s="24" t="s">
        <v>88</v>
      </c>
      <c r="B20" s="77" t="s">
        <v>47</v>
      </c>
      <c r="C20" s="57" t="s">
        <v>48</v>
      </c>
      <c r="D20" s="58">
        <v>49810716</v>
      </c>
      <c r="E20" s="59">
        <v>232632946</v>
      </c>
      <c r="F20" s="59">
        <v>194168614</v>
      </c>
      <c r="G20" s="59">
        <v>1000000</v>
      </c>
      <c r="H20" s="60">
        <v>477612276</v>
      </c>
      <c r="I20" s="61">
        <v>45880787</v>
      </c>
      <c r="J20" s="62">
        <v>231572088</v>
      </c>
      <c r="K20" s="59">
        <v>203389719</v>
      </c>
      <c r="L20" s="62">
        <v>7000000</v>
      </c>
      <c r="M20" s="60">
        <v>487842594</v>
      </c>
    </row>
    <row r="21" spans="1:13" s="8" customFormat="1" ht="12.75">
      <c r="A21" s="24" t="s">
        <v>88</v>
      </c>
      <c r="B21" s="77" t="s">
        <v>201</v>
      </c>
      <c r="C21" s="57" t="s">
        <v>202</v>
      </c>
      <c r="D21" s="58">
        <v>2996950</v>
      </c>
      <c r="E21" s="59">
        <v>45619365</v>
      </c>
      <c r="F21" s="59">
        <v>18239154</v>
      </c>
      <c r="G21" s="59">
        <v>20300000</v>
      </c>
      <c r="H21" s="60">
        <v>87155469</v>
      </c>
      <c r="I21" s="61">
        <v>-107078</v>
      </c>
      <c r="J21" s="62">
        <v>1828383</v>
      </c>
      <c r="K21" s="59">
        <v>-187411</v>
      </c>
      <c r="L21" s="62">
        <v>350000</v>
      </c>
      <c r="M21" s="60">
        <v>1883894</v>
      </c>
    </row>
    <row r="22" spans="1:13" s="8" customFormat="1" ht="12.75">
      <c r="A22" s="24" t="s">
        <v>107</v>
      </c>
      <c r="B22" s="77" t="s">
        <v>203</v>
      </c>
      <c r="C22" s="57" t="s">
        <v>204</v>
      </c>
      <c r="D22" s="58">
        <v>0</v>
      </c>
      <c r="E22" s="59">
        <v>0</v>
      </c>
      <c r="F22" s="59">
        <v>34467568</v>
      </c>
      <c r="G22" s="59">
        <v>300000</v>
      </c>
      <c r="H22" s="60">
        <v>34767568</v>
      </c>
      <c r="I22" s="61">
        <v>0</v>
      </c>
      <c r="J22" s="62">
        <v>0</v>
      </c>
      <c r="K22" s="59">
        <v>33443048</v>
      </c>
      <c r="L22" s="62">
        <v>300000</v>
      </c>
      <c r="M22" s="60">
        <v>33743048</v>
      </c>
    </row>
    <row r="23" spans="1:13" s="37" customFormat="1" ht="12.75">
      <c r="A23" s="46"/>
      <c r="B23" s="78" t="s">
        <v>205</v>
      </c>
      <c r="C23" s="79"/>
      <c r="D23" s="66">
        <f aca="true" t="shared" si="2" ref="D23:M23">SUM(D17:D22)</f>
        <v>58276301</v>
      </c>
      <c r="E23" s="67">
        <f t="shared" si="2"/>
        <v>298564852</v>
      </c>
      <c r="F23" s="67">
        <f t="shared" si="2"/>
        <v>285978247</v>
      </c>
      <c r="G23" s="67">
        <f t="shared" si="2"/>
        <v>22500000</v>
      </c>
      <c r="H23" s="80">
        <f t="shared" si="2"/>
        <v>665319400</v>
      </c>
      <c r="I23" s="81">
        <f t="shared" si="2"/>
        <v>53493265</v>
      </c>
      <c r="J23" s="82">
        <f t="shared" si="2"/>
        <v>260089693</v>
      </c>
      <c r="K23" s="67">
        <f t="shared" si="2"/>
        <v>301717316</v>
      </c>
      <c r="L23" s="82">
        <f t="shared" si="2"/>
        <v>8674000</v>
      </c>
      <c r="M23" s="80">
        <f t="shared" si="2"/>
        <v>623974274</v>
      </c>
    </row>
    <row r="24" spans="1:13" s="8" customFormat="1" ht="12.75">
      <c r="A24" s="24" t="s">
        <v>88</v>
      </c>
      <c r="B24" s="77" t="s">
        <v>206</v>
      </c>
      <c r="C24" s="57" t="s">
        <v>207</v>
      </c>
      <c r="D24" s="58">
        <v>-937</v>
      </c>
      <c r="E24" s="59">
        <v>29049218</v>
      </c>
      <c r="F24" s="59">
        <v>61389725</v>
      </c>
      <c r="G24" s="59">
        <v>525000</v>
      </c>
      <c r="H24" s="60">
        <v>90963006</v>
      </c>
      <c r="I24" s="61">
        <v>-655490</v>
      </c>
      <c r="J24" s="62">
        <v>24368826</v>
      </c>
      <c r="K24" s="59">
        <v>60909898</v>
      </c>
      <c r="L24" s="62">
        <v>327000</v>
      </c>
      <c r="M24" s="60">
        <v>84950234</v>
      </c>
    </row>
    <row r="25" spans="1:13" s="8" customFormat="1" ht="12.75">
      <c r="A25" s="24" t="s">
        <v>88</v>
      </c>
      <c r="B25" s="77" t="s">
        <v>208</v>
      </c>
      <c r="C25" s="57" t="s">
        <v>209</v>
      </c>
      <c r="D25" s="58">
        <v>17372624</v>
      </c>
      <c r="E25" s="59">
        <v>77033147</v>
      </c>
      <c r="F25" s="59">
        <v>53511133</v>
      </c>
      <c r="G25" s="59">
        <v>733000</v>
      </c>
      <c r="H25" s="60">
        <v>148649904</v>
      </c>
      <c r="I25" s="61">
        <v>15853701</v>
      </c>
      <c r="J25" s="62">
        <v>67824247</v>
      </c>
      <c r="K25" s="59">
        <v>50729886</v>
      </c>
      <c r="L25" s="62">
        <v>1033000</v>
      </c>
      <c r="M25" s="60">
        <v>135440834</v>
      </c>
    </row>
    <row r="26" spans="1:13" s="8" customFormat="1" ht="12.75">
      <c r="A26" s="24" t="s">
        <v>88</v>
      </c>
      <c r="B26" s="77" t="s">
        <v>210</v>
      </c>
      <c r="C26" s="57" t="s">
        <v>211</v>
      </c>
      <c r="D26" s="58">
        <v>3697658</v>
      </c>
      <c r="E26" s="59">
        <v>1205973</v>
      </c>
      <c r="F26" s="59">
        <v>50705197</v>
      </c>
      <c r="G26" s="59">
        <v>3300000</v>
      </c>
      <c r="H26" s="60">
        <v>58908828</v>
      </c>
      <c r="I26" s="61">
        <v>1830089</v>
      </c>
      <c r="J26" s="62">
        <v>20221719</v>
      </c>
      <c r="K26" s="59">
        <v>31224417</v>
      </c>
      <c r="L26" s="62">
        <v>300000</v>
      </c>
      <c r="M26" s="60">
        <v>53576225</v>
      </c>
    </row>
    <row r="27" spans="1:13" s="8" customFormat="1" ht="12.75">
      <c r="A27" s="24" t="s">
        <v>88</v>
      </c>
      <c r="B27" s="77" t="s">
        <v>212</v>
      </c>
      <c r="C27" s="57" t="s">
        <v>213</v>
      </c>
      <c r="D27" s="58">
        <v>39577698</v>
      </c>
      <c r="E27" s="59">
        <v>36881227</v>
      </c>
      <c r="F27" s="59">
        <v>135642417</v>
      </c>
      <c r="G27" s="59">
        <v>8000000</v>
      </c>
      <c r="H27" s="60">
        <v>220101342</v>
      </c>
      <c r="I27" s="61">
        <v>34101422</v>
      </c>
      <c r="J27" s="62">
        <v>66564052</v>
      </c>
      <c r="K27" s="59">
        <v>137444538</v>
      </c>
      <c r="L27" s="62">
        <v>11553000</v>
      </c>
      <c r="M27" s="60">
        <v>249663012</v>
      </c>
    </row>
    <row r="28" spans="1:13" s="8" customFormat="1" ht="12.75">
      <c r="A28" s="24" t="s">
        <v>88</v>
      </c>
      <c r="B28" s="77" t="s">
        <v>214</v>
      </c>
      <c r="C28" s="57" t="s">
        <v>215</v>
      </c>
      <c r="D28" s="58">
        <v>536104</v>
      </c>
      <c r="E28" s="59">
        <v>4573999</v>
      </c>
      <c r="F28" s="59">
        <v>20416092</v>
      </c>
      <c r="G28" s="59">
        <v>0</v>
      </c>
      <c r="H28" s="60">
        <v>25526195</v>
      </c>
      <c r="I28" s="61">
        <v>845888</v>
      </c>
      <c r="J28" s="62">
        <v>5399610</v>
      </c>
      <c r="K28" s="59">
        <v>18613810</v>
      </c>
      <c r="L28" s="62">
        <v>1450000</v>
      </c>
      <c r="M28" s="60">
        <v>26309308</v>
      </c>
    </row>
    <row r="29" spans="1:13" s="8" customFormat="1" ht="12.75">
      <c r="A29" s="24" t="s">
        <v>88</v>
      </c>
      <c r="B29" s="77" t="s">
        <v>216</v>
      </c>
      <c r="C29" s="57" t="s">
        <v>217</v>
      </c>
      <c r="D29" s="58">
        <v>-10002</v>
      </c>
      <c r="E29" s="59">
        <v>21375004</v>
      </c>
      <c r="F29" s="59">
        <v>14083959</v>
      </c>
      <c r="G29" s="59">
        <v>2300000</v>
      </c>
      <c r="H29" s="60">
        <v>37748961</v>
      </c>
      <c r="I29" s="61">
        <v>21418</v>
      </c>
      <c r="J29" s="62">
        <v>11483559</v>
      </c>
      <c r="K29" s="59">
        <v>21585649</v>
      </c>
      <c r="L29" s="62">
        <v>5100000</v>
      </c>
      <c r="M29" s="60">
        <v>38190626</v>
      </c>
    </row>
    <row r="30" spans="1:13" s="8" customFormat="1" ht="12.75">
      <c r="A30" s="24" t="s">
        <v>107</v>
      </c>
      <c r="B30" s="77" t="s">
        <v>218</v>
      </c>
      <c r="C30" s="57" t="s">
        <v>219</v>
      </c>
      <c r="D30" s="58">
        <v>0</v>
      </c>
      <c r="E30" s="59">
        <v>0</v>
      </c>
      <c r="F30" s="59">
        <v>26597736</v>
      </c>
      <c r="G30" s="59">
        <v>300000</v>
      </c>
      <c r="H30" s="60">
        <v>26897736</v>
      </c>
      <c r="I30" s="61">
        <v>0</v>
      </c>
      <c r="J30" s="62">
        <v>0</v>
      </c>
      <c r="K30" s="59">
        <v>26150248</v>
      </c>
      <c r="L30" s="62">
        <v>521000</v>
      </c>
      <c r="M30" s="60">
        <v>26671248</v>
      </c>
    </row>
    <row r="31" spans="1:13" s="37" customFormat="1" ht="12.75">
      <c r="A31" s="46"/>
      <c r="B31" s="78" t="s">
        <v>220</v>
      </c>
      <c r="C31" s="79"/>
      <c r="D31" s="66">
        <f aca="true" t="shared" si="3" ref="D31:M31">SUM(D24:D30)</f>
        <v>61173145</v>
      </c>
      <c r="E31" s="67">
        <f t="shared" si="3"/>
        <v>170118568</v>
      </c>
      <c r="F31" s="67">
        <f t="shared" si="3"/>
        <v>362346259</v>
      </c>
      <c r="G31" s="67">
        <f t="shared" si="3"/>
        <v>15158000</v>
      </c>
      <c r="H31" s="80">
        <f t="shared" si="3"/>
        <v>608795972</v>
      </c>
      <c r="I31" s="81">
        <f t="shared" si="3"/>
        <v>51997028</v>
      </c>
      <c r="J31" s="82">
        <f t="shared" si="3"/>
        <v>195862013</v>
      </c>
      <c r="K31" s="67">
        <f t="shared" si="3"/>
        <v>346658446</v>
      </c>
      <c r="L31" s="82">
        <f t="shared" si="3"/>
        <v>20284000</v>
      </c>
      <c r="M31" s="80">
        <f t="shared" si="3"/>
        <v>614801487</v>
      </c>
    </row>
    <row r="32" spans="1:13" s="8" customFormat="1" ht="12.75">
      <c r="A32" s="24" t="s">
        <v>88</v>
      </c>
      <c r="B32" s="77" t="s">
        <v>221</v>
      </c>
      <c r="C32" s="57" t="s">
        <v>222</v>
      </c>
      <c r="D32" s="58">
        <v>10315802</v>
      </c>
      <c r="E32" s="59">
        <v>77526533</v>
      </c>
      <c r="F32" s="59">
        <v>-3249131</v>
      </c>
      <c r="G32" s="59">
        <v>8300000</v>
      </c>
      <c r="H32" s="60">
        <v>92893204</v>
      </c>
      <c r="I32" s="61">
        <v>9782430</v>
      </c>
      <c r="J32" s="62">
        <v>76221854</v>
      </c>
      <c r="K32" s="59">
        <v>56039272</v>
      </c>
      <c r="L32" s="62">
        <v>2378000</v>
      </c>
      <c r="M32" s="60">
        <v>144421556</v>
      </c>
    </row>
    <row r="33" spans="1:13" s="8" customFormat="1" ht="12.75">
      <c r="A33" s="24" t="s">
        <v>88</v>
      </c>
      <c r="B33" s="77" t="s">
        <v>223</v>
      </c>
      <c r="C33" s="57" t="s">
        <v>224</v>
      </c>
      <c r="D33" s="58">
        <v>8748138</v>
      </c>
      <c r="E33" s="59">
        <v>63366911</v>
      </c>
      <c r="F33" s="59">
        <v>49158223</v>
      </c>
      <c r="G33" s="59">
        <v>7820000</v>
      </c>
      <c r="H33" s="60">
        <v>129093272</v>
      </c>
      <c r="I33" s="61">
        <v>15993125</v>
      </c>
      <c r="J33" s="62">
        <v>54371364</v>
      </c>
      <c r="K33" s="59">
        <v>17075441</v>
      </c>
      <c r="L33" s="62">
        <v>0</v>
      </c>
      <c r="M33" s="60">
        <v>87439930</v>
      </c>
    </row>
    <row r="34" spans="1:13" s="8" customFormat="1" ht="12.75">
      <c r="A34" s="24" t="s">
        <v>88</v>
      </c>
      <c r="B34" s="77" t="s">
        <v>225</v>
      </c>
      <c r="C34" s="57" t="s">
        <v>226</v>
      </c>
      <c r="D34" s="58">
        <v>24803805</v>
      </c>
      <c r="E34" s="59">
        <v>103714124</v>
      </c>
      <c r="F34" s="59">
        <v>48935579</v>
      </c>
      <c r="G34" s="59">
        <v>0</v>
      </c>
      <c r="H34" s="60">
        <v>177453508</v>
      </c>
      <c r="I34" s="61">
        <v>21489822</v>
      </c>
      <c r="J34" s="62">
        <v>85382444</v>
      </c>
      <c r="K34" s="59">
        <v>40980172</v>
      </c>
      <c r="L34" s="62">
        <v>3165000</v>
      </c>
      <c r="M34" s="60">
        <v>151017438</v>
      </c>
    </row>
    <row r="35" spans="1:13" s="8" customFormat="1" ht="12.75">
      <c r="A35" s="24" t="s">
        <v>88</v>
      </c>
      <c r="B35" s="77" t="s">
        <v>227</v>
      </c>
      <c r="C35" s="57" t="s">
        <v>228</v>
      </c>
      <c r="D35" s="58">
        <v>5005348</v>
      </c>
      <c r="E35" s="59">
        <v>11877132</v>
      </c>
      <c r="F35" s="59">
        <v>-1205758</v>
      </c>
      <c r="G35" s="59">
        <v>2000000</v>
      </c>
      <c r="H35" s="60">
        <v>17676722</v>
      </c>
      <c r="I35" s="61">
        <v>305764</v>
      </c>
      <c r="J35" s="62">
        <v>1764336</v>
      </c>
      <c r="K35" s="59">
        <v>20061265</v>
      </c>
      <c r="L35" s="62">
        <v>10000000</v>
      </c>
      <c r="M35" s="60">
        <v>32131365</v>
      </c>
    </row>
    <row r="36" spans="1:13" s="8" customFormat="1" ht="12.75">
      <c r="A36" s="24" t="s">
        <v>107</v>
      </c>
      <c r="B36" s="77" t="s">
        <v>229</v>
      </c>
      <c r="C36" s="57" t="s">
        <v>230</v>
      </c>
      <c r="D36" s="58">
        <v>0</v>
      </c>
      <c r="E36" s="59">
        <v>0</v>
      </c>
      <c r="F36" s="59">
        <v>49570247</v>
      </c>
      <c r="G36" s="59">
        <v>0</v>
      </c>
      <c r="H36" s="60">
        <v>49570247</v>
      </c>
      <c r="I36" s="61">
        <v>0</v>
      </c>
      <c r="J36" s="62">
        <v>0</v>
      </c>
      <c r="K36" s="59">
        <v>46859700</v>
      </c>
      <c r="L36" s="62">
        <v>300000</v>
      </c>
      <c r="M36" s="60">
        <v>47159700</v>
      </c>
    </row>
    <row r="37" spans="1:13" s="37" customFormat="1" ht="12.75">
      <c r="A37" s="46"/>
      <c r="B37" s="78" t="s">
        <v>231</v>
      </c>
      <c r="C37" s="79"/>
      <c r="D37" s="66">
        <f aca="true" t="shared" si="4" ref="D37:M37">SUM(D32:D36)</f>
        <v>48873093</v>
      </c>
      <c r="E37" s="67">
        <f t="shared" si="4"/>
        <v>256484700</v>
      </c>
      <c r="F37" s="67">
        <f t="shared" si="4"/>
        <v>143209160</v>
      </c>
      <c r="G37" s="67">
        <f t="shared" si="4"/>
        <v>18120000</v>
      </c>
      <c r="H37" s="80">
        <f t="shared" si="4"/>
        <v>466686953</v>
      </c>
      <c r="I37" s="81">
        <f t="shared" si="4"/>
        <v>47571141</v>
      </c>
      <c r="J37" s="82">
        <f t="shared" si="4"/>
        <v>217739998</v>
      </c>
      <c r="K37" s="67">
        <f t="shared" si="4"/>
        <v>181015850</v>
      </c>
      <c r="L37" s="82">
        <f t="shared" si="4"/>
        <v>15843000</v>
      </c>
      <c r="M37" s="80">
        <f t="shared" si="4"/>
        <v>462169989</v>
      </c>
    </row>
    <row r="38" spans="1:13" s="37" customFormat="1" ht="12.75">
      <c r="A38" s="46"/>
      <c r="B38" s="78" t="s">
        <v>232</v>
      </c>
      <c r="C38" s="79"/>
      <c r="D38" s="66">
        <f aca="true" t="shared" si="5" ref="D38:M38">SUM(D9,D11:D15,D17:D22,D24:D30,D32:D36)</f>
        <v>419315064</v>
      </c>
      <c r="E38" s="67">
        <f t="shared" si="5"/>
        <v>1433108868</v>
      </c>
      <c r="F38" s="67">
        <f t="shared" si="5"/>
        <v>1410710711</v>
      </c>
      <c r="G38" s="67">
        <f t="shared" si="5"/>
        <v>71551000</v>
      </c>
      <c r="H38" s="80">
        <f t="shared" si="5"/>
        <v>3334685643</v>
      </c>
      <c r="I38" s="81">
        <f t="shared" si="5"/>
        <v>287191057</v>
      </c>
      <c r="J38" s="82">
        <f t="shared" si="5"/>
        <v>1169620979</v>
      </c>
      <c r="K38" s="67">
        <f t="shared" si="5"/>
        <v>1292961504</v>
      </c>
      <c r="L38" s="82">
        <f t="shared" si="5"/>
        <v>70699000</v>
      </c>
      <c r="M38" s="80">
        <f t="shared" si="5"/>
        <v>2820472540</v>
      </c>
    </row>
    <row r="39" spans="1:13" s="8" customFormat="1" ht="12.75">
      <c r="A39" s="47"/>
      <c r="B39" s="83"/>
      <c r="C39" s="84"/>
      <c r="D39" s="85"/>
      <c r="E39" s="86"/>
      <c r="F39" s="86"/>
      <c r="G39" s="86"/>
      <c r="H39" s="87"/>
      <c r="I39" s="85"/>
      <c r="J39" s="86"/>
      <c r="K39" s="86"/>
      <c r="L39" s="86"/>
      <c r="M39" s="87"/>
    </row>
    <row r="40" spans="1:13" s="8" customFormat="1" ht="12.75">
      <c r="A40" s="27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0:M4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34</v>
      </c>
      <c r="C9" s="57" t="s">
        <v>35</v>
      </c>
      <c r="D9" s="58">
        <v>981569039</v>
      </c>
      <c r="E9" s="59">
        <v>3700903527</v>
      </c>
      <c r="F9" s="59">
        <v>1495353067</v>
      </c>
      <c r="G9" s="59">
        <v>40947000</v>
      </c>
      <c r="H9" s="60">
        <v>6218772633</v>
      </c>
      <c r="I9" s="61">
        <v>766527055</v>
      </c>
      <c r="J9" s="62">
        <v>3288901315</v>
      </c>
      <c r="K9" s="59">
        <v>2129032121</v>
      </c>
      <c r="L9" s="62">
        <v>32315000</v>
      </c>
      <c r="M9" s="60">
        <v>6216775491</v>
      </c>
    </row>
    <row r="10" spans="1:13" s="8" customFormat="1" ht="12.75">
      <c r="A10" s="24" t="s">
        <v>86</v>
      </c>
      <c r="B10" s="77" t="s">
        <v>38</v>
      </c>
      <c r="C10" s="57" t="s">
        <v>39</v>
      </c>
      <c r="D10" s="58">
        <v>2036491713</v>
      </c>
      <c r="E10" s="59">
        <v>4968253065</v>
      </c>
      <c r="F10" s="59">
        <v>1691640746</v>
      </c>
      <c r="G10" s="59">
        <v>322738000</v>
      </c>
      <c r="H10" s="60">
        <v>9019123524</v>
      </c>
      <c r="I10" s="61">
        <v>1199157233</v>
      </c>
      <c r="J10" s="62">
        <v>4706508751</v>
      </c>
      <c r="K10" s="59">
        <v>1218392098</v>
      </c>
      <c r="L10" s="62">
        <v>581066000</v>
      </c>
      <c r="M10" s="60">
        <v>7705124082</v>
      </c>
    </row>
    <row r="11" spans="1:13" s="8" customFormat="1" ht="12.75">
      <c r="A11" s="24" t="s">
        <v>86</v>
      </c>
      <c r="B11" s="77" t="s">
        <v>44</v>
      </c>
      <c r="C11" s="57" t="s">
        <v>45</v>
      </c>
      <c r="D11" s="58">
        <v>1051361155</v>
      </c>
      <c r="E11" s="59">
        <v>3049164451</v>
      </c>
      <c r="F11" s="59">
        <v>1001686220</v>
      </c>
      <c r="G11" s="59">
        <v>285627000</v>
      </c>
      <c r="H11" s="60">
        <v>5387838826</v>
      </c>
      <c r="I11" s="61">
        <v>995023465</v>
      </c>
      <c r="J11" s="62">
        <v>2976047315</v>
      </c>
      <c r="K11" s="59">
        <v>897483105</v>
      </c>
      <c r="L11" s="62">
        <v>250959000</v>
      </c>
      <c r="M11" s="60">
        <v>5119512885</v>
      </c>
    </row>
    <row r="12" spans="1:13" s="37" customFormat="1" ht="12.75">
      <c r="A12" s="46"/>
      <c r="B12" s="78" t="s">
        <v>87</v>
      </c>
      <c r="C12" s="79"/>
      <c r="D12" s="66">
        <f aca="true" t="shared" si="0" ref="D12:M12">SUM(D9:D11)</f>
        <v>4069421907</v>
      </c>
      <c r="E12" s="67">
        <f t="shared" si="0"/>
        <v>11718321043</v>
      </c>
      <c r="F12" s="67">
        <f t="shared" si="0"/>
        <v>4188680033</v>
      </c>
      <c r="G12" s="67">
        <f t="shared" si="0"/>
        <v>649312000</v>
      </c>
      <c r="H12" s="80">
        <f t="shared" si="0"/>
        <v>20625734983</v>
      </c>
      <c r="I12" s="81">
        <f t="shared" si="0"/>
        <v>2960707753</v>
      </c>
      <c r="J12" s="82">
        <f t="shared" si="0"/>
        <v>10971457381</v>
      </c>
      <c r="K12" s="67">
        <f t="shared" si="0"/>
        <v>4244907324</v>
      </c>
      <c r="L12" s="82">
        <f t="shared" si="0"/>
        <v>864340000</v>
      </c>
      <c r="M12" s="80">
        <f t="shared" si="0"/>
        <v>19041412458</v>
      </c>
    </row>
    <row r="13" spans="1:13" s="8" customFormat="1" ht="12.75">
      <c r="A13" s="24" t="s">
        <v>88</v>
      </c>
      <c r="B13" s="77" t="s">
        <v>49</v>
      </c>
      <c r="C13" s="57" t="s">
        <v>50</v>
      </c>
      <c r="D13" s="58">
        <v>117927475</v>
      </c>
      <c r="E13" s="59">
        <v>721846058</v>
      </c>
      <c r="F13" s="59">
        <v>232783139</v>
      </c>
      <c r="G13" s="59">
        <v>8466000</v>
      </c>
      <c r="H13" s="60">
        <v>1081022672</v>
      </c>
      <c r="I13" s="61">
        <v>103356439</v>
      </c>
      <c r="J13" s="62">
        <v>661641545</v>
      </c>
      <c r="K13" s="59">
        <v>220461036</v>
      </c>
      <c r="L13" s="62">
        <v>10720000</v>
      </c>
      <c r="M13" s="60">
        <v>996179020</v>
      </c>
    </row>
    <row r="14" spans="1:13" s="8" customFormat="1" ht="12.75">
      <c r="A14" s="24" t="s">
        <v>88</v>
      </c>
      <c r="B14" s="77" t="s">
        <v>234</v>
      </c>
      <c r="C14" s="57" t="s">
        <v>235</v>
      </c>
      <c r="D14" s="58">
        <v>27538315</v>
      </c>
      <c r="E14" s="59">
        <v>103299749</v>
      </c>
      <c r="F14" s="59">
        <v>22640862</v>
      </c>
      <c r="G14" s="59">
        <v>3300000</v>
      </c>
      <c r="H14" s="60">
        <v>156778926</v>
      </c>
      <c r="I14" s="61">
        <v>37955813</v>
      </c>
      <c r="J14" s="62">
        <v>80661714</v>
      </c>
      <c r="K14" s="59">
        <v>37720695</v>
      </c>
      <c r="L14" s="62">
        <v>300000</v>
      </c>
      <c r="M14" s="60">
        <v>156638222</v>
      </c>
    </row>
    <row r="15" spans="1:13" s="8" customFormat="1" ht="12.75">
      <c r="A15" s="24" t="s">
        <v>88</v>
      </c>
      <c r="B15" s="77" t="s">
        <v>236</v>
      </c>
      <c r="C15" s="57" t="s">
        <v>237</v>
      </c>
      <c r="D15" s="58">
        <v>15643829</v>
      </c>
      <c r="E15" s="59">
        <v>77037177</v>
      </c>
      <c r="F15" s="59">
        <v>10961310</v>
      </c>
      <c r="G15" s="59">
        <v>4700000</v>
      </c>
      <c r="H15" s="60">
        <v>108342316</v>
      </c>
      <c r="I15" s="61">
        <v>14577646</v>
      </c>
      <c r="J15" s="62">
        <v>72016754</v>
      </c>
      <c r="K15" s="59">
        <v>20146571</v>
      </c>
      <c r="L15" s="62">
        <v>300000</v>
      </c>
      <c r="M15" s="60">
        <v>107040971</v>
      </c>
    </row>
    <row r="16" spans="1:13" s="8" customFormat="1" ht="12.75">
      <c r="A16" s="24" t="s">
        <v>107</v>
      </c>
      <c r="B16" s="77" t="s">
        <v>238</v>
      </c>
      <c r="C16" s="57" t="s">
        <v>239</v>
      </c>
      <c r="D16" s="58">
        <v>0</v>
      </c>
      <c r="E16" s="59">
        <v>0</v>
      </c>
      <c r="F16" s="59">
        <v>91973556</v>
      </c>
      <c r="G16" s="59">
        <v>2693000</v>
      </c>
      <c r="H16" s="60">
        <v>94666556</v>
      </c>
      <c r="I16" s="61">
        <v>0</v>
      </c>
      <c r="J16" s="62">
        <v>0</v>
      </c>
      <c r="K16" s="59">
        <v>84322733</v>
      </c>
      <c r="L16" s="62">
        <v>300000</v>
      </c>
      <c r="M16" s="60">
        <v>84622733</v>
      </c>
    </row>
    <row r="17" spans="1:13" s="37" customFormat="1" ht="12.75">
      <c r="A17" s="46"/>
      <c r="B17" s="78" t="s">
        <v>240</v>
      </c>
      <c r="C17" s="79"/>
      <c r="D17" s="66">
        <f aca="true" t="shared" si="1" ref="D17:M17">SUM(D13:D16)</f>
        <v>161109619</v>
      </c>
      <c r="E17" s="67">
        <f t="shared" si="1"/>
        <v>902182984</v>
      </c>
      <c r="F17" s="67">
        <f t="shared" si="1"/>
        <v>358358867</v>
      </c>
      <c r="G17" s="67">
        <f t="shared" si="1"/>
        <v>19159000</v>
      </c>
      <c r="H17" s="80">
        <f t="shared" si="1"/>
        <v>1440810470</v>
      </c>
      <c r="I17" s="81">
        <f t="shared" si="1"/>
        <v>155889898</v>
      </c>
      <c r="J17" s="82">
        <f t="shared" si="1"/>
        <v>814320013</v>
      </c>
      <c r="K17" s="67">
        <f t="shared" si="1"/>
        <v>362651035</v>
      </c>
      <c r="L17" s="82">
        <f t="shared" si="1"/>
        <v>11620000</v>
      </c>
      <c r="M17" s="80">
        <f t="shared" si="1"/>
        <v>1344480946</v>
      </c>
    </row>
    <row r="18" spans="1:13" s="8" customFormat="1" ht="12.75">
      <c r="A18" s="24" t="s">
        <v>88</v>
      </c>
      <c r="B18" s="77" t="s">
        <v>51</v>
      </c>
      <c r="C18" s="57" t="s">
        <v>52</v>
      </c>
      <c r="D18" s="58">
        <v>71892975</v>
      </c>
      <c r="E18" s="59">
        <v>298059768</v>
      </c>
      <c r="F18" s="59">
        <v>97630510</v>
      </c>
      <c r="G18" s="59">
        <v>568000</v>
      </c>
      <c r="H18" s="60">
        <v>468151253</v>
      </c>
      <c r="I18" s="61">
        <v>66501272</v>
      </c>
      <c r="J18" s="62">
        <v>270803518</v>
      </c>
      <c r="K18" s="59">
        <v>73656266</v>
      </c>
      <c r="L18" s="62">
        <v>6000000</v>
      </c>
      <c r="M18" s="60">
        <v>416961056</v>
      </c>
    </row>
    <row r="19" spans="1:13" s="8" customFormat="1" ht="12.75">
      <c r="A19" s="24" t="s">
        <v>88</v>
      </c>
      <c r="B19" s="77" t="s">
        <v>241</v>
      </c>
      <c r="C19" s="57" t="s">
        <v>242</v>
      </c>
      <c r="D19" s="58">
        <v>18923213</v>
      </c>
      <c r="E19" s="59">
        <v>136031037</v>
      </c>
      <c r="F19" s="59">
        <v>25352277</v>
      </c>
      <c r="G19" s="59">
        <v>4700000</v>
      </c>
      <c r="H19" s="60">
        <v>185006527</v>
      </c>
      <c r="I19" s="61">
        <v>18915870</v>
      </c>
      <c r="J19" s="62">
        <v>117726153</v>
      </c>
      <c r="K19" s="59">
        <v>45492642</v>
      </c>
      <c r="L19" s="62">
        <v>5400000</v>
      </c>
      <c r="M19" s="60">
        <v>187534665</v>
      </c>
    </row>
    <row r="20" spans="1:13" s="8" customFormat="1" ht="12.75">
      <c r="A20" s="24" t="s">
        <v>88</v>
      </c>
      <c r="B20" s="77" t="s">
        <v>243</v>
      </c>
      <c r="C20" s="57" t="s">
        <v>244</v>
      </c>
      <c r="D20" s="58">
        <v>8681866</v>
      </c>
      <c r="E20" s="59">
        <v>49913700</v>
      </c>
      <c r="F20" s="59">
        <v>43033913</v>
      </c>
      <c r="G20" s="59">
        <v>1318000</v>
      </c>
      <c r="H20" s="60">
        <v>102947479</v>
      </c>
      <c r="I20" s="61">
        <v>7004266</v>
      </c>
      <c r="J20" s="62">
        <v>24788212</v>
      </c>
      <c r="K20" s="59">
        <v>68771271</v>
      </c>
      <c r="L20" s="62">
        <v>0</v>
      </c>
      <c r="M20" s="60">
        <v>100563749</v>
      </c>
    </row>
    <row r="21" spans="1:13" s="8" customFormat="1" ht="12.75">
      <c r="A21" s="24" t="s">
        <v>88</v>
      </c>
      <c r="B21" s="77" t="s">
        <v>245</v>
      </c>
      <c r="C21" s="57" t="s">
        <v>246</v>
      </c>
      <c r="D21" s="58">
        <v>69662803</v>
      </c>
      <c r="E21" s="59">
        <v>107225952</v>
      </c>
      <c r="F21" s="59">
        <v>7711401</v>
      </c>
      <c r="G21" s="59">
        <v>10000000</v>
      </c>
      <c r="H21" s="60">
        <v>194600156</v>
      </c>
      <c r="I21" s="61">
        <v>93207468</v>
      </c>
      <c r="J21" s="62">
        <v>111218453</v>
      </c>
      <c r="K21" s="59">
        <v>146096256</v>
      </c>
      <c r="L21" s="62">
        <v>8964000</v>
      </c>
      <c r="M21" s="60">
        <v>359486177</v>
      </c>
    </row>
    <row r="22" spans="1:13" s="8" customFormat="1" ht="12.75">
      <c r="A22" s="24" t="s">
        <v>107</v>
      </c>
      <c r="B22" s="77" t="s">
        <v>247</v>
      </c>
      <c r="C22" s="57" t="s">
        <v>248</v>
      </c>
      <c r="D22" s="58">
        <v>0</v>
      </c>
      <c r="E22" s="59">
        <v>838730</v>
      </c>
      <c r="F22" s="59">
        <v>69291754</v>
      </c>
      <c r="G22" s="59">
        <v>300000</v>
      </c>
      <c r="H22" s="60">
        <v>70430484</v>
      </c>
      <c r="I22" s="61">
        <v>0</v>
      </c>
      <c r="J22" s="62">
        <v>0</v>
      </c>
      <c r="K22" s="59">
        <v>74190621</v>
      </c>
      <c r="L22" s="62">
        <v>300000</v>
      </c>
      <c r="M22" s="60">
        <v>74490621</v>
      </c>
    </row>
    <row r="23" spans="1:13" s="37" customFormat="1" ht="12.75">
      <c r="A23" s="46"/>
      <c r="B23" s="78" t="s">
        <v>249</v>
      </c>
      <c r="C23" s="79"/>
      <c r="D23" s="66">
        <f aca="true" t="shared" si="2" ref="D23:M23">SUM(D18:D22)</f>
        <v>169160857</v>
      </c>
      <c r="E23" s="67">
        <f t="shared" si="2"/>
        <v>592069187</v>
      </c>
      <c r="F23" s="67">
        <f t="shared" si="2"/>
        <v>243019855</v>
      </c>
      <c r="G23" s="67">
        <f t="shared" si="2"/>
        <v>16886000</v>
      </c>
      <c r="H23" s="80">
        <f t="shared" si="2"/>
        <v>1021135899</v>
      </c>
      <c r="I23" s="81">
        <f t="shared" si="2"/>
        <v>185628876</v>
      </c>
      <c r="J23" s="82">
        <f t="shared" si="2"/>
        <v>524536336</v>
      </c>
      <c r="K23" s="67">
        <f t="shared" si="2"/>
        <v>408207056</v>
      </c>
      <c r="L23" s="82">
        <f t="shared" si="2"/>
        <v>20664000</v>
      </c>
      <c r="M23" s="80">
        <f t="shared" si="2"/>
        <v>1139036268</v>
      </c>
    </row>
    <row r="24" spans="1:13" s="37" customFormat="1" ht="12.75">
      <c r="A24" s="46"/>
      <c r="B24" s="78" t="s">
        <v>250</v>
      </c>
      <c r="C24" s="79"/>
      <c r="D24" s="66">
        <f aca="true" t="shared" si="3" ref="D24:M24">SUM(D9:D11,D13:D16,D18:D22)</f>
        <v>4399692383</v>
      </c>
      <c r="E24" s="67">
        <f t="shared" si="3"/>
        <v>13212573214</v>
      </c>
      <c r="F24" s="67">
        <f t="shared" si="3"/>
        <v>4790058755</v>
      </c>
      <c r="G24" s="67">
        <f t="shared" si="3"/>
        <v>685357000</v>
      </c>
      <c r="H24" s="80">
        <f t="shared" si="3"/>
        <v>23087681352</v>
      </c>
      <c r="I24" s="81">
        <f t="shared" si="3"/>
        <v>3302226527</v>
      </c>
      <c r="J24" s="82">
        <f t="shared" si="3"/>
        <v>12310313730</v>
      </c>
      <c r="K24" s="67">
        <f t="shared" si="3"/>
        <v>5015765415</v>
      </c>
      <c r="L24" s="82">
        <f t="shared" si="3"/>
        <v>896624000</v>
      </c>
      <c r="M24" s="80">
        <f t="shared" si="3"/>
        <v>21524929672</v>
      </c>
    </row>
    <row r="25" spans="1:13" s="8" customFormat="1" ht="12.75">
      <c r="A25" s="47"/>
      <c r="B25" s="83"/>
      <c r="C25" s="84"/>
      <c r="D25" s="85"/>
      <c r="E25" s="86"/>
      <c r="F25" s="86"/>
      <c r="G25" s="86"/>
      <c r="H25" s="87"/>
      <c r="I25" s="85"/>
      <c r="J25" s="86"/>
      <c r="K25" s="86"/>
      <c r="L25" s="86"/>
      <c r="M25" s="87"/>
    </row>
    <row r="26" spans="1:13" s="8" customFormat="1" ht="12.75">
      <c r="A26" s="2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26:M2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251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86</v>
      </c>
      <c r="B9" s="77" t="s">
        <v>36</v>
      </c>
      <c r="C9" s="57" t="s">
        <v>37</v>
      </c>
      <c r="D9" s="58">
        <v>1095588358</v>
      </c>
      <c r="E9" s="59">
        <v>3327208976</v>
      </c>
      <c r="F9" s="59">
        <v>1767218390</v>
      </c>
      <c r="G9" s="59">
        <v>44985000</v>
      </c>
      <c r="H9" s="60">
        <v>6235000724</v>
      </c>
      <c r="I9" s="61">
        <v>1685650764</v>
      </c>
      <c r="J9" s="62">
        <v>3170500380</v>
      </c>
      <c r="K9" s="59">
        <v>1386785803</v>
      </c>
      <c r="L9" s="62">
        <v>112707000</v>
      </c>
      <c r="M9" s="60">
        <v>6355643947</v>
      </c>
    </row>
    <row r="10" spans="1:13" s="37" customFormat="1" ht="12.75" customHeight="1">
      <c r="A10" s="46"/>
      <c r="B10" s="78" t="s">
        <v>87</v>
      </c>
      <c r="C10" s="79"/>
      <c r="D10" s="66">
        <f aca="true" t="shared" si="0" ref="D10:M10">D9</f>
        <v>1095588358</v>
      </c>
      <c r="E10" s="67">
        <f t="shared" si="0"/>
        <v>3327208976</v>
      </c>
      <c r="F10" s="67">
        <f t="shared" si="0"/>
        <v>1767218390</v>
      </c>
      <c r="G10" s="67">
        <f t="shared" si="0"/>
        <v>44985000</v>
      </c>
      <c r="H10" s="80">
        <f t="shared" si="0"/>
        <v>6235000724</v>
      </c>
      <c r="I10" s="81">
        <f t="shared" si="0"/>
        <v>1685650764</v>
      </c>
      <c r="J10" s="82">
        <f t="shared" si="0"/>
        <v>3170500380</v>
      </c>
      <c r="K10" s="67">
        <f t="shared" si="0"/>
        <v>1386785803</v>
      </c>
      <c r="L10" s="82">
        <f t="shared" si="0"/>
        <v>112707000</v>
      </c>
      <c r="M10" s="80">
        <f t="shared" si="0"/>
        <v>6355643947</v>
      </c>
    </row>
    <row r="11" spans="1:13" s="8" customFormat="1" ht="12.75" customHeight="1">
      <c r="A11" s="24" t="s">
        <v>88</v>
      </c>
      <c r="B11" s="77" t="s">
        <v>252</v>
      </c>
      <c r="C11" s="57" t="s">
        <v>253</v>
      </c>
      <c r="D11" s="58">
        <v>559128</v>
      </c>
      <c r="E11" s="59">
        <v>0</v>
      </c>
      <c r="F11" s="59">
        <v>8497655</v>
      </c>
      <c r="G11" s="59">
        <v>1000000</v>
      </c>
      <c r="H11" s="60">
        <v>10056783</v>
      </c>
      <c r="I11" s="61">
        <v>464008</v>
      </c>
      <c r="J11" s="62">
        <v>0</v>
      </c>
      <c r="K11" s="59">
        <v>10497240</v>
      </c>
      <c r="L11" s="62">
        <v>2000000</v>
      </c>
      <c r="M11" s="60">
        <v>12961248</v>
      </c>
    </row>
    <row r="12" spans="1:13" s="8" customFormat="1" ht="12.75" customHeight="1">
      <c r="A12" s="24" t="s">
        <v>88</v>
      </c>
      <c r="B12" s="77" t="s">
        <v>254</v>
      </c>
      <c r="C12" s="57" t="s">
        <v>255</v>
      </c>
      <c r="D12" s="58">
        <v>-2099436</v>
      </c>
      <c r="E12" s="59">
        <v>151148</v>
      </c>
      <c r="F12" s="59">
        <v>13535781</v>
      </c>
      <c r="G12" s="59">
        <v>0</v>
      </c>
      <c r="H12" s="60">
        <v>11587493</v>
      </c>
      <c r="I12" s="61">
        <v>1010493</v>
      </c>
      <c r="J12" s="62">
        <v>-296549</v>
      </c>
      <c r="K12" s="59">
        <v>11079595</v>
      </c>
      <c r="L12" s="62">
        <v>300000</v>
      </c>
      <c r="M12" s="60">
        <v>12093539</v>
      </c>
    </row>
    <row r="13" spans="1:13" s="8" customFormat="1" ht="12.75" customHeight="1">
      <c r="A13" s="24" t="s">
        <v>88</v>
      </c>
      <c r="B13" s="77" t="s">
        <v>256</v>
      </c>
      <c r="C13" s="57" t="s">
        <v>257</v>
      </c>
      <c r="D13" s="58">
        <v>0</v>
      </c>
      <c r="E13" s="59">
        <v>0</v>
      </c>
      <c r="F13" s="59">
        <v>23429119</v>
      </c>
      <c r="G13" s="59">
        <v>1000000</v>
      </c>
      <c r="H13" s="60">
        <v>24429119</v>
      </c>
      <c r="I13" s="61">
        <v>0</v>
      </c>
      <c r="J13" s="62">
        <v>0</v>
      </c>
      <c r="K13" s="59">
        <v>12448335</v>
      </c>
      <c r="L13" s="62">
        <v>5000000</v>
      </c>
      <c r="M13" s="60">
        <v>17448335</v>
      </c>
    </row>
    <row r="14" spans="1:13" s="8" customFormat="1" ht="12.75" customHeight="1">
      <c r="A14" s="24" t="s">
        <v>88</v>
      </c>
      <c r="B14" s="77" t="s">
        <v>258</v>
      </c>
      <c r="C14" s="57" t="s">
        <v>259</v>
      </c>
      <c r="D14" s="58">
        <v>1580977</v>
      </c>
      <c r="E14" s="59">
        <v>5797605</v>
      </c>
      <c r="F14" s="59">
        <v>16211617</v>
      </c>
      <c r="G14" s="59">
        <v>2300000</v>
      </c>
      <c r="H14" s="60">
        <v>25890199</v>
      </c>
      <c r="I14" s="61">
        <v>2214545</v>
      </c>
      <c r="J14" s="62">
        <v>5624631</v>
      </c>
      <c r="K14" s="59">
        <v>20491686</v>
      </c>
      <c r="L14" s="62">
        <v>0</v>
      </c>
      <c r="M14" s="60">
        <v>28330862</v>
      </c>
    </row>
    <row r="15" spans="1:13" s="8" customFormat="1" ht="12.75" customHeight="1">
      <c r="A15" s="24" t="s">
        <v>88</v>
      </c>
      <c r="B15" s="77" t="s">
        <v>260</v>
      </c>
      <c r="C15" s="57" t="s">
        <v>261</v>
      </c>
      <c r="D15" s="58">
        <v>564244</v>
      </c>
      <c r="E15" s="59">
        <v>0</v>
      </c>
      <c r="F15" s="59">
        <v>11341390</v>
      </c>
      <c r="G15" s="59">
        <v>0</v>
      </c>
      <c r="H15" s="60">
        <v>11905634</v>
      </c>
      <c r="I15" s="61">
        <v>164241</v>
      </c>
      <c r="J15" s="62">
        <v>0</v>
      </c>
      <c r="K15" s="59">
        <v>4171176</v>
      </c>
      <c r="L15" s="62">
        <v>0</v>
      </c>
      <c r="M15" s="60">
        <v>4335417</v>
      </c>
    </row>
    <row r="16" spans="1:13" s="8" customFormat="1" ht="12.75" customHeight="1">
      <c r="A16" s="24" t="s">
        <v>88</v>
      </c>
      <c r="B16" s="77" t="s">
        <v>262</v>
      </c>
      <c r="C16" s="57" t="s">
        <v>263</v>
      </c>
      <c r="D16" s="58">
        <v>78503807</v>
      </c>
      <c r="E16" s="59">
        <v>29348188</v>
      </c>
      <c r="F16" s="59">
        <v>44239324</v>
      </c>
      <c r="G16" s="59">
        <v>6200000</v>
      </c>
      <c r="H16" s="60">
        <v>158291319</v>
      </c>
      <c r="I16" s="61">
        <v>86677642</v>
      </c>
      <c r="J16" s="62">
        <v>16612519</v>
      </c>
      <c r="K16" s="59">
        <v>25382555</v>
      </c>
      <c r="L16" s="62">
        <v>57000</v>
      </c>
      <c r="M16" s="60">
        <v>128729716</v>
      </c>
    </row>
    <row r="17" spans="1:13" s="8" customFormat="1" ht="12.75" customHeight="1">
      <c r="A17" s="24" t="s">
        <v>107</v>
      </c>
      <c r="B17" s="77" t="s">
        <v>264</v>
      </c>
      <c r="C17" s="57" t="s">
        <v>265</v>
      </c>
      <c r="D17" s="58">
        <v>0</v>
      </c>
      <c r="E17" s="59">
        <v>89731185</v>
      </c>
      <c r="F17" s="59">
        <v>80203632</v>
      </c>
      <c r="G17" s="59">
        <v>11949000</v>
      </c>
      <c r="H17" s="60">
        <v>181883817</v>
      </c>
      <c r="I17" s="61">
        <v>0</v>
      </c>
      <c r="J17" s="62">
        <v>85172819</v>
      </c>
      <c r="K17" s="59">
        <v>113632859</v>
      </c>
      <c r="L17" s="62">
        <v>2820000</v>
      </c>
      <c r="M17" s="60">
        <v>201625678</v>
      </c>
    </row>
    <row r="18" spans="1:13" s="37" customFormat="1" ht="12.75" customHeight="1">
      <c r="A18" s="46"/>
      <c r="B18" s="78" t="s">
        <v>266</v>
      </c>
      <c r="C18" s="79"/>
      <c r="D18" s="66">
        <f aca="true" t="shared" si="1" ref="D18:M18">SUM(D11:D17)</f>
        <v>79108720</v>
      </c>
      <c r="E18" s="67">
        <f t="shared" si="1"/>
        <v>125028126</v>
      </c>
      <c r="F18" s="67">
        <f t="shared" si="1"/>
        <v>197458518</v>
      </c>
      <c r="G18" s="67">
        <f t="shared" si="1"/>
        <v>22449000</v>
      </c>
      <c r="H18" s="80">
        <f t="shared" si="1"/>
        <v>424044364</v>
      </c>
      <c r="I18" s="81">
        <f t="shared" si="1"/>
        <v>90530929</v>
      </c>
      <c r="J18" s="82">
        <f t="shared" si="1"/>
        <v>107113420</v>
      </c>
      <c r="K18" s="67">
        <f t="shared" si="1"/>
        <v>197703446</v>
      </c>
      <c r="L18" s="82">
        <f t="shared" si="1"/>
        <v>10177000</v>
      </c>
      <c r="M18" s="80">
        <f t="shared" si="1"/>
        <v>405524795</v>
      </c>
    </row>
    <row r="19" spans="1:13" s="8" customFormat="1" ht="12.75" customHeight="1">
      <c r="A19" s="24" t="s">
        <v>88</v>
      </c>
      <c r="B19" s="77" t="s">
        <v>267</v>
      </c>
      <c r="C19" s="57" t="s">
        <v>268</v>
      </c>
      <c r="D19" s="58">
        <v>6319990</v>
      </c>
      <c r="E19" s="59">
        <v>450729</v>
      </c>
      <c r="F19" s="59">
        <v>23067824</v>
      </c>
      <c r="G19" s="59">
        <v>1000000</v>
      </c>
      <c r="H19" s="60">
        <v>30838543</v>
      </c>
      <c r="I19" s="61">
        <v>16172735</v>
      </c>
      <c r="J19" s="62">
        <v>428970</v>
      </c>
      <c r="K19" s="59">
        <v>17579034</v>
      </c>
      <c r="L19" s="62">
        <v>0</v>
      </c>
      <c r="M19" s="60">
        <v>34180739</v>
      </c>
    </row>
    <row r="20" spans="1:13" s="8" customFormat="1" ht="12.75" customHeight="1">
      <c r="A20" s="24" t="s">
        <v>88</v>
      </c>
      <c r="B20" s="77" t="s">
        <v>269</v>
      </c>
      <c r="C20" s="57" t="s">
        <v>270</v>
      </c>
      <c r="D20" s="58">
        <v>22690752</v>
      </c>
      <c r="E20" s="59">
        <v>14275264</v>
      </c>
      <c r="F20" s="59">
        <v>17272377</v>
      </c>
      <c r="G20" s="59">
        <v>0</v>
      </c>
      <c r="H20" s="60">
        <v>54238393</v>
      </c>
      <c r="I20" s="61">
        <v>10147361</v>
      </c>
      <c r="J20" s="62">
        <v>12680954</v>
      </c>
      <c r="K20" s="59">
        <v>14888925</v>
      </c>
      <c r="L20" s="62">
        <v>0</v>
      </c>
      <c r="M20" s="60">
        <v>37717240</v>
      </c>
    </row>
    <row r="21" spans="1:13" s="8" customFormat="1" ht="12.75" customHeight="1">
      <c r="A21" s="24" t="s">
        <v>88</v>
      </c>
      <c r="B21" s="77" t="s">
        <v>271</v>
      </c>
      <c r="C21" s="57" t="s">
        <v>272</v>
      </c>
      <c r="D21" s="58">
        <v>2010107</v>
      </c>
      <c r="E21" s="59">
        <v>5407628</v>
      </c>
      <c r="F21" s="59">
        <v>1860902</v>
      </c>
      <c r="G21" s="59">
        <v>0</v>
      </c>
      <c r="H21" s="60">
        <v>9278637</v>
      </c>
      <c r="I21" s="61">
        <v>2867030</v>
      </c>
      <c r="J21" s="62">
        <v>7614480</v>
      </c>
      <c r="K21" s="59">
        <v>2470183</v>
      </c>
      <c r="L21" s="62">
        <v>600000</v>
      </c>
      <c r="M21" s="60">
        <v>13551693</v>
      </c>
    </row>
    <row r="22" spans="1:13" s="8" customFormat="1" ht="12.75" customHeight="1">
      <c r="A22" s="24" t="s">
        <v>88</v>
      </c>
      <c r="B22" s="77" t="s">
        <v>273</v>
      </c>
      <c r="C22" s="57" t="s">
        <v>274</v>
      </c>
      <c r="D22" s="58">
        <v>436576</v>
      </c>
      <c r="E22" s="59">
        <v>8817</v>
      </c>
      <c r="F22" s="59">
        <v>11257748</v>
      </c>
      <c r="G22" s="59">
        <v>300000</v>
      </c>
      <c r="H22" s="60">
        <v>12003141</v>
      </c>
      <c r="I22" s="61">
        <v>275538</v>
      </c>
      <c r="J22" s="62">
        <v>270217</v>
      </c>
      <c r="K22" s="59">
        <v>-5080843</v>
      </c>
      <c r="L22" s="62">
        <v>5300000</v>
      </c>
      <c r="M22" s="60">
        <v>764912</v>
      </c>
    </row>
    <row r="23" spans="1:13" s="8" customFormat="1" ht="12.75" customHeight="1">
      <c r="A23" s="24" t="s">
        <v>88</v>
      </c>
      <c r="B23" s="77" t="s">
        <v>53</v>
      </c>
      <c r="C23" s="57" t="s">
        <v>54</v>
      </c>
      <c r="D23" s="58">
        <v>164447099</v>
      </c>
      <c r="E23" s="59">
        <v>496471180</v>
      </c>
      <c r="F23" s="59">
        <v>126861686</v>
      </c>
      <c r="G23" s="59">
        <v>46562000</v>
      </c>
      <c r="H23" s="60">
        <v>834341965</v>
      </c>
      <c r="I23" s="61">
        <v>158262404</v>
      </c>
      <c r="J23" s="62">
        <v>494531286</v>
      </c>
      <c r="K23" s="59">
        <v>168317183</v>
      </c>
      <c r="L23" s="62">
        <v>11450000</v>
      </c>
      <c r="M23" s="60">
        <v>832560873</v>
      </c>
    </row>
    <row r="24" spans="1:13" s="8" customFormat="1" ht="12.75" customHeight="1">
      <c r="A24" s="24" t="s">
        <v>88</v>
      </c>
      <c r="B24" s="77" t="s">
        <v>275</v>
      </c>
      <c r="C24" s="57" t="s">
        <v>276</v>
      </c>
      <c r="D24" s="58">
        <v>2832451</v>
      </c>
      <c r="E24" s="59">
        <v>0</v>
      </c>
      <c r="F24" s="59">
        <v>28554687</v>
      </c>
      <c r="G24" s="59">
        <v>300000</v>
      </c>
      <c r="H24" s="60">
        <v>31687138</v>
      </c>
      <c r="I24" s="61">
        <v>1789583</v>
      </c>
      <c r="J24" s="62">
        <v>999</v>
      </c>
      <c r="K24" s="59">
        <v>8886125</v>
      </c>
      <c r="L24" s="62">
        <v>2000000</v>
      </c>
      <c r="M24" s="60">
        <v>12676707</v>
      </c>
    </row>
    <row r="25" spans="1:13" s="8" customFormat="1" ht="12.75" customHeight="1">
      <c r="A25" s="24" t="s">
        <v>88</v>
      </c>
      <c r="B25" s="77" t="s">
        <v>277</v>
      </c>
      <c r="C25" s="57" t="s">
        <v>278</v>
      </c>
      <c r="D25" s="58">
        <v>1382387</v>
      </c>
      <c r="E25" s="59">
        <v>92875</v>
      </c>
      <c r="F25" s="59">
        <v>13984951</v>
      </c>
      <c r="G25" s="59">
        <v>305000</v>
      </c>
      <c r="H25" s="60">
        <v>15765213</v>
      </c>
      <c r="I25" s="61">
        <v>5517914</v>
      </c>
      <c r="J25" s="62">
        <v>75098</v>
      </c>
      <c r="K25" s="59">
        <v>13571317</v>
      </c>
      <c r="L25" s="62">
        <v>0</v>
      </c>
      <c r="M25" s="60">
        <v>19164329</v>
      </c>
    </row>
    <row r="26" spans="1:13" s="8" customFormat="1" ht="12.75" customHeight="1">
      <c r="A26" s="24" t="s">
        <v>107</v>
      </c>
      <c r="B26" s="77" t="s">
        <v>279</v>
      </c>
      <c r="C26" s="57" t="s">
        <v>280</v>
      </c>
      <c r="D26" s="58">
        <v>0</v>
      </c>
      <c r="E26" s="59">
        <v>35961510</v>
      </c>
      <c r="F26" s="59">
        <v>115907162</v>
      </c>
      <c r="G26" s="59">
        <v>4717000</v>
      </c>
      <c r="H26" s="60">
        <v>156585672</v>
      </c>
      <c r="I26" s="61">
        <v>0</v>
      </c>
      <c r="J26" s="62">
        <v>21379364</v>
      </c>
      <c r="K26" s="59">
        <v>129094934</v>
      </c>
      <c r="L26" s="62">
        <v>300000</v>
      </c>
      <c r="M26" s="60">
        <v>150774298</v>
      </c>
    </row>
    <row r="27" spans="1:13" s="37" customFormat="1" ht="12.75" customHeight="1">
      <c r="A27" s="46"/>
      <c r="B27" s="78" t="s">
        <v>281</v>
      </c>
      <c r="C27" s="79"/>
      <c r="D27" s="66">
        <f aca="true" t="shared" si="2" ref="D27:M27">SUM(D19:D26)</f>
        <v>200119362</v>
      </c>
      <c r="E27" s="67">
        <f t="shared" si="2"/>
        <v>552668003</v>
      </c>
      <c r="F27" s="67">
        <f t="shared" si="2"/>
        <v>338767337</v>
      </c>
      <c r="G27" s="67">
        <f t="shared" si="2"/>
        <v>53184000</v>
      </c>
      <c r="H27" s="80">
        <f t="shared" si="2"/>
        <v>1144738702</v>
      </c>
      <c r="I27" s="81">
        <f t="shared" si="2"/>
        <v>195032565</v>
      </c>
      <c r="J27" s="82">
        <f t="shared" si="2"/>
        <v>536981368</v>
      </c>
      <c r="K27" s="67">
        <f t="shared" si="2"/>
        <v>349726858</v>
      </c>
      <c r="L27" s="82">
        <f t="shared" si="2"/>
        <v>19650000</v>
      </c>
      <c r="M27" s="80">
        <f t="shared" si="2"/>
        <v>1101390791</v>
      </c>
    </row>
    <row r="28" spans="1:13" s="8" customFormat="1" ht="12.75" customHeight="1">
      <c r="A28" s="24" t="s">
        <v>88</v>
      </c>
      <c r="B28" s="77" t="s">
        <v>282</v>
      </c>
      <c r="C28" s="57" t="s">
        <v>283</v>
      </c>
      <c r="D28" s="58">
        <v>3018689</v>
      </c>
      <c r="E28" s="59">
        <v>52118193</v>
      </c>
      <c r="F28" s="59">
        <v>37882682</v>
      </c>
      <c r="G28" s="59">
        <v>819000</v>
      </c>
      <c r="H28" s="60">
        <v>93838564</v>
      </c>
      <c r="I28" s="61">
        <v>663566</v>
      </c>
      <c r="J28" s="62">
        <v>49135714</v>
      </c>
      <c r="K28" s="59">
        <v>1000999</v>
      </c>
      <c r="L28" s="62">
        <v>5562000</v>
      </c>
      <c r="M28" s="60">
        <v>56362279</v>
      </c>
    </row>
    <row r="29" spans="1:13" s="8" customFormat="1" ht="12.75" customHeight="1">
      <c r="A29" s="24" t="s">
        <v>88</v>
      </c>
      <c r="B29" s="77" t="s">
        <v>284</v>
      </c>
      <c r="C29" s="57" t="s">
        <v>285</v>
      </c>
      <c r="D29" s="58">
        <v>209689</v>
      </c>
      <c r="E29" s="59">
        <v>62358</v>
      </c>
      <c r="F29" s="59">
        <v>14934784</v>
      </c>
      <c r="G29" s="59">
        <v>7000000</v>
      </c>
      <c r="H29" s="60">
        <v>22206831</v>
      </c>
      <c r="I29" s="61">
        <v>200431</v>
      </c>
      <c r="J29" s="62">
        <v>44703</v>
      </c>
      <c r="K29" s="59">
        <v>16724116</v>
      </c>
      <c r="L29" s="62">
        <v>2000000</v>
      </c>
      <c r="M29" s="60">
        <v>18969250</v>
      </c>
    </row>
    <row r="30" spans="1:13" s="8" customFormat="1" ht="12.75" customHeight="1">
      <c r="A30" s="24" t="s">
        <v>88</v>
      </c>
      <c r="B30" s="77" t="s">
        <v>286</v>
      </c>
      <c r="C30" s="57" t="s">
        <v>287</v>
      </c>
      <c r="D30" s="58">
        <v>15368132</v>
      </c>
      <c r="E30" s="59">
        <v>44133302</v>
      </c>
      <c r="F30" s="59">
        <v>4992015</v>
      </c>
      <c r="G30" s="59">
        <v>1300000</v>
      </c>
      <c r="H30" s="60">
        <v>65793449</v>
      </c>
      <c r="I30" s="61">
        <v>10903732</v>
      </c>
      <c r="J30" s="62">
        <v>43630940</v>
      </c>
      <c r="K30" s="59">
        <v>10666008</v>
      </c>
      <c r="L30" s="62">
        <v>0</v>
      </c>
      <c r="M30" s="60">
        <v>65200680</v>
      </c>
    </row>
    <row r="31" spans="1:13" s="8" customFormat="1" ht="12.75" customHeight="1">
      <c r="A31" s="24" t="s">
        <v>88</v>
      </c>
      <c r="B31" s="77" t="s">
        <v>288</v>
      </c>
      <c r="C31" s="57" t="s">
        <v>289</v>
      </c>
      <c r="D31" s="58">
        <v>8026701</v>
      </c>
      <c r="E31" s="59">
        <v>103213</v>
      </c>
      <c r="F31" s="59">
        <v>24656767</v>
      </c>
      <c r="G31" s="59">
        <v>0</v>
      </c>
      <c r="H31" s="60">
        <v>32786681</v>
      </c>
      <c r="I31" s="61">
        <v>6188202</v>
      </c>
      <c r="J31" s="62">
        <v>90831</v>
      </c>
      <c r="K31" s="59">
        <v>12172557</v>
      </c>
      <c r="L31" s="62">
        <v>0</v>
      </c>
      <c r="M31" s="60">
        <v>18451590</v>
      </c>
    </row>
    <row r="32" spans="1:13" s="8" customFormat="1" ht="12.75" customHeight="1">
      <c r="A32" s="24" t="s">
        <v>88</v>
      </c>
      <c r="B32" s="77" t="s">
        <v>290</v>
      </c>
      <c r="C32" s="57" t="s">
        <v>291</v>
      </c>
      <c r="D32" s="58">
        <v>156853</v>
      </c>
      <c r="E32" s="59">
        <v>0</v>
      </c>
      <c r="F32" s="59">
        <v>24444505</v>
      </c>
      <c r="G32" s="59">
        <v>300000</v>
      </c>
      <c r="H32" s="60">
        <v>24901358</v>
      </c>
      <c r="I32" s="61">
        <v>488952</v>
      </c>
      <c r="J32" s="62">
        <v>0</v>
      </c>
      <c r="K32" s="59">
        <v>17393217</v>
      </c>
      <c r="L32" s="62">
        <v>0</v>
      </c>
      <c r="M32" s="60">
        <v>17882169</v>
      </c>
    </row>
    <row r="33" spans="1:13" s="8" customFormat="1" ht="12.75" customHeight="1">
      <c r="A33" s="24" t="s">
        <v>107</v>
      </c>
      <c r="B33" s="77" t="s">
        <v>292</v>
      </c>
      <c r="C33" s="57" t="s">
        <v>293</v>
      </c>
      <c r="D33" s="58">
        <v>0</v>
      </c>
      <c r="E33" s="59">
        <v>31602794</v>
      </c>
      <c r="F33" s="59">
        <v>5311825</v>
      </c>
      <c r="G33" s="59">
        <v>10178000</v>
      </c>
      <c r="H33" s="60">
        <v>47092619</v>
      </c>
      <c r="I33" s="61">
        <v>0</v>
      </c>
      <c r="J33" s="62">
        <v>28151831</v>
      </c>
      <c r="K33" s="59">
        <v>98195359</v>
      </c>
      <c r="L33" s="62">
        <v>3739000</v>
      </c>
      <c r="M33" s="60">
        <v>130086190</v>
      </c>
    </row>
    <row r="34" spans="1:13" s="37" customFormat="1" ht="12.75" customHeight="1">
      <c r="A34" s="46"/>
      <c r="B34" s="78" t="s">
        <v>294</v>
      </c>
      <c r="C34" s="79"/>
      <c r="D34" s="66">
        <f aca="true" t="shared" si="3" ref="D34:M34">SUM(D28:D33)</f>
        <v>26780064</v>
      </c>
      <c r="E34" s="67">
        <f t="shared" si="3"/>
        <v>128019860</v>
      </c>
      <c r="F34" s="67">
        <f t="shared" si="3"/>
        <v>112222578</v>
      </c>
      <c r="G34" s="67">
        <f t="shared" si="3"/>
        <v>19597000</v>
      </c>
      <c r="H34" s="80">
        <f t="shared" si="3"/>
        <v>286619502</v>
      </c>
      <c r="I34" s="81">
        <f t="shared" si="3"/>
        <v>18444883</v>
      </c>
      <c r="J34" s="82">
        <f t="shared" si="3"/>
        <v>121054019</v>
      </c>
      <c r="K34" s="67">
        <f t="shared" si="3"/>
        <v>156152256</v>
      </c>
      <c r="L34" s="82">
        <f t="shared" si="3"/>
        <v>11301000</v>
      </c>
      <c r="M34" s="80">
        <f t="shared" si="3"/>
        <v>306952158</v>
      </c>
    </row>
    <row r="35" spans="1:13" s="8" customFormat="1" ht="12.75" customHeight="1">
      <c r="A35" s="24" t="s">
        <v>88</v>
      </c>
      <c r="B35" s="77" t="s">
        <v>295</v>
      </c>
      <c r="C35" s="57" t="s">
        <v>296</v>
      </c>
      <c r="D35" s="58">
        <v>11909361</v>
      </c>
      <c r="E35" s="59">
        <v>24537481</v>
      </c>
      <c r="F35" s="59">
        <v>13054730</v>
      </c>
      <c r="G35" s="59">
        <v>1000000</v>
      </c>
      <c r="H35" s="60">
        <v>50501572</v>
      </c>
      <c r="I35" s="61">
        <v>11121627</v>
      </c>
      <c r="J35" s="62">
        <v>23412643</v>
      </c>
      <c r="K35" s="59">
        <v>11720503</v>
      </c>
      <c r="L35" s="62">
        <v>3000000</v>
      </c>
      <c r="M35" s="60">
        <v>49254773</v>
      </c>
    </row>
    <row r="36" spans="1:13" s="8" customFormat="1" ht="12.75" customHeight="1">
      <c r="A36" s="24" t="s">
        <v>88</v>
      </c>
      <c r="B36" s="77" t="s">
        <v>297</v>
      </c>
      <c r="C36" s="57" t="s">
        <v>298</v>
      </c>
      <c r="D36" s="58">
        <v>5606</v>
      </c>
      <c r="E36" s="59">
        <v>2831506</v>
      </c>
      <c r="F36" s="59">
        <v>25695683</v>
      </c>
      <c r="G36" s="59">
        <v>300000</v>
      </c>
      <c r="H36" s="60">
        <v>28832795</v>
      </c>
      <c r="I36" s="61">
        <v>68988</v>
      </c>
      <c r="J36" s="62">
        <v>4367053</v>
      </c>
      <c r="K36" s="59">
        <v>18113505</v>
      </c>
      <c r="L36" s="62">
        <v>7300000</v>
      </c>
      <c r="M36" s="60">
        <v>29849546</v>
      </c>
    </row>
    <row r="37" spans="1:13" s="8" customFormat="1" ht="12.75" customHeight="1">
      <c r="A37" s="24" t="s">
        <v>88</v>
      </c>
      <c r="B37" s="77" t="s">
        <v>299</v>
      </c>
      <c r="C37" s="57" t="s">
        <v>300</v>
      </c>
      <c r="D37" s="58">
        <v>36754</v>
      </c>
      <c r="E37" s="59">
        <v>0</v>
      </c>
      <c r="F37" s="59">
        <v>-63046</v>
      </c>
      <c r="G37" s="59">
        <v>335000</v>
      </c>
      <c r="H37" s="60">
        <v>308708</v>
      </c>
      <c r="I37" s="61">
        <v>110262</v>
      </c>
      <c r="J37" s="62">
        <v>5235</v>
      </c>
      <c r="K37" s="59">
        <v>-16540</v>
      </c>
      <c r="L37" s="62">
        <v>300000</v>
      </c>
      <c r="M37" s="60">
        <v>398957</v>
      </c>
    </row>
    <row r="38" spans="1:13" s="8" customFormat="1" ht="12.75" customHeight="1">
      <c r="A38" s="24" t="s">
        <v>88</v>
      </c>
      <c r="B38" s="77" t="s">
        <v>301</v>
      </c>
      <c r="C38" s="57" t="s">
        <v>302</v>
      </c>
      <c r="D38" s="58">
        <v>5606122</v>
      </c>
      <c r="E38" s="59">
        <v>14790794</v>
      </c>
      <c r="F38" s="59">
        <v>36390270</v>
      </c>
      <c r="G38" s="59">
        <v>0</v>
      </c>
      <c r="H38" s="60">
        <v>56787186</v>
      </c>
      <c r="I38" s="61">
        <v>4921237</v>
      </c>
      <c r="J38" s="62">
        <v>13707793</v>
      </c>
      <c r="K38" s="59">
        <v>23612064</v>
      </c>
      <c r="L38" s="62">
        <v>0</v>
      </c>
      <c r="M38" s="60">
        <v>42241094</v>
      </c>
    </row>
    <row r="39" spans="1:13" s="8" customFormat="1" ht="12.75" customHeight="1">
      <c r="A39" s="24" t="s">
        <v>107</v>
      </c>
      <c r="B39" s="77" t="s">
        <v>303</v>
      </c>
      <c r="C39" s="57" t="s">
        <v>304</v>
      </c>
      <c r="D39" s="58">
        <v>0</v>
      </c>
      <c r="E39" s="59">
        <v>11425432</v>
      </c>
      <c r="F39" s="59">
        <v>63796018</v>
      </c>
      <c r="G39" s="59">
        <v>10721000</v>
      </c>
      <c r="H39" s="60">
        <v>85942450</v>
      </c>
      <c r="I39" s="61">
        <v>0</v>
      </c>
      <c r="J39" s="62">
        <v>8198686</v>
      </c>
      <c r="K39" s="59">
        <v>50068430</v>
      </c>
      <c r="L39" s="62">
        <v>474000</v>
      </c>
      <c r="M39" s="60">
        <v>58741116</v>
      </c>
    </row>
    <row r="40" spans="1:13" s="37" customFormat="1" ht="12.75" customHeight="1">
      <c r="A40" s="46"/>
      <c r="B40" s="78" t="s">
        <v>305</v>
      </c>
      <c r="C40" s="79"/>
      <c r="D40" s="66">
        <f aca="true" t="shared" si="4" ref="D40:M40">SUM(D35:D39)</f>
        <v>17557843</v>
      </c>
      <c r="E40" s="67">
        <f t="shared" si="4"/>
        <v>53585213</v>
      </c>
      <c r="F40" s="67">
        <f t="shared" si="4"/>
        <v>138873655</v>
      </c>
      <c r="G40" s="67">
        <f t="shared" si="4"/>
        <v>12356000</v>
      </c>
      <c r="H40" s="80">
        <f t="shared" si="4"/>
        <v>222372711</v>
      </c>
      <c r="I40" s="81">
        <f t="shared" si="4"/>
        <v>16222114</v>
      </c>
      <c r="J40" s="82">
        <f t="shared" si="4"/>
        <v>49691410</v>
      </c>
      <c r="K40" s="67">
        <f t="shared" si="4"/>
        <v>103497962</v>
      </c>
      <c r="L40" s="82">
        <f t="shared" si="4"/>
        <v>11074000</v>
      </c>
      <c r="M40" s="80">
        <f t="shared" si="4"/>
        <v>180485486</v>
      </c>
    </row>
    <row r="41" spans="1:13" s="8" customFormat="1" ht="12.75" customHeight="1">
      <c r="A41" s="24" t="s">
        <v>88</v>
      </c>
      <c r="B41" s="77" t="s">
        <v>55</v>
      </c>
      <c r="C41" s="57" t="s">
        <v>56</v>
      </c>
      <c r="D41" s="58">
        <v>46853867</v>
      </c>
      <c r="E41" s="59">
        <v>199255086</v>
      </c>
      <c r="F41" s="59">
        <v>107628969</v>
      </c>
      <c r="G41" s="59">
        <v>8145000</v>
      </c>
      <c r="H41" s="60">
        <v>361882922</v>
      </c>
      <c r="I41" s="61">
        <v>38751893</v>
      </c>
      <c r="J41" s="62">
        <v>185512789</v>
      </c>
      <c r="K41" s="59">
        <v>121526764</v>
      </c>
      <c r="L41" s="62">
        <v>14670000</v>
      </c>
      <c r="M41" s="60">
        <v>360461446</v>
      </c>
    </row>
    <row r="42" spans="1:13" s="8" customFormat="1" ht="12.75" customHeight="1">
      <c r="A42" s="24" t="s">
        <v>88</v>
      </c>
      <c r="B42" s="77" t="s">
        <v>306</v>
      </c>
      <c r="C42" s="57" t="s">
        <v>307</v>
      </c>
      <c r="D42" s="58">
        <v>1526836</v>
      </c>
      <c r="E42" s="59">
        <v>3265319</v>
      </c>
      <c r="F42" s="59">
        <v>14523248</v>
      </c>
      <c r="G42" s="59">
        <v>300000</v>
      </c>
      <c r="H42" s="60">
        <v>19615403</v>
      </c>
      <c r="I42" s="61">
        <v>3115299</v>
      </c>
      <c r="J42" s="62">
        <v>2985759</v>
      </c>
      <c r="K42" s="59">
        <v>4648317</v>
      </c>
      <c r="L42" s="62">
        <v>0</v>
      </c>
      <c r="M42" s="60">
        <v>10749375</v>
      </c>
    </row>
    <row r="43" spans="1:13" s="8" customFormat="1" ht="12.75" customHeight="1">
      <c r="A43" s="24" t="s">
        <v>88</v>
      </c>
      <c r="B43" s="77" t="s">
        <v>308</v>
      </c>
      <c r="C43" s="57" t="s">
        <v>309</v>
      </c>
      <c r="D43" s="58">
        <v>3041617</v>
      </c>
      <c r="E43" s="59">
        <v>212964</v>
      </c>
      <c r="F43" s="59">
        <v>8536204</v>
      </c>
      <c r="G43" s="59">
        <v>0</v>
      </c>
      <c r="H43" s="60">
        <v>11790785</v>
      </c>
      <c r="I43" s="61">
        <v>1027152</v>
      </c>
      <c r="J43" s="62">
        <v>20519</v>
      </c>
      <c r="K43" s="59">
        <v>14910076</v>
      </c>
      <c r="L43" s="62">
        <v>0</v>
      </c>
      <c r="M43" s="60">
        <v>15957747</v>
      </c>
    </row>
    <row r="44" spans="1:13" s="8" customFormat="1" ht="12.75" customHeight="1">
      <c r="A44" s="24" t="s">
        <v>107</v>
      </c>
      <c r="B44" s="77" t="s">
        <v>310</v>
      </c>
      <c r="C44" s="57" t="s">
        <v>311</v>
      </c>
      <c r="D44" s="58">
        <v>0</v>
      </c>
      <c r="E44" s="59">
        <v>5360177</v>
      </c>
      <c r="F44" s="59">
        <v>32337958</v>
      </c>
      <c r="G44" s="59">
        <v>5073000</v>
      </c>
      <c r="H44" s="60">
        <v>42771135</v>
      </c>
      <c r="I44" s="61">
        <v>0</v>
      </c>
      <c r="J44" s="62">
        <v>0</v>
      </c>
      <c r="K44" s="59">
        <v>29419919</v>
      </c>
      <c r="L44" s="62">
        <v>3611000</v>
      </c>
      <c r="M44" s="60">
        <v>33030919</v>
      </c>
    </row>
    <row r="45" spans="1:13" s="37" customFormat="1" ht="12.75" customHeight="1">
      <c r="A45" s="46"/>
      <c r="B45" s="78" t="s">
        <v>312</v>
      </c>
      <c r="C45" s="79"/>
      <c r="D45" s="66">
        <f aca="true" t="shared" si="5" ref="D45:M45">SUM(D41:D44)</f>
        <v>51422320</v>
      </c>
      <c r="E45" s="67">
        <f t="shared" si="5"/>
        <v>208093546</v>
      </c>
      <c r="F45" s="67">
        <f t="shared" si="5"/>
        <v>163026379</v>
      </c>
      <c r="G45" s="67">
        <f t="shared" si="5"/>
        <v>13518000</v>
      </c>
      <c r="H45" s="80">
        <f t="shared" si="5"/>
        <v>436060245</v>
      </c>
      <c r="I45" s="81">
        <f t="shared" si="5"/>
        <v>42894344</v>
      </c>
      <c r="J45" s="82">
        <f t="shared" si="5"/>
        <v>188519067</v>
      </c>
      <c r="K45" s="67">
        <f t="shared" si="5"/>
        <v>170505076</v>
      </c>
      <c r="L45" s="82">
        <f t="shared" si="5"/>
        <v>18281000</v>
      </c>
      <c r="M45" s="80">
        <f t="shared" si="5"/>
        <v>420199487</v>
      </c>
    </row>
    <row r="46" spans="1:13" s="8" customFormat="1" ht="12.75" customHeight="1">
      <c r="A46" s="24" t="s">
        <v>88</v>
      </c>
      <c r="B46" s="77" t="s">
        <v>313</v>
      </c>
      <c r="C46" s="57" t="s">
        <v>314</v>
      </c>
      <c r="D46" s="58">
        <v>1107823</v>
      </c>
      <c r="E46" s="59">
        <v>29651831</v>
      </c>
      <c r="F46" s="59">
        <v>11139210</v>
      </c>
      <c r="G46" s="59">
        <v>1000000</v>
      </c>
      <c r="H46" s="60">
        <v>42898864</v>
      </c>
      <c r="I46" s="61">
        <v>1423859</v>
      </c>
      <c r="J46" s="62">
        <v>6826446</v>
      </c>
      <c r="K46" s="59">
        <v>7469126</v>
      </c>
      <c r="L46" s="62">
        <v>300000</v>
      </c>
      <c r="M46" s="60">
        <v>16019431</v>
      </c>
    </row>
    <row r="47" spans="1:13" s="8" customFormat="1" ht="12.75" customHeight="1">
      <c r="A47" s="24" t="s">
        <v>88</v>
      </c>
      <c r="B47" s="77" t="s">
        <v>315</v>
      </c>
      <c r="C47" s="57" t="s">
        <v>316</v>
      </c>
      <c r="D47" s="58">
        <v>5347430</v>
      </c>
      <c r="E47" s="59">
        <v>7935913</v>
      </c>
      <c r="F47" s="59">
        <v>27530624</v>
      </c>
      <c r="G47" s="59">
        <v>0</v>
      </c>
      <c r="H47" s="60">
        <v>40813967</v>
      </c>
      <c r="I47" s="61">
        <v>3289663</v>
      </c>
      <c r="J47" s="62">
        <v>6415065</v>
      </c>
      <c r="K47" s="59">
        <v>18373062</v>
      </c>
      <c r="L47" s="62">
        <v>300000</v>
      </c>
      <c r="M47" s="60">
        <v>28377790</v>
      </c>
    </row>
    <row r="48" spans="1:13" s="8" customFormat="1" ht="12.75" customHeight="1">
      <c r="A48" s="24" t="s">
        <v>88</v>
      </c>
      <c r="B48" s="77" t="s">
        <v>317</v>
      </c>
      <c r="C48" s="57" t="s">
        <v>318</v>
      </c>
      <c r="D48" s="58">
        <v>12281001</v>
      </c>
      <c r="E48" s="59">
        <v>52013564</v>
      </c>
      <c r="F48" s="59">
        <v>31214963</v>
      </c>
      <c r="G48" s="59">
        <v>300000</v>
      </c>
      <c r="H48" s="60">
        <v>95809528</v>
      </c>
      <c r="I48" s="61">
        <v>10309962</v>
      </c>
      <c r="J48" s="62">
        <v>45490608</v>
      </c>
      <c r="K48" s="59">
        <v>17779081</v>
      </c>
      <c r="L48" s="62">
        <v>6142000</v>
      </c>
      <c r="M48" s="60">
        <v>79721651</v>
      </c>
    </row>
    <row r="49" spans="1:13" s="8" customFormat="1" ht="12.75" customHeight="1">
      <c r="A49" s="24" t="s">
        <v>88</v>
      </c>
      <c r="B49" s="77" t="s">
        <v>319</v>
      </c>
      <c r="C49" s="57" t="s">
        <v>320</v>
      </c>
      <c r="D49" s="58">
        <v>1902666</v>
      </c>
      <c r="E49" s="59">
        <v>381882</v>
      </c>
      <c r="F49" s="59">
        <v>5078530</v>
      </c>
      <c r="G49" s="59">
        <v>7069000</v>
      </c>
      <c r="H49" s="60">
        <v>14432078</v>
      </c>
      <c r="I49" s="61">
        <v>2169545</v>
      </c>
      <c r="J49" s="62">
        <v>371653</v>
      </c>
      <c r="K49" s="59">
        <v>8650708</v>
      </c>
      <c r="L49" s="62">
        <v>16466000</v>
      </c>
      <c r="M49" s="60">
        <v>27657906</v>
      </c>
    </row>
    <row r="50" spans="1:13" s="8" customFormat="1" ht="12.75" customHeight="1">
      <c r="A50" s="24" t="s">
        <v>88</v>
      </c>
      <c r="B50" s="77" t="s">
        <v>321</v>
      </c>
      <c r="C50" s="57" t="s">
        <v>322</v>
      </c>
      <c r="D50" s="58">
        <v>5696000</v>
      </c>
      <c r="E50" s="59">
        <v>10936000</v>
      </c>
      <c r="F50" s="59">
        <v>31821412</v>
      </c>
      <c r="G50" s="59">
        <v>0</v>
      </c>
      <c r="H50" s="60">
        <v>48453412</v>
      </c>
      <c r="I50" s="61">
        <v>4254264</v>
      </c>
      <c r="J50" s="62">
        <v>12212060</v>
      </c>
      <c r="K50" s="59">
        <v>908897</v>
      </c>
      <c r="L50" s="62">
        <v>2300000</v>
      </c>
      <c r="M50" s="60">
        <v>19675221</v>
      </c>
    </row>
    <row r="51" spans="1:13" s="8" customFormat="1" ht="12.75" customHeight="1">
      <c r="A51" s="24" t="s">
        <v>107</v>
      </c>
      <c r="B51" s="77" t="s">
        <v>323</v>
      </c>
      <c r="C51" s="57" t="s">
        <v>324</v>
      </c>
      <c r="D51" s="58">
        <v>0</v>
      </c>
      <c r="E51" s="59">
        <v>6839541</v>
      </c>
      <c r="F51" s="59">
        <v>75832406</v>
      </c>
      <c r="G51" s="59">
        <v>24405000</v>
      </c>
      <c r="H51" s="60">
        <v>107076947</v>
      </c>
      <c r="I51" s="61">
        <v>0</v>
      </c>
      <c r="J51" s="62">
        <v>7619768</v>
      </c>
      <c r="K51" s="59">
        <v>95304211</v>
      </c>
      <c r="L51" s="62">
        <v>3307000</v>
      </c>
      <c r="M51" s="60">
        <v>106230979</v>
      </c>
    </row>
    <row r="52" spans="1:13" s="37" customFormat="1" ht="12.75" customHeight="1">
      <c r="A52" s="46"/>
      <c r="B52" s="78" t="s">
        <v>325</v>
      </c>
      <c r="C52" s="79"/>
      <c r="D52" s="66">
        <f aca="true" t="shared" si="6" ref="D52:M52">SUM(D46:D51)</f>
        <v>26334920</v>
      </c>
      <c r="E52" s="67">
        <f t="shared" si="6"/>
        <v>107758731</v>
      </c>
      <c r="F52" s="67">
        <f t="shared" si="6"/>
        <v>182617145</v>
      </c>
      <c r="G52" s="67">
        <f t="shared" si="6"/>
        <v>32774000</v>
      </c>
      <c r="H52" s="80">
        <f t="shared" si="6"/>
        <v>349484796</v>
      </c>
      <c r="I52" s="81">
        <f t="shared" si="6"/>
        <v>21447293</v>
      </c>
      <c r="J52" s="82">
        <f t="shared" si="6"/>
        <v>78935600</v>
      </c>
      <c r="K52" s="67">
        <f t="shared" si="6"/>
        <v>148485085</v>
      </c>
      <c r="L52" s="82">
        <f t="shared" si="6"/>
        <v>28815000</v>
      </c>
      <c r="M52" s="80">
        <f t="shared" si="6"/>
        <v>277682978</v>
      </c>
    </row>
    <row r="53" spans="1:13" s="8" customFormat="1" ht="12.75" customHeight="1">
      <c r="A53" s="24" t="s">
        <v>88</v>
      </c>
      <c r="B53" s="77" t="s">
        <v>326</v>
      </c>
      <c r="C53" s="57" t="s">
        <v>327</v>
      </c>
      <c r="D53" s="58">
        <v>3727011</v>
      </c>
      <c r="E53" s="59">
        <v>21803</v>
      </c>
      <c r="F53" s="59">
        <v>19742342</v>
      </c>
      <c r="G53" s="59">
        <v>2500000</v>
      </c>
      <c r="H53" s="60">
        <v>25991156</v>
      </c>
      <c r="I53" s="61">
        <v>1589175</v>
      </c>
      <c r="J53" s="62">
        <v>0</v>
      </c>
      <c r="K53" s="59">
        <v>14910679</v>
      </c>
      <c r="L53" s="62">
        <v>5300000</v>
      </c>
      <c r="M53" s="60">
        <v>21799854</v>
      </c>
    </row>
    <row r="54" spans="1:13" s="8" customFormat="1" ht="12.75" customHeight="1">
      <c r="A54" s="24" t="s">
        <v>88</v>
      </c>
      <c r="B54" s="77" t="s">
        <v>328</v>
      </c>
      <c r="C54" s="57" t="s">
        <v>329</v>
      </c>
      <c r="D54" s="58">
        <v>2115179</v>
      </c>
      <c r="E54" s="59">
        <v>1101042</v>
      </c>
      <c r="F54" s="59">
        <v>43552974</v>
      </c>
      <c r="G54" s="59">
        <v>0</v>
      </c>
      <c r="H54" s="60">
        <v>46769195</v>
      </c>
      <c r="I54" s="61">
        <v>1917966</v>
      </c>
      <c r="J54" s="62">
        <v>508425</v>
      </c>
      <c r="K54" s="59">
        <v>17393761</v>
      </c>
      <c r="L54" s="62">
        <v>7000000</v>
      </c>
      <c r="M54" s="60">
        <v>26820152</v>
      </c>
    </row>
    <row r="55" spans="1:13" s="8" customFormat="1" ht="12.75" customHeight="1">
      <c r="A55" s="24" t="s">
        <v>88</v>
      </c>
      <c r="B55" s="77" t="s">
        <v>330</v>
      </c>
      <c r="C55" s="57" t="s">
        <v>331</v>
      </c>
      <c r="D55" s="58">
        <v>1750750</v>
      </c>
      <c r="E55" s="59">
        <v>341993</v>
      </c>
      <c r="F55" s="59">
        <v>6660795</v>
      </c>
      <c r="G55" s="59">
        <v>0</v>
      </c>
      <c r="H55" s="60">
        <v>8753538</v>
      </c>
      <c r="I55" s="61">
        <v>1922584</v>
      </c>
      <c r="J55" s="62">
        <v>90002</v>
      </c>
      <c r="K55" s="59">
        <v>3095716</v>
      </c>
      <c r="L55" s="62">
        <v>0</v>
      </c>
      <c r="M55" s="60">
        <v>5108302</v>
      </c>
    </row>
    <row r="56" spans="1:13" s="8" customFormat="1" ht="12.75" customHeight="1">
      <c r="A56" s="24" t="s">
        <v>88</v>
      </c>
      <c r="B56" s="77" t="s">
        <v>332</v>
      </c>
      <c r="C56" s="57" t="s">
        <v>333</v>
      </c>
      <c r="D56" s="58">
        <v>150695</v>
      </c>
      <c r="E56" s="59">
        <v>65761</v>
      </c>
      <c r="F56" s="59">
        <v>18291505</v>
      </c>
      <c r="G56" s="59">
        <v>3300000</v>
      </c>
      <c r="H56" s="60">
        <v>21807961</v>
      </c>
      <c r="I56" s="61">
        <v>138141</v>
      </c>
      <c r="J56" s="62">
        <v>26611</v>
      </c>
      <c r="K56" s="59">
        <v>-3428375</v>
      </c>
      <c r="L56" s="62">
        <v>9000000</v>
      </c>
      <c r="M56" s="60">
        <v>5736377</v>
      </c>
    </row>
    <row r="57" spans="1:13" s="8" customFormat="1" ht="12.75" customHeight="1">
      <c r="A57" s="24" t="s">
        <v>88</v>
      </c>
      <c r="B57" s="77" t="s">
        <v>334</v>
      </c>
      <c r="C57" s="57" t="s">
        <v>335</v>
      </c>
      <c r="D57" s="58">
        <v>4860186</v>
      </c>
      <c r="E57" s="59">
        <v>1118679</v>
      </c>
      <c r="F57" s="59">
        <v>33182919</v>
      </c>
      <c r="G57" s="59">
        <v>2300000</v>
      </c>
      <c r="H57" s="60">
        <v>41461784</v>
      </c>
      <c r="I57" s="61">
        <v>4445304</v>
      </c>
      <c r="J57" s="62">
        <v>1448462</v>
      </c>
      <c r="K57" s="59">
        <v>25958021</v>
      </c>
      <c r="L57" s="62">
        <v>5000000</v>
      </c>
      <c r="M57" s="60">
        <v>36851787</v>
      </c>
    </row>
    <row r="58" spans="1:13" s="8" customFormat="1" ht="12.75" customHeight="1">
      <c r="A58" s="24" t="s">
        <v>107</v>
      </c>
      <c r="B58" s="77" t="s">
        <v>336</v>
      </c>
      <c r="C58" s="57" t="s">
        <v>337</v>
      </c>
      <c r="D58" s="58">
        <v>0</v>
      </c>
      <c r="E58" s="59">
        <v>10878397</v>
      </c>
      <c r="F58" s="59">
        <v>69385791</v>
      </c>
      <c r="G58" s="59">
        <v>16488000</v>
      </c>
      <c r="H58" s="60">
        <v>96752188</v>
      </c>
      <c r="I58" s="61">
        <v>0</v>
      </c>
      <c r="J58" s="62">
        <v>298394</v>
      </c>
      <c r="K58" s="59">
        <v>56825897</v>
      </c>
      <c r="L58" s="62">
        <v>0</v>
      </c>
      <c r="M58" s="60">
        <v>57124291</v>
      </c>
    </row>
    <row r="59" spans="1:13" s="37" customFormat="1" ht="12.75" customHeight="1">
      <c r="A59" s="46"/>
      <c r="B59" s="78" t="s">
        <v>338</v>
      </c>
      <c r="C59" s="79"/>
      <c r="D59" s="66">
        <f aca="true" t="shared" si="7" ref="D59:M59">SUM(D53:D58)</f>
        <v>12603821</v>
      </c>
      <c r="E59" s="67">
        <f t="shared" si="7"/>
        <v>13527675</v>
      </c>
      <c r="F59" s="67">
        <f t="shared" si="7"/>
        <v>190816326</v>
      </c>
      <c r="G59" s="67">
        <f t="shared" si="7"/>
        <v>24588000</v>
      </c>
      <c r="H59" s="80">
        <f t="shared" si="7"/>
        <v>241535822</v>
      </c>
      <c r="I59" s="81">
        <f t="shared" si="7"/>
        <v>10013170</v>
      </c>
      <c r="J59" s="82">
        <f t="shared" si="7"/>
        <v>2371894</v>
      </c>
      <c r="K59" s="67">
        <f t="shared" si="7"/>
        <v>114755699</v>
      </c>
      <c r="L59" s="82">
        <f t="shared" si="7"/>
        <v>26300000</v>
      </c>
      <c r="M59" s="80">
        <f t="shared" si="7"/>
        <v>153440763</v>
      </c>
    </row>
    <row r="60" spans="1:13" s="8" customFormat="1" ht="12.75" customHeight="1">
      <c r="A60" s="24" t="s">
        <v>88</v>
      </c>
      <c r="B60" s="77" t="s">
        <v>339</v>
      </c>
      <c r="C60" s="57" t="s">
        <v>340</v>
      </c>
      <c r="D60" s="58">
        <v>1524131</v>
      </c>
      <c r="E60" s="59">
        <v>66396</v>
      </c>
      <c r="F60" s="59">
        <v>11166375</v>
      </c>
      <c r="G60" s="59">
        <v>1000000</v>
      </c>
      <c r="H60" s="60">
        <v>13756902</v>
      </c>
      <c r="I60" s="61">
        <v>1425729</v>
      </c>
      <c r="J60" s="62">
        <v>65637</v>
      </c>
      <c r="K60" s="59">
        <v>15987474</v>
      </c>
      <c r="L60" s="62">
        <v>0</v>
      </c>
      <c r="M60" s="60">
        <v>17478840</v>
      </c>
    </row>
    <row r="61" spans="1:13" s="8" customFormat="1" ht="12.75" customHeight="1">
      <c r="A61" s="24" t="s">
        <v>88</v>
      </c>
      <c r="B61" s="77" t="s">
        <v>57</v>
      </c>
      <c r="C61" s="57" t="s">
        <v>58</v>
      </c>
      <c r="D61" s="58">
        <v>68076032</v>
      </c>
      <c r="E61" s="59">
        <v>416598791</v>
      </c>
      <c r="F61" s="59">
        <v>68563549</v>
      </c>
      <c r="G61" s="59">
        <v>1250000</v>
      </c>
      <c r="H61" s="60">
        <v>554488372</v>
      </c>
      <c r="I61" s="61">
        <v>159027241</v>
      </c>
      <c r="J61" s="62">
        <v>247140158</v>
      </c>
      <c r="K61" s="59">
        <v>61548575</v>
      </c>
      <c r="L61" s="62">
        <v>6300000</v>
      </c>
      <c r="M61" s="60">
        <v>474015974</v>
      </c>
    </row>
    <row r="62" spans="1:13" s="8" customFormat="1" ht="12.75" customHeight="1">
      <c r="A62" s="24" t="s">
        <v>88</v>
      </c>
      <c r="B62" s="77" t="s">
        <v>341</v>
      </c>
      <c r="C62" s="57" t="s">
        <v>342</v>
      </c>
      <c r="D62" s="58">
        <v>338316</v>
      </c>
      <c r="E62" s="59">
        <v>0</v>
      </c>
      <c r="F62" s="59">
        <v>11778969</v>
      </c>
      <c r="G62" s="59">
        <v>8300000</v>
      </c>
      <c r="H62" s="60">
        <v>20417285</v>
      </c>
      <c r="I62" s="61">
        <v>80356</v>
      </c>
      <c r="J62" s="62">
        <v>0</v>
      </c>
      <c r="K62" s="59">
        <v>3293444</v>
      </c>
      <c r="L62" s="62">
        <v>13300000</v>
      </c>
      <c r="M62" s="60">
        <v>16673800</v>
      </c>
    </row>
    <row r="63" spans="1:13" s="8" customFormat="1" ht="12.75" customHeight="1">
      <c r="A63" s="24" t="s">
        <v>88</v>
      </c>
      <c r="B63" s="77" t="s">
        <v>343</v>
      </c>
      <c r="C63" s="57" t="s">
        <v>344</v>
      </c>
      <c r="D63" s="58">
        <v>5028892</v>
      </c>
      <c r="E63" s="59">
        <v>15202382</v>
      </c>
      <c r="F63" s="59">
        <v>40476871</v>
      </c>
      <c r="G63" s="59">
        <v>4000000</v>
      </c>
      <c r="H63" s="60">
        <v>64708145</v>
      </c>
      <c r="I63" s="61">
        <v>9144143</v>
      </c>
      <c r="J63" s="62">
        <v>13003955</v>
      </c>
      <c r="K63" s="59">
        <v>17813405</v>
      </c>
      <c r="L63" s="62">
        <v>9300000</v>
      </c>
      <c r="M63" s="60">
        <v>49261503</v>
      </c>
    </row>
    <row r="64" spans="1:13" s="8" customFormat="1" ht="12.75" customHeight="1">
      <c r="A64" s="24" t="s">
        <v>88</v>
      </c>
      <c r="B64" s="77" t="s">
        <v>345</v>
      </c>
      <c r="C64" s="57" t="s">
        <v>346</v>
      </c>
      <c r="D64" s="58">
        <v>2044482</v>
      </c>
      <c r="E64" s="59">
        <v>4546804</v>
      </c>
      <c r="F64" s="59">
        <v>13742716</v>
      </c>
      <c r="G64" s="59">
        <v>300000</v>
      </c>
      <c r="H64" s="60">
        <v>20634002</v>
      </c>
      <c r="I64" s="61">
        <v>1927228</v>
      </c>
      <c r="J64" s="62">
        <v>4446784</v>
      </c>
      <c r="K64" s="59">
        <v>15872964</v>
      </c>
      <c r="L64" s="62">
        <v>2300000</v>
      </c>
      <c r="M64" s="60">
        <v>24546976</v>
      </c>
    </row>
    <row r="65" spans="1:13" s="8" customFormat="1" ht="12.75" customHeight="1">
      <c r="A65" s="24" t="s">
        <v>88</v>
      </c>
      <c r="B65" s="77" t="s">
        <v>347</v>
      </c>
      <c r="C65" s="57" t="s">
        <v>348</v>
      </c>
      <c r="D65" s="58">
        <v>2640990</v>
      </c>
      <c r="E65" s="59">
        <v>1315378</v>
      </c>
      <c r="F65" s="59">
        <v>18065110</v>
      </c>
      <c r="G65" s="59">
        <v>0</v>
      </c>
      <c r="H65" s="60">
        <v>22021478</v>
      </c>
      <c r="I65" s="61">
        <v>3139</v>
      </c>
      <c r="J65" s="62">
        <v>422497</v>
      </c>
      <c r="K65" s="59">
        <v>1821596</v>
      </c>
      <c r="L65" s="62">
        <v>300000</v>
      </c>
      <c r="M65" s="60">
        <v>2547232</v>
      </c>
    </row>
    <row r="66" spans="1:13" s="8" customFormat="1" ht="12.75" customHeight="1">
      <c r="A66" s="24" t="s">
        <v>107</v>
      </c>
      <c r="B66" s="77" t="s">
        <v>349</v>
      </c>
      <c r="C66" s="57" t="s">
        <v>350</v>
      </c>
      <c r="D66" s="58">
        <v>0</v>
      </c>
      <c r="E66" s="59">
        <v>12880040</v>
      </c>
      <c r="F66" s="59">
        <v>134789364</v>
      </c>
      <c r="G66" s="59">
        <v>10909000</v>
      </c>
      <c r="H66" s="60">
        <v>158578404</v>
      </c>
      <c r="I66" s="61">
        <v>0</v>
      </c>
      <c r="J66" s="62">
        <v>11869090</v>
      </c>
      <c r="K66" s="59">
        <v>94812657</v>
      </c>
      <c r="L66" s="62">
        <v>0</v>
      </c>
      <c r="M66" s="60">
        <v>106681747</v>
      </c>
    </row>
    <row r="67" spans="1:13" s="37" customFormat="1" ht="12.75" customHeight="1">
      <c r="A67" s="46"/>
      <c r="B67" s="78" t="s">
        <v>351</v>
      </c>
      <c r="C67" s="79"/>
      <c r="D67" s="66">
        <f aca="true" t="shared" si="8" ref="D67:M67">SUM(D60:D66)</f>
        <v>79652843</v>
      </c>
      <c r="E67" s="67">
        <f t="shared" si="8"/>
        <v>450609791</v>
      </c>
      <c r="F67" s="67">
        <f t="shared" si="8"/>
        <v>298582954</v>
      </c>
      <c r="G67" s="67">
        <f t="shared" si="8"/>
        <v>25759000</v>
      </c>
      <c r="H67" s="80">
        <f t="shared" si="8"/>
        <v>854604588</v>
      </c>
      <c r="I67" s="81">
        <f t="shared" si="8"/>
        <v>171607836</v>
      </c>
      <c r="J67" s="82">
        <f t="shared" si="8"/>
        <v>276948121</v>
      </c>
      <c r="K67" s="67">
        <f t="shared" si="8"/>
        <v>211150115</v>
      </c>
      <c r="L67" s="82">
        <f t="shared" si="8"/>
        <v>31500000</v>
      </c>
      <c r="M67" s="80">
        <f t="shared" si="8"/>
        <v>691206072</v>
      </c>
    </row>
    <row r="68" spans="1:13" s="8" customFormat="1" ht="12.75" customHeight="1">
      <c r="A68" s="24" t="s">
        <v>88</v>
      </c>
      <c r="B68" s="77" t="s">
        <v>352</v>
      </c>
      <c r="C68" s="57" t="s">
        <v>353</v>
      </c>
      <c r="D68" s="58">
        <v>9551108</v>
      </c>
      <c r="E68" s="59">
        <v>4491508</v>
      </c>
      <c r="F68" s="59">
        <v>25414292</v>
      </c>
      <c r="G68" s="59">
        <v>300000</v>
      </c>
      <c r="H68" s="60">
        <v>39756908</v>
      </c>
      <c r="I68" s="61">
        <v>11436424</v>
      </c>
      <c r="J68" s="62">
        <v>4172281</v>
      </c>
      <c r="K68" s="59">
        <v>-167112</v>
      </c>
      <c r="L68" s="62">
        <v>0</v>
      </c>
      <c r="M68" s="60">
        <v>15441593</v>
      </c>
    </row>
    <row r="69" spans="1:13" s="8" customFormat="1" ht="12.75" customHeight="1">
      <c r="A69" s="24" t="s">
        <v>88</v>
      </c>
      <c r="B69" s="77" t="s">
        <v>354</v>
      </c>
      <c r="C69" s="57" t="s">
        <v>355</v>
      </c>
      <c r="D69" s="58">
        <v>67785361</v>
      </c>
      <c r="E69" s="59">
        <v>142574813</v>
      </c>
      <c r="F69" s="59">
        <v>34293636</v>
      </c>
      <c r="G69" s="59">
        <v>6341000</v>
      </c>
      <c r="H69" s="60">
        <v>250994810</v>
      </c>
      <c r="I69" s="61">
        <v>64158430</v>
      </c>
      <c r="J69" s="62">
        <v>126362771</v>
      </c>
      <c r="K69" s="59">
        <v>43760642</v>
      </c>
      <c r="L69" s="62">
        <v>6300000</v>
      </c>
      <c r="M69" s="60">
        <v>240581843</v>
      </c>
    </row>
    <row r="70" spans="1:13" s="8" customFormat="1" ht="12.75" customHeight="1">
      <c r="A70" s="24" t="s">
        <v>88</v>
      </c>
      <c r="B70" s="77" t="s">
        <v>356</v>
      </c>
      <c r="C70" s="57" t="s">
        <v>357</v>
      </c>
      <c r="D70" s="58">
        <v>689526</v>
      </c>
      <c r="E70" s="59">
        <v>0</v>
      </c>
      <c r="F70" s="59">
        <v>15187690</v>
      </c>
      <c r="G70" s="59">
        <v>6284000</v>
      </c>
      <c r="H70" s="60">
        <v>22161216</v>
      </c>
      <c r="I70" s="61">
        <v>655606</v>
      </c>
      <c r="J70" s="62">
        <v>0</v>
      </c>
      <c r="K70" s="59">
        <v>20963122</v>
      </c>
      <c r="L70" s="62">
        <v>4000000</v>
      </c>
      <c r="M70" s="60">
        <v>25618728</v>
      </c>
    </row>
    <row r="71" spans="1:13" s="8" customFormat="1" ht="12.75" customHeight="1">
      <c r="A71" s="24" t="s">
        <v>88</v>
      </c>
      <c r="B71" s="77" t="s">
        <v>358</v>
      </c>
      <c r="C71" s="57" t="s">
        <v>359</v>
      </c>
      <c r="D71" s="58">
        <v>3064617</v>
      </c>
      <c r="E71" s="59">
        <v>0</v>
      </c>
      <c r="F71" s="59">
        <v>11377299</v>
      </c>
      <c r="G71" s="59">
        <v>7000000</v>
      </c>
      <c r="H71" s="60">
        <v>21441916</v>
      </c>
      <c r="I71" s="61">
        <v>3064617</v>
      </c>
      <c r="J71" s="62">
        <v>0</v>
      </c>
      <c r="K71" s="59">
        <v>18741104</v>
      </c>
      <c r="L71" s="62">
        <v>1000000</v>
      </c>
      <c r="M71" s="60">
        <v>22805721</v>
      </c>
    </row>
    <row r="72" spans="1:13" s="8" customFormat="1" ht="12.75" customHeight="1">
      <c r="A72" s="24" t="s">
        <v>107</v>
      </c>
      <c r="B72" s="77" t="s">
        <v>360</v>
      </c>
      <c r="C72" s="57" t="s">
        <v>361</v>
      </c>
      <c r="D72" s="58">
        <v>0</v>
      </c>
      <c r="E72" s="59">
        <v>28246510</v>
      </c>
      <c r="F72" s="59">
        <v>91390845</v>
      </c>
      <c r="G72" s="59">
        <v>36746000</v>
      </c>
      <c r="H72" s="60">
        <v>156383355</v>
      </c>
      <c r="I72" s="61">
        <v>0</v>
      </c>
      <c r="J72" s="62">
        <v>25571822</v>
      </c>
      <c r="K72" s="59">
        <v>84621637</v>
      </c>
      <c r="L72" s="62">
        <v>3057000</v>
      </c>
      <c r="M72" s="60">
        <v>113250459</v>
      </c>
    </row>
    <row r="73" spans="1:13" s="37" customFormat="1" ht="12.75" customHeight="1">
      <c r="A73" s="46"/>
      <c r="B73" s="78" t="s">
        <v>362</v>
      </c>
      <c r="C73" s="79"/>
      <c r="D73" s="66">
        <f aca="true" t="shared" si="9" ref="D73:M73">SUM(D68:D72)</f>
        <v>81090612</v>
      </c>
      <c r="E73" s="67">
        <f t="shared" si="9"/>
        <v>175312831</v>
      </c>
      <c r="F73" s="67">
        <f t="shared" si="9"/>
        <v>177663762</v>
      </c>
      <c r="G73" s="67">
        <f t="shared" si="9"/>
        <v>56671000</v>
      </c>
      <c r="H73" s="80">
        <f t="shared" si="9"/>
        <v>490738205</v>
      </c>
      <c r="I73" s="81">
        <f t="shared" si="9"/>
        <v>79315077</v>
      </c>
      <c r="J73" s="82">
        <f t="shared" si="9"/>
        <v>156106874</v>
      </c>
      <c r="K73" s="67">
        <f t="shared" si="9"/>
        <v>167919393</v>
      </c>
      <c r="L73" s="82">
        <f t="shared" si="9"/>
        <v>14357000</v>
      </c>
      <c r="M73" s="80">
        <f t="shared" si="9"/>
        <v>417698344</v>
      </c>
    </row>
    <row r="74" spans="1:13" s="8" customFormat="1" ht="12.75" customHeight="1">
      <c r="A74" s="24" t="s">
        <v>88</v>
      </c>
      <c r="B74" s="77" t="s">
        <v>363</v>
      </c>
      <c r="C74" s="57" t="s">
        <v>364</v>
      </c>
      <c r="D74" s="58">
        <v>0</v>
      </c>
      <c r="E74" s="59">
        <v>132117</v>
      </c>
      <c r="F74" s="59">
        <v>18705602</v>
      </c>
      <c r="G74" s="59">
        <v>0</v>
      </c>
      <c r="H74" s="60">
        <v>18837719</v>
      </c>
      <c r="I74" s="61">
        <v>1195425</v>
      </c>
      <c r="J74" s="62">
        <v>245645</v>
      </c>
      <c r="K74" s="59">
        <v>16893620</v>
      </c>
      <c r="L74" s="62">
        <v>2000000</v>
      </c>
      <c r="M74" s="60">
        <v>20334690</v>
      </c>
    </row>
    <row r="75" spans="1:13" s="8" customFormat="1" ht="12.75" customHeight="1">
      <c r="A75" s="24" t="s">
        <v>88</v>
      </c>
      <c r="B75" s="77" t="s">
        <v>365</v>
      </c>
      <c r="C75" s="57" t="s">
        <v>366</v>
      </c>
      <c r="D75" s="58">
        <v>3430520</v>
      </c>
      <c r="E75" s="59">
        <v>596453</v>
      </c>
      <c r="F75" s="59">
        <v>4000070</v>
      </c>
      <c r="G75" s="59">
        <v>0</v>
      </c>
      <c r="H75" s="60">
        <v>8027043</v>
      </c>
      <c r="I75" s="61">
        <v>3548873</v>
      </c>
      <c r="J75" s="62">
        <v>662275</v>
      </c>
      <c r="K75" s="59">
        <v>4857339</v>
      </c>
      <c r="L75" s="62">
        <v>300000</v>
      </c>
      <c r="M75" s="60">
        <v>9368487</v>
      </c>
    </row>
    <row r="76" spans="1:13" s="8" customFormat="1" ht="12.75" customHeight="1">
      <c r="A76" s="24" t="s">
        <v>88</v>
      </c>
      <c r="B76" s="77" t="s">
        <v>367</v>
      </c>
      <c r="C76" s="57" t="s">
        <v>368</v>
      </c>
      <c r="D76" s="58">
        <v>2781126</v>
      </c>
      <c r="E76" s="59">
        <v>21814658</v>
      </c>
      <c r="F76" s="59">
        <v>18726527</v>
      </c>
      <c r="G76" s="59">
        <v>300000</v>
      </c>
      <c r="H76" s="60">
        <v>43622311</v>
      </c>
      <c r="I76" s="61">
        <v>-33869545</v>
      </c>
      <c r="J76" s="62">
        <v>20326765</v>
      </c>
      <c r="K76" s="59">
        <v>22641339</v>
      </c>
      <c r="L76" s="62">
        <v>246000</v>
      </c>
      <c r="M76" s="60">
        <v>9344559</v>
      </c>
    </row>
    <row r="77" spans="1:13" s="8" customFormat="1" ht="12.75" customHeight="1">
      <c r="A77" s="24" t="s">
        <v>88</v>
      </c>
      <c r="B77" s="77" t="s">
        <v>369</v>
      </c>
      <c r="C77" s="57" t="s">
        <v>370</v>
      </c>
      <c r="D77" s="58">
        <v>-1659</v>
      </c>
      <c r="E77" s="59">
        <v>347643</v>
      </c>
      <c r="F77" s="59">
        <v>22274012</v>
      </c>
      <c r="G77" s="59">
        <v>300000</v>
      </c>
      <c r="H77" s="60">
        <v>22919996</v>
      </c>
      <c r="I77" s="61">
        <v>261734</v>
      </c>
      <c r="J77" s="62">
        <v>260124</v>
      </c>
      <c r="K77" s="59">
        <v>18487771</v>
      </c>
      <c r="L77" s="62">
        <v>300000</v>
      </c>
      <c r="M77" s="60">
        <v>19309629</v>
      </c>
    </row>
    <row r="78" spans="1:13" s="8" customFormat="1" ht="12.75" customHeight="1">
      <c r="A78" s="24" t="s">
        <v>88</v>
      </c>
      <c r="B78" s="77" t="s">
        <v>371</v>
      </c>
      <c r="C78" s="57" t="s">
        <v>372</v>
      </c>
      <c r="D78" s="58">
        <v>924816</v>
      </c>
      <c r="E78" s="59">
        <v>205540</v>
      </c>
      <c r="F78" s="59">
        <v>24238509</v>
      </c>
      <c r="G78" s="59">
        <v>13300000</v>
      </c>
      <c r="H78" s="60">
        <v>38668865</v>
      </c>
      <c r="I78" s="61">
        <v>974517</v>
      </c>
      <c r="J78" s="62">
        <v>390053</v>
      </c>
      <c r="K78" s="59">
        <v>20865253</v>
      </c>
      <c r="L78" s="62">
        <v>6228000</v>
      </c>
      <c r="M78" s="60">
        <v>28457823</v>
      </c>
    </row>
    <row r="79" spans="1:13" s="8" customFormat="1" ht="12.75" customHeight="1">
      <c r="A79" s="24" t="s">
        <v>107</v>
      </c>
      <c r="B79" s="77" t="s">
        <v>373</v>
      </c>
      <c r="C79" s="57" t="s">
        <v>374</v>
      </c>
      <c r="D79" s="58">
        <v>0</v>
      </c>
      <c r="E79" s="59">
        <v>12017264</v>
      </c>
      <c r="F79" s="59">
        <v>70903494</v>
      </c>
      <c r="G79" s="59">
        <v>8914000</v>
      </c>
      <c r="H79" s="60">
        <v>91834758</v>
      </c>
      <c r="I79" s="61">
        <v>0</v>
      </c>
      <c r="J79" s="62">
        <v>9330364</v>
      </c>
      <c r="K79" s="59">
        <v>59603274</v>
      </c>
      <c r="L79" s="62">
        <v>5664000</v>
      </c>
      <c r="M79" s="60">
        <v>74597638</v>
      </c>
    </row>
    <row r="80" spans="1:13" s="37" customFormat="1" ht="12.75" customHeight="1">
      <c r="A80" s="46"/>
      <c r="B80" s="78" t="s">
        <v>375</v>
      </c>
      <c r="C80" s="79"/>
      <c r="D80" s="66">
        <f aca="true" t="shared" si="10" ref="D80:M80">SUM(D74:D79)</f>
        <v>7134803</v>
      </c>
      <c r="E80" s="67">
        <f t="shared" si="10"/>
        <v>35113675</v>
      </c>
      <c r="F80" s="67">
        <f t="shared" si="10"/>
        <v>158848214</v>
      </c>
      <c r="G80" s="67">
        <f t="shared" si="10"/>
        <v>22814000</v>
      </c>
      <c r="H80" s="80">
        <f t="shared" si="10"/>
        <v>223910692</v>
      </c>
      <c r="I80" s="81">
        <f t="shared" si="10"/>
        <v>-27888996</v>
      </c>
      <c r="J80" s="82">
        <f t="shared" si="10"/>
        <v>31215226</v>
      </c>
      <c r="K80" s="67">
        <f t="shared" si="10"/>
        <v>143348596</v>
      </c>
      <c r="L80" s="82">
        <f t="shared" si="10"/>
        <v>14738000</v>
      </c>
      <c r="M80" s="80">
        <f t="shared" si="10"/>
        <v>161412826</v>
      </c>
    </row>
    <row r="81" spans="1:13" s="37" customFormat="1" ht="12.75" customHeight="1">
      <c r="A81" s="46"/>
      <c r="B81" s="78" t="s">
        <v>376</v>
      </c>
      <c r="C81" s="79"/>
      <c r="D81" s="66">
        <f aca="true" t="shared" si="11" ref="D81:M81">SUM(D9,D11:D17,D19:D26,D28:D33,D35:D39,D41:D44,D46:D51,D53:D58,D60:D66,D68:D72,D74:D79)</f>
        <v>1677393666</v>
      </c>
      <c r="E81" s="67">
        <f t="shared" si="11"/>
        <v>5176926427</v>
      </c>
      <c r="F81" s="67">
        <f t="shared" si="11"/>
        <v>3726095258</v>
      </c>
      <c r="G81" s="67">
        <f t="shared" si="11"/>
        <v>328695000</v>
      </c>
      <c r="H81" s="80">
        <f t="shared" si="11"/>
        <v>10909110351</v>
      </c>
      <c r="I81" s="81">
        <f t="shared" si="11"/>
        <v>2303269979</v>
      </c>
      <c r="J81" s="82">
        <f t="shared" si="11"/>
        <v>4719437379</v>
      </c>
      <c r="K81" s="67">
        <f t="shared" si="11"/>
        <v>3150030289</v>
      </c>
      <c r="L81" s="82">
        <f t="shared" si="11"/>
        <v>298900000</v>
      </c>
      <c r="M81" s="80">
        <f t="shared" si="11"/>
        <v>10471637647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="8" customFormat="1" ht="12.75" customHeight="1"/>
  </sheetData>
  <sheetProtection password="F954" sheet="1" objects="1" scenarios="1"/>
  <mergeCells count="7">
    <mergeCell ref="B83:M8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377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378</v>
      </c>
      <c r="C9" s="57" t="s">
        <v>379</v>
      </c>
      <c r="D9" s="58">
        <v>6779296</v>
      </c>
      <c r="E9" s="59">
        <v>964750</v>
      </c>
      <c r="F9" s="59">
        <v>53011423</v>
      </c>
      <c r="G9" s="59">
        <v>2300000</v>
      </c>
      <c r="H9" s="60">
        <v>63055469</v>
      </c>
      <c r="I9" s="61">
        <v>7119778</v>
      </c>
      <c r="J9" s="62">
        <v>1004894</v>
      </c>
      <c r="K9" s="59">
        <v>49984814</v>
      </c>
      <c r="L9" s="62">
        <v>152000</v>
      </c>
      <c r="M9" s="60">
        <v>58261486</v>
      </c>
    </row>
    <row r="10" spans="1:13" s="8" customFormat="1" ht="12.75">
      <c r="A10" s="24" t="s">
        <v>88</v>
      </c>
      <c r="B10" s="77" t="s">
        <v>380</v>
      </c>
      <c r="C10" s="57" t="s">
        <v>381</v>
      </c>
      <c r="D10" s="58">
        <v>1950180</v>
      </c>
      <c r="E10" s="59">
        <v>5041187</v>
      </c>
      <c r="F10" s="59">
        <v>3416239</v>
      </c>
      <c r="G10" s="59">
        <v>360000</v>
      </c>
      <c r="H10" s="60">
        <v>10767606</v>
      </c>
      <c r="I10" s="61">
        <v>1721786</v>
      </c>
      <c r="J10" s="62">
        <v>4671735</v>
      </c>
      <c r="K10" s="59">
        <v>48319841</v>
      </c>
      <c r="L10" s="62">
        <v>0</v>
      </c>
      <c r="M10" s="60">
        <v>54713362</v>
      </c>
    </row>
    <row r="11" spans="1:13" s="8" customFormat="1" ht="12.75">
      <c r="A11" s="24" t="s">
        <v>88</v>
      </c>
      <c r="B11" s="77" t="s">
        <v>382</v>
      </c>
      <c r="C11" s="57" t="s">
        <v>383</v>
      </c>
      <c r="D11" s="58">
        <v>18265831</v>
      </c>
      <c r="E11" s="59">
        <v>87628053</v>
      </c>
      <c r="F11" s="59">
        <v>62402956</v>
      </c>
      <c r="G11" s="59">
        <v>9713000</v>
      </c>
      <c r="H11" s="60">
        <v>178009840</v>
      </c>
      <c r="I11" s="61">
        <v>16172751</v>
      </c>
      <c r="J11" s="62">
        <v>86029515</v>
      </c>
      <c r="K11" s="59">
        <v>64535426</v>
      </c>
      <c r="L11" s="62">
        <v>12580000</v>
      </c>
      <c r="M11" s="60">
        <v>179317692</v>
      </c>
    </row>
    <row r="12" spans="1:13" s="8" customFormat="1" ht="12.75">
      <c r="A12" s="24" t="s">
        <v>88</v>
      </c>
      <c r="B12" s="77" t="s">
        <v>384</v>
      </c>
      <c r="C12" s="57" t="s">
        <v>385</v>
      </c>
      <c r="D12" s="58">
        <v>15758543</v>
      </c>
      <c r="E12" s="59">
        <v>23604749</v>
      </c>
      <c r="F12" s="59">
        <v>38263988</v>
      </c>
      <c r="G12" s="59">
        <v>300000</v>
      </c>
      <c r="H12" s="60">
        <v>77927280</v>
      </c>
      <c r="I12" s="61">
        <v>15690759</v>
      </c>
      <c r="J12" s="62">
        <v>22304926</v>
      </c>
      <c r="K12" s="59">
        <v>34418754</v>
      </c>
      <c r="L12" s="62">
        <v>4015000</v>
      </c>
      <c r="M12" s="60">
        <v>76429439</v>
      </c>
    </row>
    <row r="13" spans="1:13" s="8" customFormat="1" ht="12.75">
      <c r="A13" s="24" t="s">
        <v>88</v>
      </c>
      <c r="B13" s="77" t="s">
        <v>386</v>
      </c>
      <c r="C13" s="57" t="s">
        <v>387</v>
      </c>
      <c r="D13" s="58">
        <v>3081844</v>
      </c>
      <c r="E13" s="59">
        <v>645879</v>
      </c>
      <c r="F13" s="59">
        <v>22980694</v>
      </c>
      <c r="G13" s="59">
        <v>300000</v>
      </c>
      <c r="H13" s="60">
        <v>27008417</v>
      </c>
      <c r="I13" s="61">
        <v>2850295</v>
      </c>
      <c r="J13" s="62">
        <v>640829</v>
      </c>
      <c r="K13" s="59">
        <v>18029040</v>
      </c>
      <c r="L13" s="62">
        <v>2300000</v>
      </c>
      <c r="M13" s="60">
        <v>23820164</v>
      </c>
    </row>
    <row r="14" spans="1:13" s="8" customFormat="1" ht="12.75">
      <c r="A14" s="24" t="s">
        <v>107</v>
      </c>
      <c r="B14" s="77" t="s">
        <v>388</v>
      </c>
      <c r="C14" s="57" t="s">
        <v>389</v>
      </c>
      <c r="D14" s="58">
        <v>0</v>
      </c>
      <c r="E14" s="59">
        <v>64434900</v>
      </c>
      <c r="F14" s="59">
        <v>50620995</v>
      </c>
      <c r="G14" s="59">
        <v>10000000</v>
      </c>
      <c r="H14" s="60">
        <v>125055895</v>
      </c>
      <c r="I14" s="61">
        <v>0</v>
      </c>
      <c r="J14" s="62">
        <v>48121832</v>
      </c>
      <c r="K14" s="59">
        <v>150278152</v>
      </c>
      <c r="L14" s="62">
        <v>1142000</v>
      </c>
      <c r="M14" s="60">
        <v>199541984</v>
      </c>
    </row>
    <row r="15" spans="1:13" s="37" customFormat="1" ht="12.75">
      <c r="A15" s="46"/>
      <c r="B15" s="78" t="s">
        <v>390</v>
      </c>
      <c r="C15" s="79"/>
      <c r="D15" s="66">
        <f aca="true" t="shared" si="0" ref="D15:M15">SUM(D9:D14)</f>
        <v>45835694</v>
      </c>
      <c r="E15" s="67">
        <f t="shared" si="0"/>
        <v>182319518</v>
      </c>
      <c r="F15" s="67">
        <f t="shared" si="0"/>
        <v>230696295</v>
      </c>
      <c r="G15" s="67">
        <f t="shared" si="0"/>
        <v>22973000</v>
      </c>
      <c r="H15" s="80">
        <f t="shared" si="0"/>
        <v>481824507</v>
      </c>
      <c r="I15" s="81">
        <f t="shared" si="0"/>
        <v>43555369</v>
      </c>
      <c r="J15" s="82">
        <f t="shared" si="0"/>
        <v>162773731</v>
      </c>
      <c r="K15" s="67">
        <f t="shared" si="0"/>
        <v>365566027</v>
      </c>
      <c r="L15" s="82">
        <f t="shared" si="0"/>
        <v>20189000</v>
      </c>
      <c r="M15" s="80">
        <f t="shared" si="0"/>
        <v>592084127</v>
      </c>
    </row>
    <row r="16" spans="1:13" s="8" customFormat="1" ht="12.75">
      <c r="A16" s="24" t="s">
        <v>88</v>
      </c>
      <c r="B16" s="77" t="s">
        <v>391</v>
      </c>
      <c r="C16" s="57" t="s">
        <v>392</v>
      </c>
      <c r="D16" s="58">
        <v>2496355</v>
      </c>
      <c r="E16" s="59">
        <v>13963702</v>
      </c>
      <c r="F16" s="59">
        <v>55875074</v>
      </c>
      <c r="G16" s="59">
        <v>300000</v>
      </c>
      <c r="H16" s="60">
        <v>72635131</v>
      </c>
      <c r="I16" s="61">
        <v>2219313</v>
      </c>
      <c r="J16" s="62">
        <v>14659878</v>
      </c>
      <c r="K16" s="59">
        <v>18173121</v>
      </c>
      <c r="L16" s="62">
        <v>300000</v>
      </c>
      <c r="M16" s="60">
        <v>35352312</v>
      </c>
    </row>
    <row r="17" spans="1:13" s="8" customFormat="1" ht="12.75">
      <c r="A17" s="24" t="s">
        <v>88</v>
      </c>
      <c r="B17" s="77" t="s">
        <v>393</v>
      </c>
      <c r="C17" s="57" t="s">
        <v>394</v>
      </c>
      <c r="D17" s="58">
        <v>355553</v>
      </c>
      <c r="E17" s="59">
        <v>99075</v>
      </c>
      <c r="F17" s="59">
        <v>19123004</v>
      </c>
      <c r="G17" s="59">
        <v>0</v>
      </c>
      <c r="H17" s="60">
        <v>19577632</v>
      </c>
      <c r="I17" s="61">
        <v>347299</v>
      </c>
      <c r="J17" s="62">
        <v>61597</v>
      </c>
      <c r="K17" s="59">
        <v>2256233</v>
      </c>
      <c r="L17" s="62">
        <v>300000</v>
      </c>
      <c r="M17" s="60">
        <v>2965129</v>
      </c>
    </row>
    <row r="18" spans="1:13" s="8" customFormat="1" ht="12.75">
      <c r="A18" s="24" t="s">
        <v>88</v>
      </c>
      <c r="B18" s="77" t="s">
        <v>395</v>
      </c>
      <c r="C18" s="57" t="s">
        <v>396</v>
      </c>
      <c r="D18" s="58">
        <v>8868155</v>
      </c>
      <c r="E18" s="59">
        <v>10748627</v>
      </c>
      <c r="F18" s="59">
        <v>52285513</v>
      </c>
      <c r="G18" s="59">
        <v>6521000</v>
      </c>
      <c r="H18" s="60">
        <v>78423295</v>
      </c>
      <c r="I18" s="61">
        <v>10109101</v>
      </c>
      <c r="J18" s="62">
        <v>12159857</v>
      </c>
      <c r="K18" s="59">
        <v>76782019</v>
      </c>
      <c r="L18" s="62">
        <v>29406000</v>
      </c>
      <c r="M18" s="60">
        <v>128456977</v>
      </c>
    </row>
    <row r="19" spans="1:13" s="8" customFormat="1" ht="12.75">
      <c r="A19" s="24" t="s">
        <v>88</v>
      </c>
      <c r="B19" s="77" t="s">
        <v>397</v>
      </c>
      <c r="C19" s="57" t="s">
        <v>398</v>
      </c>
      <c r="D19" s="58">
        <v>6438976</v>
      </c>
      <c r="E19" s="59">
        <v>53027310</v>
      </c>
      <c r="F19" s="59">
        <v>87235788</v>
      </c>
      <c r="G19" s="59">
        <v>4800000</v>
      </c>
      <c r="H19" s="60">
        <v>151502074</v>
      </c>
      <c r="I19" s="61">
        <v>5126479</v>
      </c>
      <c r="J19" s="62">
        <v>70868626</v>
      </c>
      <c r="K19" s="59">
        <v>75748979</v>
      </c>
      <c r="L19" s="62">
        <v>7078000</v>
      </c>
      <c r="M19" s="60">
        <v>158822084</v>
      </c>
    </row>
    <row r="20" spans="1:13" s="8" customFormat="1" ht="12.75">
      <c r="A20" s="24" t="s">
        <v>107</v>
      </c>
      <c r="B20" s="77" t="s">
        <v>399</v>
      </c>
      <c r="C20" s="57" t="s">
        <v>400</v>
      </c>
      <c r="D20" s="58">
        <v>0</v>
      </c>
      <c r="E20" s="59">
        <v>0</v>
      </c>
      <c r="F20" s="59">
        <v>66808738</v>
      </c>
      <c r="G20" s="59">
        <v>32846000</v>
      </c>
      <c r="H20" s="60">
        <v>99654738</v>
      </c>
      <c r="I20" s="61">
        <v>0</v>
      </c>
      <c r="J20" s="62">
        <v>15022365</v>
      </c>
      <c r="K20" s="59">
        <v>248926135</v>
      </c>
      <c r="L20" s="62">
        <v>37005000</v>
      </c>
      <c r="M20" s="60">
        <v>300953500</v>
      </c>
    </row>
    <row r="21" spans="1:13" s="37" customFormat="1" ht="12.75">
      <c r="A21" s="46"/>
      <c r="B21" s="78" t="s">
        <v>401</v>
      </c>
      <c r="C21" s="79"/>
      <c r="D21" s="66">
        <f aca="true" t="shared" si="1" ref="D21:M21">SUM(D16:D20)</f>
        <v>18159039</v>
      </c>
      <c r="E21" s="67">
        <f t="shared" si="1"/>
        <v>77838714</v>
      </c>
      <c r="F21" s="67">
        <f t="shared" si="1"/>
        <v>281328117</v>
      </c>
      <c r="G21" s="67">
        <f t="shared" si="1"/>
        <v>44467000</v>
      </c>
      <c r="H21" s="80">
        <f t="shared" si="1"/>
        <v>421792870</v>
      </c>
      <c r="I21" s="81">
        <f t="shared" si="1"/>
        <v>17802192</v>
      </c>
      <c r="J21" s="82">
        <f t="shared" si="1"/>
        <v>112772323</v>
      </c>
      <c r="K21" s="67">
        <f t="shared" si="1"/>
        <v>421886487</v>
      </c>
      <c r="L21" s="82">
        <f t="shared" si="1"/>
        <v>74089000</v>
      </c>
      <c r="M21" s="80">
        <f t="shared" si="1"/>
        <v>626550002</v>
      </c>
    </row>
    <row r="22" spans="1:13" s="8" customFormat="1" ht="12.75">
      <c r="A22" s="24" t="s">
        <v>88</v>
      </c>
      <c r="B22" s="77" t="s">
        <v>402</v>
      </c>
      <c r="C22" s="57" t="s">
        <v>403</v>
      </c>
      <c r="D22" s="58">
        <v>417786</v>
      </c>
      <c r="E22" s="59">
        <v>4344404</v>
      </c>
      <c r="F22" s="59">
        <v>33256230</v>
      </c>
      <c r="G22" s="59">
        <v>3450000</v>
      </c>
      <c r="H22" s="60">
        <v>41468420</v>
      </c>
      <c r="I22" s="61">
        <v>96815</v>
      </c>
      <c r="J22" s="62">
        <v>27808797</v>
      </c>
      <c r="K22" s="59">
        <v>25079881</v>
      </c>
      <c r="L22" s="62">
        <v>768000</v>
      </c>
      <c r="M22" s="60">
        <v>53753493</v>
      </c>
    </row>
    <row r="23" spans="1:13" s="8" customFormat="1" ht="12.75">
      <c r="A23" s="24" t="s">
        <v>88</v>
      </c>
      <c r="B23" s="77" t="s">
        <v>404</v>
      </c>
      <c r="C23" s="57" t="s">
        <v>405</v>
      </c>
      <c r="D23" s="58">
        <v>0</v>
      </c>
      <c r="E23" s="59">
        <v>0</v>
      </c>
      <c r="F23" s="59">
        <v>29331383</v>
      </c>
      <c r="G23" s="59">
        <v>300000</v>
      </c>
      <c r="H23" s="60">
        <v>29631383</v>
      </c>
      <c r="I23" s="61">
        <v>18716</v>
      </c>
      <c r="J23" s="62">
        <v>0</v>
      </c>
      <c r="K23" s="59">
        <v>26298178</v>
      </c>
      <c r="L23" s="62">
        <v>320000</v>
      </c>
      <c r="M23" s="60">
        <v>26636894</v>
      </c>
    </row>
    <row r="24" spans="1:13" s="8" customFormat="1" ht="12.75">
      <c r="A24" s="24" t="s">
        <v>88</v>
      </c>
      <c r="B24" s="77" t="s">
        <v>406</v>
      </c>
      <c r="C24" s="57" t="s">
        <v>407</v>
      </c>
      <c r="D24" s="58">
        <v>2102513</v>
      </c>
      <c r="E24" s="59">
        <v>1228963</v>
      </c>
      <c r="F24" s="59">
        <v>27808537</v>
      </c>
      <c r="G24" s="59">
        <v>300000</v>
      </c>
      <c r="H24" s="60">
        <v>31440013</v>
      </c>
      <c r="I24" s="61">
        <v>2383884</v>
      </c>
      <c r="J24" s="62">
        <v>1351701</v>
      </c>
      <c r="K24" s="59">
        <v>25383452</v>
      </c>
      <c r="L24" s="62">
        <v>300000</v>
      </c>
      <c r="M24" s="60">
        <v>29419037</v>
      </c>
    </row>
    <row r="25" spans="1:13" s="8" customFormat="1" ht="12.75">
      <c r="A25" s="24" t="s">
        <v>88</v>
      </c>
      <c r="B25" s="77" t="s">
        <v>59</v>
      </c>
      <c r="C25" s="57" t="s">
        <v>60</v>
      </c>
      <c r="D25" s="58">
        <v>68404286</v>
      </c>
      <c r="E25" s="59">
        <v>215734506</v>
      </c>
      <c r="F25" s="59">
        <v>117166275</v>
      </c>
      <c r="G25" s="59">
        <v>67384000</v>
      </c>
      <c r="H25" s="60">
        <v>468689067</v>
      </c>
      <c r="I25" s="61">
        <v>63812953</v>
      </c>
      <c r="J25" s="62">
        <v>197782271</v>
      </c>
      <c r="K25" s="59">
        <v>104880589</v>
      </c>
      <c r="L25" s="62">
        <v>42922000</v>
      </c>
      <c r="M25" s="60">
        <v>409397813</v>
      </c>
    </row>
    <row r="26" spans="1:13" s="8" customFormat="1" ht="12.75">
      <c r="A26" s="24" t="s">
        <v>88</v>
      </c>
      <c r="B26" s="77" t="s">
        <v>408</v>
      </c>
      <c r="C26" s="57" t="s">
        <v>409</v>
      </c>
      <c r="D26" s="58">
        <v>4867858</v>
      </c>
      <c r="E26" s="59">
        <v>9325403</v>
      </c>
      <c r="F26" s="59">
        <v>49563744</v>
      </c>
      <c r="G26" s="59">
        <v>2860000</v>
      </c>
      <c r="H26" s="60">
        <v>66617005</v>
      </c>
      <c r="I26" s="61">
        <v>0</v>
      </c>
      <c r="J26" s="62">
        <v>11116</v>
      </c>
      <c r="K26" s="59">
        <v>-1152756</v>
      </c>
      <c r="L26" s="62">
        <v>1878000</v>
      </c>
      <c r="M26" s="60">
        <v>736360</v>
      </c>
    </row>
    <row r="27" spans="1:13" s="8" customFormat="1" ht="12.75">
      <c r="A27" s="24" t="s">
        <v>107</v>
      </c>
      <c r="B27" s="77" t="s">
        <v>410</v>
      </c>
      <c r="C27" s="57" t="s">
        <v>411</v>
      </c>
      <c r="D27" s="58">
        <v>0</v>
      </c>
      <c r="E27" s="59">
        <v>9377971</v>
      </c>
      <c r="F27" s="59">
        <v>78540872</v>
      </c>
      <c r="G27" s="59">
        <v>12726000</v>
      </c>
      <c r="H27" s="60">
        <v>100644843</v>
      </c>
      <c r="I27" s="61">
        <v>0</v>
      </c>
      <c r="J27" s="62">
        <v>7071474</v>
      </c>
      <c r="K27" s="59">
        <v>96955673</v>
      </c>
      <c r="L27" s="62">
        <v>17194000</v>
      </c>
      <c r="M27" s="60">
        <v>121221147</v>
      </c>
    </row>
    <row r="28" spans="1:13" s="37" customFormat="1" ht="12.75">
      <c r="A28" s="46"/>
      <c r="B28" s="78" t="s">
        <v>412</v>
      </c>
      <c r="C28" s="79"/>
      <c r="D28" s="66">
        <f aca="true" t="shared" si="2" ref="D28:M28">SUM(D22:D27)</f>
        <v>75792443</v>
      </c>
      <c r="E28" s="67">
        <f t="shared" si="2"/>
        <v>240011247</v>
      </c>
      <c r="F28" s="67">
        <f t="shared" si="2"/>
        <v>335667041</v>
      </c>
      <c r="G28" s="67">
        <f t="shared" si="2"/>
        <v>87020000</v>
      </c>
      <c r="H28" s="80">
        <f t="shared" si="2"/>
        <v>738490731</v>
      </c>
      <c r="I28" s="81">
        <f t="shared" si="2"/>
        <v>66312368</v>
      </c>
      <c r="J28" s="82">
        <f t="shared" si="2"/>
        <v>234025359</v>
      </c>
      <c r="K28" s="67">
        <f t="shared" si="2"/>
        <v>277445017</v>
      </c>
      <c r="L28" s="82">
        <f t="shared" si="2"/>
        <v>63382000</v>
      </c>
      <c r="M28" s="80">
        <f t="shared" si="2"/>
        <v>641164744</v>
      </c>
    </row>
    <row r="29" spans="1:13" s="8" customFormat="1" ht="12.75">
      <c r="A29" s="24" t="s">
        <v>88</v>
      </c>
      <c r="B29" s="77" t="s">
        <v>413</v>
      </c>
      <c r="C29" s="57" t="s">
        <v>414</v>
      </c>
      <c r="D29" s="58">
        <v>4390419</v>
      </c>
      <c r="E29" s="59">
        <v>40889518</v>
      </c>
      <c r="F29" s="59">
        <v>23376097</v>
      </c>
      <c r="G29" s="59">
        <v>0</v>
      </c>
      <c r="H29" s="60">
        <v>68656034</v>
      </c>
      <c r="I29" s="61">
        <v>0</v>
      </c>
      <c r="J29" s="62">
        <v>0</v>
      </c>
      <c r="K29" s="59">
        <v>0</v>
      </c>
      <c r="L29" s="62">
        <v>0</v>
      </c>
      <c r="M29" s="60">
        <v>0</v>
      </c>
    </row>
    <row r="30" spans="1:13" s="8" customFormat="1" ht="12.75">
      <c r="A30" s="24" t="s">
        <v>88</v>
      </c>
      <c r="B30" s="77" t="s">
        <v>415</v>
      </c>
      <c r="C30" s="57" t="s">
        <v>416</v>
      </c>
      <c r="D30" s="58">
        <v>0</v>
      </c>
      <c r="E30" s="59">
        <v>0</v>
      </c>
      <c r="F30" s="59">
        <v>-5335000</v>
      </c>
      <c r="G30" s="59">
        <v>5335000</v>
      </c>
      <c r="H30" s="60">
        <v>0</v>
      </c>
      <c r="I30" s="61">
        <v>7764222</v>
      </c>
      <c r="J30" s="62">
        <v>33320993</v>
      </c>
      <c r="K30" s="59">
        <v>16939186</v>
      </c>
      <c r="L30" s="62">
        <v>618000</v>
      </c>
      <c r="M30" s="60">
        <v>58642401</v>
      </c>
    </row>
    <row r="31" spans="1:13" s="8" customFormat="1" ht="12.75">
      <c r="A31" s="24" t="s">
        <v>88</v>
      </c>
      <c r="B31" s="77" t="s">
        <v>417</v>
      </c>
      <c r="C31" s="57" t="s">
        <v>418</v>
      </c>
      <c r="D31" s="58">
        <v>128166</v>
      </c>
      <c r="E31" s="59">
        <v>11426735</v>
      </c>
      <c r="F31" s="59">
        <v>3890543</v>
      </c>
      <c r="G31" s="59">
        <v>300000</v>
      </c>
      <c r="H31" s="60">
        <v>15745444</v>
      </c>
      <c r="I31" s="61">
        <v>4576814</v>
      </c>
      <c r="J31" s="62">
        <v>13002289</v>
      </c>
      <c r="K31" s="59">
        <v>10345532</v>
      </c>
      <c r="L31" s="62">
        <v>300000</v>
      </c>
      <c r="M31" s="60">
        <v>28224635</v>
      </c>
    </row>
    <row r="32" spans="1:13" s="8" customFormat="1" ht="12.75">
      <c r="A32" s="24" t="s">
        <v>88</v>
      </c>
      <c r="B32" s="77" t="s">
        <v>419</v>
      </c>
      <c r="C32" s="57" t="s">
        <v>420</v>
      </c>
      <c r="D32" s="58">
        <v>7022316</v>
      </c>
      <c r="E32" s="59">
        <v>31342299</v>
      </c>
      <c r="F32" s="59">
        <v>19033614</v>
      </c>
      <c r="G32" s="59">
        <v>5600000</v>
      </c>
      <c r="H32" s="60">
        <v>62998229</v>
      </c>
      <c r="I32" s="61">
        <v>4745859</v>
      </c>
      <c r="J32" s="62">
        <v>27902485</v>
      </c>
      <c r="K32" s="59">
        <v>18051006</v>
      </c>
      <c r="L32" s="62">
        <v>6151000</v>
      </c>
      <c r="M32" s="60">
        <v>56850350</v>
      </c>
    </row>
    <row r="33" spans="1:13" s="8" customFormat="1" ht="12.75">
      <c r="A33" s="24" t="s">
        <v>88</v>
      </c>
      <c r="B33" s="77" t="s">
        <v>421</v>
      </c>
      <c r="C33" s="57" t="s">
        <v>422</v>
      </c>
      <c r="D33" s="58">
        <v>8664790</v>
      </c>
      <c r="E33" s="59">
        <v>17296787</v>
      </c>
      <c r="F33" s="59">
        <v>-2901788</v>
      </c>
      <c r="G33" s="59">
        <v>300000</v>
      </c>
      <c r="H33" s="60">
        <v>23359789</v>
      </c>
      <c r="I33" s="61">
        <v>10298618</v>
      </c>
      <c r="J33" s="62">
        <v>22433686</v>
      </c>
      <c r="K33" s="59">
        <v>21339481</v>
      </c>
      <c r="L33" s="62">
        <v>343000</v>
      </c>
      <c r="M33" s="60">
        <v>54414785</v>
      </c>
    </row>
    <row r="34" spans="1:13" s="8" customFormat="1" ht="12.75">
      <c r="A34" s="24" t="s">
        <v>88</v>
      </c>
      <c r="B34" s="77" t="s">
        <v>423</v>
      </c>
      <c r="C34" s="57" t="s">
        <v>424</v>
      </c>
      <c r="D34" s="58">
        <v>57763566</v>
      </c>
      <c r="E34" s="59">
        <v>289471713</v>
      </c>
      <c r="F34" s="59">
        <v>446269192</v>
      </c>
      <c r="G34" s="59">
        <v>20713000</v>
      </c>
      <c r="H34" s="60">
        <v>814217471</v>
      </c>
      <c r="I34" s="61">
        <v>10636672</v>
      </c>
      <c r="J34" s="62">
        <v>60514479</v>
      </c>
      <c r="K34" s="59">
        <v>78678099</v>
      </c>
      <c r="L34" s="62">
        <v>8960000</v>
      </c>
      <c r="M34" s="60">
        <v>158789250</v>
      </c>
    </row>
    <row r="35" spans="1:13" s="8" customFormat="1" ht="12.75">
      <c r="A35" s="24" t="s">
        <v>107</v>
      </c>
      <c r="B35" s="77" t="s">
        <v>425</v>
      </c>
      <c r="C35" s="57" t="s">
        <v>426</v>
      </c>
      <c r="D35" s="58">
        <v>0</v>
      </c>
      <c r="E35" s="59">
        <v>510071</v>
      </c>
      <c r="F35" s="59">
        <v>35115497</v>
      </c>
      <c r="G35" s="59">
        <v>300000</v>
      </c>
      <c r="H35" s="60">
        <v>35925568</v>
      </c>
      <c r="I35" s="61">
        <v>0</v>
      </c>
      <c r="J35" s="62">
        <v>183606</v>
      </c>
      <c r="K35" s="59">
        <v>31394595</v>
      </c>
      <c r="L35" s="62">
        <v>300000</v>
      </c>
      <c r="M35" s="60">
        <v>31878201</v>
      </c>
    </row>
    <row r="36" spans="1:13" s="37" customFormat="1" ht="12.75">
      <c r="A36" s="46"/>
      <c r="B36" s="78" t="s">
        <v>427</v>
      </c>
      <c r="C36" s="79"/>
      <c r="D36" s="66">
        <f aca="true" t="shared" si="3" ref="D36:M36">SUM(D29:D35)</f>
        <v>77969257</v>
      </c>
      <c r="E36" s="67">
        <f t="shared" si="3"/>
        <v>390937123</v>
      </c>
      <c r="F36" s="67">
        <f t="shared" si="3"/>
        <v>519448155</v>
      </c>
      <c r="G36" s="67">
        <f t="shared" si="3"/>
        <v>32548000</v>
      </c>
      <c r="H36" s="80">
        <f t="shared" si="3"/>
        <v>1020902535</v>
      </c>
      <c r="I36" s="81">
        <f t="shared" si="3"/>
        <v>38022185</v>
      </c>
      <c r="J36" s="82">
        <f t="shared" si="3"/>
        <v>157357538</v>
      </c>
      <c r="K36" s="67">
        <f t="shared" si="3"/>
        <v>176747899</v>
      </c>
      <c r="L36" s="82">
        <f t="shared" si="3"/>
        <v>16672000</v>
      </c>
      <c r="M36" s="80">
        <f t="shared" si="3"/>
        <v>388799622</v>
      </c>
    </row>
    <row r="37" spans="1:13" s="8" customFormat="1" ht="12.75">
      <c r="A37" s="24" t="s">
        <v>88</v>
      </c>
      <c r="B37" s="77" t="s">
        <v>428</v>
      </c>
      <c r="C37" s="57" t="s">
        <v>429</v>
      </c>
      <c r="D37" s="58">
        <v>7307270</v>
      </c>
      <c r="E37" s="59">
        <v>9678612</v>
      </c>
      <c r="F37" s="59">
        <v>30952759</v>
      </c>
      <c r="G37" s="59">
        <v>2721000</v>
      </c>
      <c r="H37" s="60">
        <v>50659641</v>
      </c>
      <c r="I37" s="61">
        <v>3016242</v>
      </c>
      <c r="J37" s="62">
        <v>9329517</v>
      </c>
      <c r="K37" s="59">
        <v>26613268</v>
      </c>
      <c r="L37" s="62">
        <v>300000</v>
      </c>
      <c r="M37" s="60">
        <v>39259027</v>
      </c>
    </row>
    <row r="38" spans="1:13" s="8" customFormat="1" ht="12.75">
      <c r="A38" s="24" t="s">
        <v>88</v>
      </c>
      <c r="B38" s="77" t="s">
        <v>430</v>
      </c>
      <c r="C38" s="57" t="s">
        <v>431</v>
      </c>
      <c r="D38" s="58">
        <v>7895996</v>
      </c>
      <c r="E38" s="59">
        <v>13343403</v>
      </c>
      <c r="F38" s="59">
        <v>51895806</v>
      </c>
      <c r="G38" s="59">
        <v>5300000</v>
      </c>
      <c r="H38" s="60">
        <v>78435205</v>
      </c>
      <c r="I38" s="61">
        <v>7998115</v>
      </c>
      <c r="J38" s="62">
        <v>13185365</v>
      </c>
      <c r="K38" s="59">
        <v>50009333</v>
      </c>
      <c r="L38" s="62">
        <v>300000</v>
      </c>
      <c r="M38" s="60">
        <v>71492813</v>
      </c>
    </row>
    <row r="39" spans="1:13" s="8" customFormat="1" ht="12.75">
      <c r="A39" s="24" t="s">
        <v>88</v>
      </c>
      <c r="B39" s="77" t="s">
        <v>432</v>
      </c>
      <c r="C39" s="57" t="s">
        <v>433</v>
      </c>
      <c r="D39" s="58">
        <v>6587372</v>
      </c>
      <c r="E39" s="59">
        <v>0</v>
      </c>
      <c r="F39" s="59">
        <v>58321704</v>
      </c>
      <c r="G39" s="59">
        <v>0</v>
      </c>
      <c r="H39" s="60">
        <v>64909076</v>
      </c>
      <c r="I39" s="61">
        <v>6933996</v>
      </c>
      <c r="J39" s="62">
        <v>0</v>
      </c>
      <c r="K39" s="59">
        <v>97041507</v>
      </c>
      <c r="L39" s="62">
        <v>1769000</v>
      </c>
      <c r="M39" s="60">
        <v>105744503</v>
      </c>
    </row>
    <row r="40" spans="1:13" s="8" customFormat="1" ht="12.75">
      <c r="A40" s="24" t="s">
        <v>88</v>
      </c>
      <c r="B40" s="77" t="s">
        <v>434</v>
      </c>
      <c r="C40" s="57" t="s">
        <v>435</v>
      </c>
      <c r="D40" s="58">
        <v>2329704</v>
      </c>
      <c r="E40" s="59">
        <v>891724</v>
      </c>
      <c r="F40" s="59">
        <v>21912235</v>
      </c>
      <c r="G40" s="59">
        <v>300000</v>
      </c>
      <c r="H40" s="60">
        <v>25433663</v>
      </c>
      <c r="I40" s="61">
        <v>1016776</v>
      </c>
      <c r="J40" s="62">
        <v>0</v>
      </c>
      <c r="K40" s="59">
        <v>18639179</v>
      </c>
      <c r="L40" s="62">
        <v>0</v>
      </c>
      <c r="M40" s="60">
        <v>19655955</v>
      </c>
    </row>
    <row r="41" spans="1:13" s="8" customFormat="1" ht="12.75">
      <c r="A41" s="24" t="s">
        <v>88</v>
      </c>
      <c r="B41" s="77" t="s">
        <v>436</v>
      </c>
      <c r="C41" s="57" t="s">
        <v>437</v>
      </c>
      <c r="D41" s="58">
        <v>14852597</v>
      </c>
      <c r="E41" s="59">
        <v>2008440</v>
      </c>
      <c r="F41" s="59">
        <v>51364307</v>
      </c>
      <c r="G41" s="59">
        <v>0</v>
      </c>
      <c r="H41" s="60">
        <v>68225344</v>
      </c>
      <c r="I41" s="61">
        <v>11907218</v>
      </c>
      <c r="J41" s="62">
        <v>2409890</v>
      </c>
      <c r="K41" s="59">
        <v>3526364</v>
      </c>
      <c r="L41" s="62">
        <v>300000</v>
      </c>
      <c r="M41" s="60">
        <v>18143472</v>
      </c>
    </row>
    <row r="42" spans="1:13" s="8" customFormat="1" ht="12.75">
      <c r="A42" s="24" t="s">
        <v>107</v>
      </c>
      <c r="B42" s="77" t="s">
        <v>438</v>
      </c>
      <c r="C42" s="57" t="s">
        <v>439</v>
      </c>
      <c r="D42" s="58">
        <v>0</v>
      </c>
      <c r="E42" s="59">
        <v>7722202</v>
      </c>
      <c r="F42" s="59">
        <v>288594211</v>
      </c>
      <c r="G42" s="59">
        <v>8339000</v>
      </c>
      <c r="H42" s="60">
        <v>304655413</v>
      </c>
      <c r="I42" s="61">
        <v>0</v>
      </c>
      <c r="J42" s="62">
        <v>16339097</v>
      </c>
      <c r="K42" s="59">
        <v>121596233</v>
      </c>
      <c r="L42" s="62">
        <v>937000</v>
      </c>
      <c r="M42" s="60">
        <v>138872330</v>
      </c>
    </row>
    <row r="43" spans="1:13" s="37" customFormat="1" ht="12.75">
      <c r="A43" s="46"/>
      <c r="B43" s="78" t="s">
        <v>440</v>
      </c>
      <c r="C43" s="79"/>
      <c r="D43" s="66">
        <f aca="true" t="shared" si="4" ref="D43:M43">SUM(D37:D42)</f>
        <v>38972939</v>
      </c>
      <c r="E43" s="67">
        <f t="shared" si="4"/>
        <v>33644381</v>
      </c>
      <c r="F43" s="67">
        <f t="shared" si="4"/>
        <v>503041022</v>
      </c>
      <c r="G43" s="67">
        <f t="shared" si="4"/>
        <v>16660000</v>
      </c>
      <c r="H43" s="80">
        <f t="shared" si="4"/>
        <v>592318342</v>
      </c>
      <c r="I43" s="81">
        <f t="shared" si="4"/>
        <v>30872347</v>
      </c>
      <c r="J43" s="82">
        <f t="shared" si="4"/>
        <v>41263869</v>
      </c>
      <c r="K43" s="67">
        <f t="shared" si="4"/>
        <v>317425884</v>
      </c>
      <c r="L43" s="82">
        <f t="shared" si="4"/>
        <v>3606000</v>
      </c>
      <c r="M43" s="80">
        <f t="shared" si="4"/>
        <v>393168100</v>
      </c>
    </row>
    <row r="44" spans="1:13" s="37" customFormat="1" ht="12.75">
      <c r="A44" s="46"/>
      <c r="B44" s="78" t="s">
        <v>441</v>
      </c>
      <c r="C44" s="79"/>
      <c r="D44" s="66">
        <f aca="true" t="shared" si="5" ref="D44:M44">SUM(D9:D14,D16:D20,D22:D27,D29:D35,D37:D42)</f>
        <v>256729372</v>
      </c>
      <c r="E44" s="67">
        <f t="shared" si="5"/>
        <v>924750983</v>
      </c>
      <c r="F44" s="67">
        <f t="shared" si="5"/>
        <v>1870180630</v>
      </c>
      <c r="G44" s="67">
        <f t="shared" si="5"/>
        <v>203668000</v>
      </c>
      <c r="H44" s="80">
        <f t="shared" si="5"/>
        <v>3255328985</v>
      </c>
      <c r="I44" s="81">
        <f t="shared" si="5"/>
        <v>196564461</v>
      </c>
      <c r="J44" s="82">
        <f t="shared" si="5"/>
        <v>708192820</v>
      </c>
      <c r="K44" s="67">
        <f t="shared" si="5"/>
        <v>1559071314</v>
      </c>
      <c r="L44" s="82">
        <f t="shared" si="5"/>
        <v>177938000</v>
      </c>
      <c r="M44" s="80">
        <f t="shared" si="5"/>
        <v>2641766595</v>
      </c>
    </row>
    <row r="45" spans="1:13" s="8" customFormat="1" ht="12.75">
      <c r="A45" s="47"/>
      <c r="B45" s="83"/>
      <c r="C45" s="84"/>
      <c r="D45" s="85"/>
      <c r="E45" s="86"/>
      <c r="F45" s="86"/>
      <c r="G45" s="86"/>
      <c r="H45" s="87"/>
      <c r="I45" s="85"/>
      <c r="J45" s="86"/>
      <c r="K45" s="86"/>
      <c r="L45" s="86"/>
      <c r="M45" s="87"/>
    </row>
    <row r="46" spans="1:13" s="53" customFormat="1" ht="12.75">
      <c r="A46" s="55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54" customFormat="1" ht="12.75">
      <c r="A47" s="2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s="54" customFormat="1" ht="12.75">
      <c r="A48" s="2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s="54" customFormat="1" ht="12.75">
      <c r="A49" s="28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54" customFormat="1" ht="12.75">
      <c r="A50" s="2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 password="F954" sheet="1" objects="1" scenarios="1"/>
  <mergeCells count="7">
    <mergeCell ref="B46:M4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442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443</v>
      </c>
      <c r="C9" s="57" t="s">
        <v>444</v>
      </c>
      <c r="D9" s="58">
        <v>2570997</v>
      </c>
      <c r="E9" s="59">
        <v>13752550</v>
      </c>
      <c r="F9" s="59">
        <v>54451381</v>
      </c>
      <c r="G9" s="59">
        <v>11927000</v>
      </c>
      <c r="H9" s="60">
        <v>82701928</v>
      </c>
      <c r="I9" s="61">
        <v>2230800</v>
      </c>
      <c r="J9" s="62">
        <v>25739868</v>
      </c>
      <c r="K9" s="59">
        <v>43144025</v>
      </c>
      <c r="L9" s="62">
        <v>8171000</v>
      </c>
      <c r="M9" s="60">
        <v>79285693</v>
      </c>
    </row>
    <row r="10" spans="1:13" s="8" customFormat="1" ht="12.75">
      <c r="A10" s="24" t="s">
        <v>88</v>
      </c>
      <c r="B10" s="77" t="s">
        <v>445</v>
      </c>
      <c r="C10" s="57" t="s">
        <v>446</v>
      </c>
      <c r="D10" s="58">
        <v>16148841</v>
      </c>
      <c r="E10" s="59">
        <v>55955938</v>
      </c>
      <c r="F10" s="59">
        <v>33140961</v>
      </c>
      <c r="G10" s="59">
        <v>8300000</v>
      </c>
      <c r="H10" s="60">
        <v>113545740</v>
      </c>
      <c r="I10" s="61">
        <v>14166230</v>
      </c>
      <c r="J10" s="62">
        <v>49821254</v>
      </c>
      <c r="K10" s="59">
        <v>27934462</v>
      </c>
      <c r="L10" s="62">
        <v>2280000</v>
      </c>
      <c r="M10" s="60">
        <v>94201946</v>
      </c>
    </row>
    <row r="11" spans="1:13" s="8" customFormat="1" ht="12.75">
      <c r="A11" s="24" t="s">
        <v>88</v>
      </c>
      <c r="B11" s="77" t="s">
        <v>447</v>
      </c>
      <c r="C11" s="57" t="s">
        <v>448</v>
      </c>
      <c r="D11" s="58">
        <v>5196819</v>
      </c>
      <c r="E11" s="59">
        <v>25368753</v>
      </c>
      <c r="F11" s="59">
        <v>42108038</v>
      </c>
      <c r="G11" s="59">
        <v>2086000</v>
      </c>
      <c r="H11" s="60">
        <v>74759610</v>
      </c>
      <c r="I11" s="61">
        <v>4772230</v>
      </c>
      <c r="J11" s="62">
        <v>23224975</v>
      </c>
      <c r="K11" s="59">
        <v>21274921</v>
      </c>
      <c r="L11" s="62">
        <v>107000</v>
      </c>
      <c r="M11" s="60">
        <v>49379126</v>
      </c>
    </row>
    <row r="12" spans="1:13" s="8" customFormat="1" ht="12.75">
      <c r="A12" s="24" t="s">
        <v>88</v>
      </c>
      <c r="B12" s="77" t="s">
        <v>449</v>
      </c>
      <c r="C12" s="57" t="s">
        <v>450</v>
      </c>
      <c r="D12" s="58">
        <v>5713277</v>
      </c>
      <c r="E12" s="59">
        <v>19714569</v>
      </c>
      <c r="F12" s="59">
        <v>35678782</v>
      </c>
      <c r="G12" s="59">
        <v>922000</v>
      </c>
      <c r="H12" s="60">
        <v>62028628</v>
      </c>
      <c r="I12" s="61">
        <v>3986519</v>
      </c>
      <c r="J12" s="62">
        <v>22131126</v>
      </c>
      <c r="K12" s="59">
        <v>3942132</v>
      </c>
      <c r="L12" s="62">
        <v>0</v>
      </c>
      <c r="M12" s="60">
        <v>30059777</v>
      </c>
    </row>
    <row r="13" spans="1:13" s="8" customFormat="1" ht="12.75">
      <c r="A13" s="24" t="s">
        <v>88</v>
      </c>
      <c r="B13" s="77" t="s">
        <v>451</v>
      </c>
      <c r="C13" s="57" t="s">
        <v>452</v>
      </c>
      <c r="D13" s="58">
        <v>9611861</v>
      </c>
      <c r="E13" s="59">
        <v>68966149</v>
      </c>
      <c r="F13" s="59">
        <v>33550130</v>
      </c>
      <c r="G13" s="59">
        <v>967000</v>
      </c>
      <c r="H13" s="60">
        <v>113095140</v>
      </c>
      <c r="I13" s="61">
        <v>-340656</v>
      </c>
      <c r="J13" s="62">
        <v>68196994</v>
      </c>
      <c r="K13" s="59">
        <v>28294702</v>
      </c>
      <c r="L13" s="62">
        <v>527000</v>
      </c>
      <c r="M13" s="60">
        <v>96678040</v>
      </c>
    </row>
    <row r="14" spans="1:13" s="8" customFormat="1" ht="12.75">
      <c r="A14" s="24" t="s">
        <v>88</v>
      </c>
      <c r="B14" s="77" t="s">
        <v>453</v>
      </c>
      <c r="C14" s="57" t="s">
        <v>454</v>
      </c>
      <c r="D14" s="58">
        <v>3812557</v>
      </c>
      <c r="E14" s="59">
        <v>23527345</v>
      </c>
      <c r="F14" s="59">
        <v>5354784</v>
      </c>
      <c r="G14" s="59">
        <v>300000</v>
      </c>
      <c r="H14" s="60">
        <v>32994686</v>
      </c>
      <c r="I14" s="61">
        <v>20635016</v>
      </c>
      <c r="J14" s="62">
        <v>36105968</v>
      </c>
      <c r="K14" s="59">
        <v>4927491</v>
      </c>
      <c r="L14" s="62">
        <v>57000</v>
      </c>
      <c r="M14" s="60">
        <v>61725475</v>
      </c>
    </row>
    <row r="15" spans="1:13" s="8" customFormat="1" ht="12.75">
      <c r="A15" s="24" t="s">
        <v>88</v>
      </c>
      <c r="B15" s="77" t="s">
        <v>61</v>
      </c>
      <c r="C15" s="57" t="s">
        <v>62</v>
      </c>
      <c r="D15" s="58">
        <v>50215115</v>
      </c>
      <c r="E15" s="59">
        <v>205709365</v>
      </c>
      <c r="F15" s="59">
        <v>99467407</v>
      </c>
      <c r="G15" s="59">
        <v>646000</v>
      </c>
      <c r="H15" s="60">
        <v>356037887</v>
      </c>
      <c r="I15" s="61">
        <v>43639441</v>
      </c>
      <c r="J15" s="62">
        <v>179392307</v>
      </c>
      <c r="K15" s="59">
        <v>91880600</v>
      </c>
      <c r="L15" s="62">
        <v>588000</v>
      </c>
      <c r="M15" s="60">
        <v>315500348</v>
      </c>
    </row>
    <row r="16" spans="1:13" s="8" customFormat="1" ht="12.75">
      <c r="A16" s="24" t="s">
        <v>107</v>
      </c>
      <c r="B16" s="77" t="s">
        <v>455</v>
      </c>
      <c r="C16" s="57" t="s">
        <v>456</v>
      </c>
      <c r="D16" s="58">
        <v>0</v>
      </c>
      <c r="E16" s="59">
        <v>0</v>
      </c>
      <c r="F16" s="59">
        <v>90181523</v>
      </c>
      <c r="G16" s="59">
        <v>300000</v>
      </c>
      <c r="H16" s="60">
        <v>90481523</v>
      </c>
      <c r="I16" s="61">
        <v>0</v>
      </c>
      <c r="J16" s="62">
        <v>0</v>
      </c>
      <c r="K16" s="59">
        <v>86522114</v>
      </c>
      <c r="L16" s="62">
        <v>0</v>
      </c>
      <c r="M16" s="60">
        <v>86522114</v>
      </c>
    </row>
    <row r="17" spans="1:13" s="37" customFormat="1" ht="12.75">
      <c r="A17" s="46"/>
      <c r="B17" s="78" t="s">
        <v>457</v>
      </c>
      <c r="C17" s="79"/>
      <c r="D17" s="66">
        <f aca="true" t="shared" si="0" ref="D17:M17">SUM(D9:D16)</f>
        <v>93269467</v>
      </c>
      <c r="E17" s="67">
        <f t="shared" si="0"/>
        <v>412994669</v>
      </c>
      <c r="F17" s="67">
        <f t="shared" si="0"/>
        <v>393933006</v>
      </c>
      <c r="G17" s="67">
        <f t="shared" si="0"/>
        <v>25448000</v>
      </c>
      <c r="H17" s="80">
        <f t="shared" si="0"/>
        <v>925645142</v>
      </c>
      <c r="I17" s="81">
        <f t="shared" si="0"/>
        <v>89089580</v>
      </c>
      <c r="J17" s="82">
        <f t="shared" si="0"/>
        <v>404612492</v>
      </c>
      <c r="K17" s="67">
        <f t="shared" si="0"/>
        <v>307920447</v>
      </c>
      <c r="L17" s="82">
        <f t="shared" si="0"/>
        <v>11730000</v>
      </c>
      <c r="M17" s="80">
        <f t="shared" si="0"/>
        <v>813352519</v>
      </c>
    </row>
    <row r="18" spans="1:13" s="8" customFormat="1" ht="12.75">
      <c r="A18" s="24" t="s">
        <v>88</v>
      </c>
      <c r="B18" s="77" t="s">
        <v>458</v>
      </c>
      <c r="C18" s="57" t="s">
        <v>459</v>
      </c>
      <c r="D18" s="58">
        <v>10143364</v>
      </c>
      <c r="E18" s="59">
        <v>39036003</v>
      </c>
      <c r="F18" s="59">
        <v>29311241</v>
      </c>
      <c r="G18" s="59">
        <v>1040000</v>
      </c>
      <c r="H18" s="60">
        <v>79530608</v>
      </c>
      <c r="I18" s="61">
        <v>8962366</v>
      </c>
      <c r="J18" s="62">
        <v>24523845</v>
      </c>
      <c r="K18" s="59">
        <v>24028013</v>
      </c>
      <c r="L18" s="62">
        <v>0</v>
      </c>
      <c r="M18" s="60">
        <v>57514224</v>
      </c>
    </row>
    <row r="19" spans="1:13" s="8" customFormat="1" ht="12.75">
      <c r="A19" s="24" t="s">
        <v>88</v>
      </c>
      <c r="B19" s="77" t="s">
        <v>63</v>
      </c>
      <c r="C19" s="57" t="s">
        <v>64</v>
      </c>
      <c r="D19" s="58">
        <v>67459507</v>
      </c>
      <c r="E19" s="59">
        <v>264122244</v>
      </c>
      <c r="F19" s="59">
        <v>85039942</v>
      </c>
      <c r="G19" s="59">
        <v>478000</v>
      </c>
      <c r="H19" s="60">
        <v>417099693</v>
      </c>
      <c r="I19" s="61">
        <v>58509006</v>
      </c>
      <c r="J19" s="62">
        <v>225896127</v>
      </c>
      <c r="K19" s="59">
        <v>74859675</v>
      </c>
      <c r="L19" s="62">
        <v>4000000</v>
      </c>
      <c r="M19" s="60">
        <v>363264808</v>
      </c>
    </row>
    <row r="20" spans="1:13" s="8" customFormat="1" ht="12.75">
      <c r="A20" s="24" t="s">
        <v>88</v>
      </c>
      <c r="B20" s="77" t="s">
        <v>65</v>
      </c>
      <c r="C20" s="57" t="s">
        <v>66</v>
      </c>
      <c r="D20" s="58">
        <v>66247607</v>
      </c>
      <c r="E20" s="59">
        <v>141232800</v>
      </c>
      <c r="F20" s="59">
        <v>64780052</v>
      </c>
      <c r="G20" s="59">
        <v>7136000</v>
      </c>
      <c r="H20" s="60">
        <v>279396459</v>
      </c>
      <c r="I20" s="61">
        <v>57766696</v>
      </c>
      <c r="J20" s="62">
        <v>136206200</v>
      </c>
      <c r="K20" s="59">
        <v>53730296</v>
      </c>
      <c r="L20" s="62">
        <v>0</v>
      </c>
      <c r="M20" s="60">
        <v>247703192</v>
      </c>
    </row>
    <row r="21" spans="1:13" s="8" customFormat="1" ht="12.75">
      <c r="A21" s="24" t="s">
        <v>88</v>
      </c>
      <c r="B21" s="77" t="s">
        <v>460</v>
      </c>
      <c r="C21" s="57" t="s">
        <v>461</v>
      </c>
      <c r="D21" s="58">
        <v>5310292</v>
      </c>
      <c r="E21" s="59">
        <v>14702457</v>
      </c>
      <c r="F21" s="59">
        <v>7004352</v>
      </c>
      <c r="G21" s="59">
        <v>300000</v>
      </c>
      <c r="H21" s="60">
        <v>27317101</v>
      </c>
      <c r="I21" s="61">
        <v>6612017</v>
      </c>
      <c r="J21" s="62">
        <v>15363803</v>
      </c>
      <c r="K21" s="59">
        <v>13873125</v>
      </c>
      <c r="L21" s="62">
        <v>134000</v>
      </c>
      <c r="M21" s="60">
        <v>35982945</v>
      </c>
    </row>
    <row r="22" spans="1:13" s="8" customFormat="1" ht="12.75">
      <c r="A22" s="24" t="s">
        <v>88</v>
      </c>
      <c r="B22" s="77" t="s">
        <v>462</v>
      </c>
      <c r="C22" s="57" t="s">
        <v>463</v>
      </c>
      <c r="D22" s="58">
        <v>1260233</v>
      </c>
      <c r="E22" s="59">
        <v>9768412</v>
      </c>
      <c r="F22" s="59">
        <v>100130149</v>
      </c>
      <c r="G22" s="59">
        <v>3353000</v>
      </c>
      <c r="H22" s="60">
        <v>114511794</v>
      </c>
      <c r="I22" s="61">
        <v>3297</v>
      </c>
      <c r="J22" s="62">
        <v>7336</v>
      </c>
      <c r="K22" s="59">
        <v>72089443</v>
      </c>
      <c r="L22" s="62">
        <v>1681000</v>
      </c>
      <c r="M22" s="60">
        <v>73781076</v>
      </c>
    </row>
    <row r="23" spans="1:13" s="8" customFormat="1" ht="12.75">
      <c r="A23" s="24" t="s">
        <v>88</v>
      </c>
      <c r="B23" s="77" t="s">
        <v>464</v>
      </c>
      <c r="C23" s="57" t="s">
        <v>465</v>
      </c>
      <c r="D23" s="58">
        <v>1812213</v>
      </c>
      <c r="E23" s="59">
        <v>8020063</v>
      </c>
      <c r="F23" s="59">
        <v>67617514</v>
      </c>
      <c r="G23" s="59">
        <v>2189000</v>
      </c>
      <c r="H23" s="60">
        <v>79638790</v>
      </c>
      <c r="I23" s="61">
        <v>0</v>
      </c>
      <c r="J23" s="62">
        <v>86973</v>
      </c>
      <c r="K23" s="59">
        <v>88757354</v>
      </c>
      <c r="L23" s="62">
        <v>1862000</v>
      </c>
      <c r="M23" s="60">
        <v>90706327</v>
      </c>
    </row>
    <row r="24" spans="1:13" s="8" customFormat="1" ht="12.75">
      <c r="A24" s="24" t="s">
        <v>107</v>
      </c>
      <c r="B24" s="77" t="s">
        <v>466</v>
      </c>
      <c r="C24" s="57" t="s">
        <v>467</v>
      </c>
      <c r="D24" s="58">
        <v>0</v>
      </c>
      <c r="E24" s="59">
        <v>0</v>
      </c>
      <c r="F24" s="59">
        <v>109713354</v>
      </c>
      <c r="G24" s="59">
        <v>300000</v>
      </c>
      <c r="H24" s="60">
        <v>110013354</v>
      </c>
      <c r="I24" s="61">
        <v>0</v>
      </c>
      <c r="J24" s="62">
        <v>0</v>
      </c>
      <c r="K24" s="59">
        <v>129685675</v>
      </c>
      <c r="L24" s="62">
        <v>191000</v>
      </c>
      <c r="M24" s="60">
        <v>129876675</v>
      </c>
    </row>
    <row r="25" spans="1:13" s="37" customFormat="1" ht="12.75">
      <c r="A25" s="46"/>
      <c r="B25" s="78" t="s">
        <v>468</v>
      </c>
      <c r="C25" s="79"/>
      <c r="D25" s="66">
        <f aca="true" t="shared" si="1" ref="D25:M25">SUM(D18:D24)</f>
        <v>152233216</v>
      </c>
      <c r="E25" s="67">
        <f t="shared" si="1"/>
        <v>476881979</v>
      </c>
      <c r="F25" s="67">
        <f t="shared" si="1"/>
        <v>463596604</v>
      </c>
      <c r="G25" s="67">
        <f t="shared" si="1"/>
        <v>14796000</v>
      </c>
      <c r="H25" s="80">
        <f t="shared" si="1"/>
        <v>1107507799</v>
      </c>
      <c r="I25" s="81">
        <f t="shared" si="1"/>
        <v>131853382</v>
      </c>
      <c r="J25" s="82">
        <f t="shared" si="1"/>
        <v>402084284</v>
      </c>
      <c r="K25" s="67">
        <f t="shared" si="1"/>
        <v>457023581</v>
      </c>
      <c r="L25" s="82">
        <f t="shared" si="1"/>
        <v>7868000</v>
      </c>
      <c r="M25" s="80">
        <f t="shared" si="1"/>
        <v>998829247</v>
      </c>
    </row>
    <row r="26" spans="1:13" s="8" customFormat="1" ht="12.75">
      <c r="A26" s="24" t="s">
        <v>88</v>
      </c>
      <c r="B26" s="77" t="s">
        <v>469</v>
      </c>
      <c r="C26" s="57" t="s">
        <v>470</v>
      </c>
      <c r="D26" s="58">
        <v>-5334</v>
      </c>
      <c r="E26" s="59">
        <v>38568279</v>
      </c>
      <c r="F26" s="59">
        <v>25365264</v>
      </c>
      <c r="G26" s="59">
        <v>2200000</v>
      </c>
      <c r="H26" s="60">
        <v>66128209</v>
      </c>
      <c r="I26" s="61">
        <v>236205</v>
      </c>
      <c r="J26" s="62">
        <v>27418404</v>
      </c>
      <c r="K26" s="59">
        <v>20521933</v>
      </c>
      <c r="L26" s="62">
        <v>8970000</v>
      </c>
      <c r="M26" s="60">
        <v>57146542</v>
      </c>
    </row>
    <row r="27" spans="1:13" s="8" customFormat="1" ht="12.75">
      <c r="A27" s="24" t="s">
        <v>88</v>
      </c>
      <c r="B27" s="77" t="s">
        <v>67</v>
      </c>
      <c r="C27" s="57" t="s">
        <v>68</v>
      </c>
      <c r="D27" s="58">
        <v>73147706</v>
      </c>
      <c r="E27" s="59">
        <v>173877433</v>
      </c>
      <c r="F27" s="59">
        <v>133217829</v>
      </c>
      <c r="G27" s="59">
        <v>39099000</v>
      </c>
      <c r="H27" s="60">
        <v>419341968</v>
      </c>
      <c r="I27" s="61">
        <v>68581906</v>
      </c>
      <c r="J27" s="62">
        <v>159983627</v>
      </c>
      <c r="K27" s="59">
        <v>112274409</v>
      </c>
      <c r="L27" s="62">
        <v>44292000</v>
      </c>
      <c r="M27" s="60">
        <v>385131942</v>
      </c>
    </row>
    <row r="28" spans="1:13" s="8" customFormat="1" ht="12.75">
      <c r="A28" s="24" t="s">
        <v>88</v>
      </c>
      <c r="B28" s="77" t="s">
        <v>471</v>
      </c>
      <c r="C28" s="57" t="s">
        <v>472</v>
      </c>
      <c r="D28" s="58">
        <v>5255183</v>
      </c>
      <c r="E28" s="59">
        <v>24821397</v>
      </c>
      <c r="F28" s="59">
        <v>3976854</v>
      </c>
      <c r="G28" s="59">
        <v>15984000</v>
      </c>
      <c r="H28" s="60">
        <v>50037434</v>
      </c>
      <c r="I28" s="61">
        <v>5293048</v>
      </c>
      <c r="J28" s="62">
        <v>22854970</v>
      </c>
      <c r="K28" s="59">
        <v>7985383</v>
      </c>
      <c r="L28" s="62">
        <v>3639000</v>
      </c>
      <c r="M28" s="60">
        <v>39772401</v>
      </c>
    </row>
    <row r="29" spans="1:13" s="8" customFormat="1" ht="12.75">
      <c r="A29" s="24" t="s">
        <v>88</v>
      </c>
      <c r="B29" s="77" t="s">
        <v>473</v>
      </c>
      <c r="C29" s="57" t="s">
        <v>474</v>
      </c>
      <c r="D29" s="58">
        <v>17054552</v>
      </c>
      <c r="E29" s="59">
        <v>20133527</v>
      </c>
      <c r="F29" s="59">
        <v>90017953</v>
      </c>
      <c r="G29" s="59">
        <v>17160000</v>
      </c>
      <c r="H29" s="60">
        <v>144366032</v>
      </c>
      <c r="I29" s="61">
        <v>15414794</v>
      </c>
      <c r="J29" s="62">
        <v>17912262</v>
      </c>
      <c r="K29" s="59">
        <v>84961294</v>
      </c>
      <c r="L29" s="62">
        <v>8025000</v>
      </c>
      <c r="M29" s="60">
        <v>126313350</v>
      </c>
    </row>
    <row r="30" spans="1:13" s="8" customFormat="1" ht="12.75">
      <c r="A30" s="24" t="s">
        <v>88</v>
      </c>
      <c r="B30" s="77" t="s">
        <v>475</v>
      </c>
      <c r="C30" s="57" t="s">
        <v>476</v>
      </c>
      <c r="D30" s="58">
        <v>2174067</v>
      </c>
      <c r="E30" s="59">
        <v>2792798</v>
      </c>
      <c r="F30" s="59">
        <v>162604015</v>
      </c>
      <c r="G30" s="59">
        <v>2279000</v>
      </c>
      <c r="H30" s="60">
        <v>169849880</v>
      </c>
      <c r="I30" s="61">
        <v>3417435</v>
      </c>
      <c r="J30" s="62">
        <v>7114645</v>
      </c>
      <c r="K30" s="59">
        <v>149133166</v>
      </c>
      <c r="L30" s="62">
        <v>4694000</v>
      </c>
      <c r="M30" s="60">
        <v>164359246</v>
      </c>
    </row>
    <row r="31" spans="1:13" s="8" customFormat="1" ht="12.75">
      <c r="A31" s="24" t="s">
        <v>107</v>
      </c>
      <c r="B31" s="77" t="s">
        <v>477</v>
      </c>
      <c r="C31" s="57" t="s">
        <v>478</v>
      </c>
      <c r="D31" s="58">
        <v>0</v>
      </c>
      <c r="E31" s="59">
        <v>0</v>
      </c>
      <c r="F31" s="59">
        <v>63084100</v>
      </c>
      <c r="G31" s="59">
        <v>2300000</v>
      </c>
      <c r="H31" s="60">
        <v>65384100</v>
      </c>
      <c r="I31" s="61">
        <v>0</v>
      </c>
      <c r="J31" s="62">
        <v>0</v>
      </c>
      <c r="K31" s="59">
        <v>58594058</v>
      </c>
      <c r="L31" s="62">
        <v>600000</v>
      </c>
      <c r="M31" s="60">
        <v>59194058</v>
      </c>
    </row>
    <row r="32" spans="1:13" s="37" customFormat="1" ht="12.75">
      <c r="A32" s="46"/>
      <c r="B32" s="78" t="s">
        <v>479</v>
      </c>
      <c r="C32" s="79"/>
      <c r="D32" s="66">
        <f aca="true" t="shared" si="2" ref="D32:M32">SUM(D26:D31)</f>
        <v>97626174</v>
      </c>
      <c r="E32" s="67">
        <f t="shared" si="2"/>
        <v>260193434</v>
      </c>
      <c r="F32" s="67">
        <f t="shared" si="2"/>
        <v>478266015</v>
      </c>
      <c r="G32" s="67">
        <f t="shared" si="2"/>
        <v>79022000</v>
      </c>
      <c r="H32" s="80">
        <f t="shared" si="2"/>
        <v>915107623</v>
      </c>
      <c r="I32" s="81">
        <f t="shared" si="2"/>
        <v>92943388</v>
      </c>
      <c r="J32" s="82">
        <f t="shared" si="2"/>
        <v>235283908</v>
      </c>
      <c r="K32" s="67">
        <f t="shared" si="2"/>
        <v>433470243</v>
      </c>
      <c r="L32" s="82">
        <f t="shared" si="2"/>
        <v>70220000</v>
      </c>
      <c r="M32" s="80">
        <f t="shared" si="2"/>
        <v>831917539</v>
      </c>
    </row>
    <row r="33" spans="1:13" s="37" customFormat="1" ht="12.75">
      <c r="A33" s="46"/>
      <c r="B33" s="78" t="s">
        <v>480</v>
      </c>
      <c r="C33" s="79"/>
      <c r="D33" s="66">
        <f aca="true" t="shared" si="3" ref="D33:M33">SUM(D9:D16,D18:D24,D26:D31)</f>
        <v>343128857</v>
      </c>
      <c r="E33" s="67">
        <f t="shared" si="3"/>
        <v>1150070082</v>
      </c>
      <c r="F33" s="67">
        <f t="shared" si="3"/>
        <v>1335795625</v>
      </c>
      <c r="G33" s="67">
        <f t="shared" si="3"/>
        <v>119266000</v>
      </c>
      <c r="H33" s="80">
        <f t="shared" si="3"/>
        <v>2948260564</v>
      </c>
      <c r="I33" s="81">
        <f t="shared" si="3"/>
        <v>313886350</v>
      </c>
      <c r="J33" s="82">
        <f t="shared" si="3"/>
        <v>1041980684</v>
      </c>
      <c r="K33" s="67">
        <f t="shared" si="3"/>
        <v>1198414271</v>
      </c>
      <c r="L33" s="82">
        <f t="shared" si="3"/>
        <v>89818000</v>
      </c>
      <c r="M33" s="80">
        <f t="shared" si="3"/>
        <v>2644099305</v>
      </c>
    </row>
    <row r="34" spans="1:13" s="8" customFormat="1" ht="12.75">
      <c r="A34" s="47"/>
      <c r="B34" s="83"/>
      <c r="C34" s="84"/>
      <c r="D34" s="85"/>
      <c r="E34" s="86"/>
      <c r="F34" s="86"/>
      <c r="G34" s="86"/>
      <c r="H34" s="87"/>
      <c r="I34" s="85"/>
      <c r="J34" s="86"/>
      <c r="K34" s="86"/>
      <c r="L34" s="86"/>
      <c r="M34" s="87"/>
    </row>
    <row r="35" spans="1:13" s="8" customFormat="1" ht="12.75">
      <c r="A35" s="27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5:M35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2014-02-03T09:15:45Z</dcterms:created>
  <dcterms:modified xsi:type="dcterms:W3CDTF">2014-02-03T09:17:06Z</dcterms:modified>
  <cp:category/>
  <cp:version/>
  <cp:contentType/>
  <cp:contentStatus/>
</cp:coreProperties>
</file>