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'R&amp;M'!$A$1:$W$358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<sst xmlns="http://schemas.openxmlformats.org/spreadsheetml/2006/main" count="926" uniqueCount="647">
  <si>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</si>
  <si>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</si>
  <si>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</si>
  <si>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</si>
  <si>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</si>
  <si>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</si>
  <si>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</si>
  <si>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</si>
  <si>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</si>
  <si>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</si>
  <si>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</si>
  <si>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</si>
  <si>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</si>
  <si>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</si>
  <si>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</si>
  <si>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</si>
  <si>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</si>
  <si>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</si>
  <si>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</si>
  <si>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</si>
  <si>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</si>
  <si>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</si>
  <si>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</si>
  <si>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</si>
  <si>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</si>
  <si>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</si>
  <si>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</si>
  <si>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</si>
  <si>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</si>
  <si>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</si>
  <si>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</si>
  <si>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</si>
  <si>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</si>
  <si>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</si>
  <si>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</si>
  <si>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</si>
  <si>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</si>
  <si>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</si>
  <si>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</si>
  <si>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</si>
  <si>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</si>
  <si>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</si>
  <si>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</si>
  <si>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</si>
  <si>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</si>
  <si>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</si>
  <si>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</si>
  <si>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</si>
  <si>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</si>
  <si>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</si>
  <si>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</si>
  <si>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</si>
  <si>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</si>
  <si>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</si>
  <si>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</si>
  <si>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</si>
  <si>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</si>
  <si>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</si>
  <si>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</si>
  <si>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</si>
  <si>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</si>
  <si>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</si>
  <si>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</si>
  <si>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</si>
  <si>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</si>
  <si>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</si>
  <si>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</si>
  <si>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</si>
  <si>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</si>
  <si>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</si>
  <si>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</si>
  <si>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</si>
  <si>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</si>
  <si>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</si>
  <si>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</si>
  <si>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</si>
  <si>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</si>
  <si>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</si>
  <si>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</si>
  <si>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</si>
  <si>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</si>
  <si>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</si>
  <si>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</si>
  <si>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</si>
  <si>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</si>
  <si>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</si>
  <si>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</si>
  <si>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</si>
  <si>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</si>
  <si>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</si>
  <si>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</si>
  <si>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</si>
  <si>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</si>
  <si>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</si>
  <si>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</si>
  <si>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</si>
  <si>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</si>
  <si>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</si>
  <si>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</si>
  <si>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</si>
  <si>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</si>
  <si>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</si>
  <si>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</si>
  <si>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</si>
  <si>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</si>
  <si>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</si>
  <si>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</si>
  <si>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</si>
  <si>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</si>
  <si>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</si>
  <si>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</si>
  <si>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</si>
  <si>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</si>
  <si>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</si>
  <si>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</si>
  <si>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</si>
  <si>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</si>
  <si>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</si>
  <si>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</si>
  <si>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</si>
  <si>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</si>
  <si>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</si>
  <si>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</si>
  <si>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</si>
  <si>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</si>
  <si>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</si>
  <si>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</si>
  <si>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</si>
  <si>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</si>
  <si>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</si>
  <si>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</si>
  <si>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</si>
  <si>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</si>
  <si>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</si>
  <si>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</si>
  <si>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</si>
  <si>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</si>
  <si>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</si>
  <si>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</si>
  <si>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</si>
  <si>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</si>
  <si>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</si>
  <si>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</si>
  <si>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</si>
  <si>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</si>
  <si>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</si>
  <si>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</si>
  <si>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</si>
  <si>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</si>
  <si>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</si>
  <si>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</si>
  <si>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</si>
  <si>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</si>
  <si>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</si>
  <si>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</si>
  <si>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</si>
  <si>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</si>
  <si>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</si>
  <si>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</si>
  <si>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</si>
  <si>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</si>
  <si>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</si>
  <si>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</si>
  <si>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</si>
  <si>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</si>
  <si>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</si>
  <si>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</si>
  <si>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</si>
  <si>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</si>
  <si>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</si>
  <si>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</si>
  <si>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</si>
  <si>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</si>
  <si>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</si>
  <si>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</si>
  <si>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</si>
  <si>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</si>
  <si>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</si>
  <si>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</si>
  <si>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</si>
  <si>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</si>
  <si>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</si>
  <si>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</si>
  <si>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</si>
  <si>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</si>
  <si>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</si>
  <si>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</si>
  <si>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</si>
  <si>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</si>
  <si>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</si>
  <si>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</si>
  <si>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</si>
  <si>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</si>
  <si>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</si>
  <si>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</si>
  <si>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</si>
  <si>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</si>
  <si>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</si>
  <si>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</si>
  <si>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</si>
  <si>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</si>
  <si>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</si>
  <si>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</si>
  <si>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</si>
  <si>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</si>
  <si>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</si>
  <si>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</si>
  <si>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</si>
  <si>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</si>
  <si>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</si>
  <si>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</si>
  <si>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</si>
  <si>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</si>
  <si>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</si>
  <si>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</si>
  <si>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</si>
  <si>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</si>
  <si>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</si>
  <si>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</si>
  <si>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</si>
  <si>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</si>
  <si>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</si>
  <si>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</si>
  <si>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</si>
  <si>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</si>
  <si>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</si>
  <si>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</si>
  <si>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</si>
  <si>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</si>
  <si>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</si>
  <si>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</si>
  <si>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</si>
  <si>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</si>
  <si>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</si>
  <si>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</si>
  <si>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</si>
  <si>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</si>
  <si>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</si>
  <si>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</si>
  <si>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</si>
  <si>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</si>
  <si>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</si>
  <si>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</si>
  <si>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</si>
  <si>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</si>
  <si>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</si>
  <si>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</si>
  <si>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</si>
  <si>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</si>
  <si>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</si>
  <si>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</si>
  <si>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</si>
  <si>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</si>
  <si>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</si>
  <si>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</si>
  <si>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</si>
  <si>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</si>
  <si>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</si>
  <si>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</si>
  <si>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</si>
  <si>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</si>
  <si>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</si>
  <si>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</si>
  <si>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</si>
  <si>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</si>
  <si>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</si>
  <si>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</si>
  <si>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</si>
  <si>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</si>
  <si>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</si>
  <si>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</si>
  <si>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</si>
  <si>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</si>
  <si>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</si>
  <si>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</si>
  <si>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</si>
  <si>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</si>
  <si>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</si>
  <si>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</si>
  <si>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</si>
  <si>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</si>
  <si>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</si>
  <si>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</si>
  <si>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</si>
  <si>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</si>
  <si>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</si>
  <si>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</si>
  <si>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</si>
  <si>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</si>
  <si>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</si>
  <si>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</si>
  <si>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</si>
  <si>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</si>
  <si>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</si>
  <si>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</si>
  <si>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</si>
  <si>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</si>
  <si>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</si>
  <si>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</si>
  <si>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</si>
  <si>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</si>
  <si>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</si>
  <si>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</si>
  <si>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</si>
  <si>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</si>
  <si>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</si>
  <si>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</si>
  <si>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</si>
  <si>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</si>
  <si>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</si>
  <si>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</si>
  <si>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</si>
  <si>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</si>
  <si>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</si>
  <si>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</si>
  <si>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</si>
  <si>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</si>
  <si>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</si>
  <si>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</si>
  <si>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</si>
  <si>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</si>
  <si>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</si>
  <si>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</si>
  <si>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</si>
  <si>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</si>
  <si>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</si>
  <si>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</si>
  <si>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</si>
  <si>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</si>
  <si>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</si>
  <si>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</si>
  <si>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</si>
  <si>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</si>
  <si>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</si>
  <si>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</si>
  <si>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</si>
  <si>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</si>
  <si>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</si>
  <si>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</si>
  <si>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</si>
  <si>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</si>
  <si>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</si>
  <si>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</si>
  <si>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</si>
  <si>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</si>
  <si>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</si>
  <si>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</si>
  <si>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</si>
  <si>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</si>
  <si>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</si>
  <si>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</si>
  <si>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</si>
  <si>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</si>
  <si>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</si>
  <si>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</si>
  <si>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</si>
  <si>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</si>
  <si>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</si>
  <si>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</si>
  <si>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</si>
  <si>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</si>
  <si>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</si>
  <si>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</si>
  <si>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</si>
  <si>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</si>
  <si>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</si>
  <si>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</si>
  <si>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</si>
  <si>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</si>
  <si>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</si>
  <si>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</si>
  <si>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</si>
  <si>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</si>
  <si>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</si>
  <si>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</si>
  <si>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</si>
  <si>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</si>
  <si>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</si>
  <si>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</si>
  <si>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</si>
  <si>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</si>
  <si>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</si>
  <si>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</si>
  <si>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</si>
  <si>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</si>
  <si>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</si>
  <si>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</si>
  <si>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</si>
  <si>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</si>
  <si>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</si>
  <si>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</si>
  <si>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</si>
  <si>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</si>
  <si>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</si>
  <si>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</si>
  <si>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</si>
  <si>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</si>
  <si>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</si>
  <si>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</si>
  <si>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</si>
  <si>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</si>
  <si>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</si>
  <si>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</si>
  <si>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</si>
  <si>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</si>
  <si>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</si>
  <si>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</si>
  <si>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</si>
  <si>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</si>
  <si>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</si>
  <si>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</si>
  <si>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</si>
  <si>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</si>
  <si>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</si>
  <si>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</si>
  <si>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</si>
  <si>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</si>
  <si>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</si>
  <si>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</si>
  <si>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</si>
  <si>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</si>
  <si>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</si>
  <si>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</si>
  <si>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</si>
  <si>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</si>
  <si>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</si>
  <si>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</si>
  <si>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</si>
  <si>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</si>
  <si>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</si>
  <si>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</si>
  <si>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</si>
  <si>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</si>
  <si>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</si>
  <si>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</si>
  <si>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</si>
  <si>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</si>
  <si>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</si>
  <si>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</si>
  <si>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</si>
  <si>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</si>
  <si>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</si>
  <si>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</si>
  <si>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</si>
  <si>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</si>
  <si>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</si>
  <si>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</si>
  <si>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</si>
  <si>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</si>
  <si>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</si>
  <si>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</si>
  <si>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</si>
  <si>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</si>
  <si>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</si>
  <si>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</si>
  <si>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</si>
  <si>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</si>
  <si>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</si>
  <si>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</si>
  <si>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</si>
  <si>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</si>
  <si>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</si>
  <si>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</si>
  <si>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</si>
  <si>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</si>
  <si>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</si>
  <si>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</si>
  <si>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</si>
  <si>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</si>
  <si>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</si>
  <si>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</si>
  <si>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</si>
  <si>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</si>
  <si>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</si>
  <si>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</si>
  <si>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</si>
  <si>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</si>
  <si>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</si>
  <si>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</si>
  <si>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</si>
  <si>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</si>
  <si>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</si>
  <si>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</si>
  <si>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</si>
  <si>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</si>
  <si>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</si>
  <si>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</si>
  <si>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</si>
  <si>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</si>
  <si>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</si>
  <si>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</si>
  <si>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</si>
  <si>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</si>
  <si>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</si>
  <si>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</si>
  <si>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</si>
  <si>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</si>
  <si>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</si>
  <si>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</si>
  <si>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</si>
  <si>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</si>
  <si>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</si>
  <si>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</si>
  <si>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</si>
  <si>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</si>
  <si>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</si>
  <si>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</si>
  <si>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</si>
  <si>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</si>
  <si>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</si>
  <si>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</si>
  <si>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</si>
  <si>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</si>
  <si>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</si>
  <si>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</si>
  <si>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</si>
  <si>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</si>
  <si>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</si>
  <si>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</si>
  <si>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</si>
  <si>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</si>
  <si>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</si>
  <si>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</si>
  <si>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</si>
  <si>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</si>
  <si>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</si>
  <si>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</si>
  <si>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</si>
  <si>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</si>
  <si>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</si>
  <si>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</si>
  <si>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</si>
  <si>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</si>
  <si>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</si>
  <si>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</si>
  <si>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</si>
  <si>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</si>
  <si>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</si>
  <si>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</si>
  <si>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</si>
  <si>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</si>
  <si>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</si>
  <si>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</si>
  <si>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</si>
  <si>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</si>
  <si>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</si>
  <si>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</si>
  <si>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</si>
  <si>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</si>
  <si>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</si>
  <si>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</si>
  <si>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</si>
  <si>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</si>
  <si>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</si>
  <si>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</si>
  <si>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</si>
  <si>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</si>
  <si>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</si>
  <si>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</si>
  <si>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</si>
  <si>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</si>
  <si>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</si>
  <si>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</si>
  <si>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</si>
  <si>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</si>
  <si>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</si>
  <si>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</si>
  <si>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</si>
  <si>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</si>
  <si>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</si>
  <si>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</si>
  <si>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</si>
  <si>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</si>
  <si>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</si>
  <si>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</si>
  <si>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</si>
  <si>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</si>
  <si>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</si>
  <si>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</si>
  <si>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</si>
  <si>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</si>
  <si>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</si>
  <si>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</si>
  <si>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</si>
  <si>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</si>
  <si>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</si>
  <si>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</si>
  <si>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</si>
  <si>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</si>
  <si>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</si>
  <si>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</si>
  <si>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</si>
  <si>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</si>
  <si>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</si>
  <si>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</si>
  <si>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</si>
  <si>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</si>
  <si>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</si>
  <si>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</si>
  <si>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</si>
  <si>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</si>
  <si>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</si>
  <si>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</si>
  <si>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</si>
  <si>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</si>
  <si>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</si>
  <si>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</si>
  <si>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</si>
  <si>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</si>
  <si>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</si>
  <si>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</si>
  <si>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</si>
  <si>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</si>
  <si>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</si>
  <si>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</si>
  <si>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</si>
  <si>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</si>
  <si>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</si>
  <si>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</si>
  <si>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</si>
  <si>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</si>
  <si>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</si>
  <si>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</si>
  <si>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</si>
  <si>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</si>
  <si>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</si>
  <si>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</si>
  <si>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</si>
  <si>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</si>
  <si>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</si>
  <si>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</si>
  <si>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</si>
  <si>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</si>
  <si>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</si>
  <si>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</si>
  <si>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</si>
  <si>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</si>
  <si>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</si>
  <si>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</si>
  <si>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</si>
  <si>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</si>
  <si>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</si>
  <si>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</si>
  <si>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</si>
  <si>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</si>
  <si>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</si>
  <si>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EXPENDITURE FOR THE 2nd QUARTER ENDED 31 DECEMBER 2013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</si>
</sst>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0</v>
      </c>
      <c r="C3" s="2" t="s">
        <v>1</v>
      </c>
      <c r="D3" s="3" t="s">
        <v>2</v>
      </c>
      <c r="E3" s="4" t="s">
        <v>3</v>
      </c>
      <c r="F3" s="4" t="s">
        <v>643</v>
      </c>
      <c r="G3" s="5" t="s">
        <v>4</v>
      </c>
      <c r="H3" s="3" t="s">
        <v>644</v>
      </c>
      <c r="I3" s="4" t="s">
        <v>5</v>
      </c>
      <c r="J3" s="5" t="s">
        <v>6</v>
      </c>
      <c r="K3" s="5" t="s">
        <v>7</v>
      </c>
      <c r="L3" s="3" t="s">
        <v>8</v>
      </c>
      <c r="M3" s="4" t="s">
        <v>9</v>
      </c>
      <c r="N3" s="5" t="s">
        <v>10</v>
      </c>
      <c r="O3" s="5" t="s">
        <v>11</v>
      </c>
      <c r="P3" s="3" t="s">
        <v>12</v>
      </c>
      <c r="Q3" s="4" t="s">
        <v>13</v>
      </c>
      <c r="R3" s="5" t="s">
        <v>14</v>
      </c>
      <c r="S3" s="5" t="s">
        <v>15</v>
      </c>
      <c r="T3" s="3" t="s">
        <v>16</v>
      </c>
      <c r="U3" s="4" t="s">
        <v>645</v>
      </c>
      <c r="V3" s="5" t="s">
        <v>17</v>
      </c>
      <c r="W3" s="5" t="s">
        <v>18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19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20</v>
      </c>
      <c r="B6" s="32" t="s">
        <v>21</v>
      </c>
      <c r="C6" s="33" t="s">
        <v>22</v>
      </c>
      <c r="D6" s="52">
        <v>332807309</v>
      </c>
      <c r="E6" s="53">
        <v>332807309</v>
      </c>
      <c r="F6" s="53">
        <v>0</v>
      </c>
      <c r="G6" s="6">
        <f>IF($D6=0,0,$F6/$D6)</f>
        <v>0</v>
      </c>
      <c r="H6" s="67">
        <v>0</v>
      </c>
      <c r="I6" s="53">
        <v>0</v>
      </c>
      <c r="J6" s="68">
        <v>0</v>
      </c>
      <c r="K6" s="68">
        <v>0</v>
      </c>
      <c r="L6" s="67">
        <v>0</v>
      </c>
      <c r="M6" s="53">
        <v>0</v>
      </c>
      <c r="N6" s="68">
        <v>0</v>
      </c>
      <c r="O6" s="68">
        <v>0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20</v>
      </c>
      <c r="B7" s="32" t="s">
        <v>23</v>
      </c>
      <c r="C7" s="33" t="s">
        <v>24</v>
      </c>
      <c r="D7" s="52">
        <v>537635280</v>
      </c>
      <c r="E7" s="53">
        <v>537635280</v>
      </c>
      <c r="F7" s="53">
        <v>0</v>
      </c>
      <c r="G7" s="6">
        <f>IF($D7=0,0,$F7/$D7)</f>
        <v>0</v>
      </c>
      <c r="H7" s="67">
        <v>0</v>
      </c>
      <c r="I7" s="53">
        <v>0</v>
      </c>
      <c r="J7" s="68">
        <v>0</v>
      </c>
      <c r="K7" s="68">
        <v>0</v>
      </c>
      <c r="L7" s="67">
        <v>0</v>
      </c>
      <c r="M7" s="53">
        <v>0</v>
      </c>
      <c r="N7" s="68">
        <v>0</v>
      </c>
      <c r="O7" s="68">
        <v>0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25</v>
      </c>
      <c r="C8" s="36"/>
      <c r="D8" s="54">
        <f>SUM(D6:D7)</f>
        <v>870442589</v>
      </c>
      <c r="E8" s="55">
        <f>SUM(E6:E7)</f>
        <v>870442589</v>
      </c>
      <c r="F8" s="55">
        <f>SUM(F6:F7)</f>
        <v>0</v>
      </c>
      <c r="G8" s="7">
        <f>IF($D8=0,0,$F8/$D8)</f>
        <v>0</v>
      </c>
      <c r="H8" s="69">
        <f aca="true" t="shared" si="0" ref="H8:W8">SUM(H6:H7)</f>
        <v>0</v>
      </c>
      <c r="I8" s="55">
        <f t="shared" si="0"/>
        <v>0</v>
      </c>
      <c r="J8" s="70">
        <f t="shared" si="0"/>
        <v>0</v>
      </c>
      <c r="K8" s="70">
        <f t="shared" si="0"/>
        <v>0</v>
      </c>
      <c r="L8" s="69">
        <f t="shared" si="0"/>
        <v>0</v>
      </c>
      <c r="M8" s="55">
        <f t="shared" si="0"/>
        <v>0</v>
      </c>
      <c r="N8" s="70">
        <f t="shared" si="0"/>
        <v>0</v>
      </c>
      <c r="O8" s="70">
        <f t="shared" si="0"/>
        <v>0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26</v>
      </c>
      <c r="B9" s="32" t="s">
        <v>27</v>
      </c>
      <c r="C9" s="33" t="s">
        <v>28</v>
      </c>
      <c r="D9" s="52">
        <v>0</v>
      </c>
      <c r="E9" s="53">
        <v>0</v>
      </c>
      <c r="F9" s="53">
        <v>0</v>
      </c>
      <c r="G9" s="6">
        <f>IF($D9=0,0,$F9/$D9)</f>
        <v>0</v>
      </c>
      <c r="H9" s="67">
        <v>0</v>
      </c>
      <c r="I9" s="53">
        <v>0</v>
      </c>
      <c r="J9" s="68">
        <v>0</v>
      </c>
      <c r="K9" s="68">
        <v>0</v>
      </c>
      <c r="L9" s="67">
        <v>0</v>
      </c>
      <c r="M9" s="53">
        <v>0</v>
      </c>
      <c r="N9" s="68">
        <v>0</v>
      </c>
      <c r="O9" s="68">
        <v>0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26</v>
      </c>
      <c r="B10" s="32" t="s">
        <v>29</v>
      </c>
      <c r="C10" s="33" t="s">
        <v>30</v>
      </c>
      <c r="D10" s="52">
        <v>3877020</v>
      </c>
      <c r="E10" s="53">
        <v>3877020</v>
      </c>
      <c r="F10" s="53">
        <v>0</v>
      </c>
      <c r="G10" s="6">
        <f aca="true" t="shared" si="1" ref="G10:G41">IF($D10=0,0,$F10/$D10)</f>
        <v>0</v>
      </c>
      <c r="H10" s="67">
        <v>0</v>
      </c>
      <c r="I10" s="53">
        <v>0</v>
      </c>
      <c r="J10" s="68">
        <v>0</v>
      </c>
      <c r="K10" s="68">
        <v>0</v>
      </c>
      <c r="L10" s="67">
        <v>0</v>
      </c>
      <c r="M10" s="53">
        <v>0</v>
      </c>
      <c r="N10" s="68">
        <v>0</v>
      </c>
      <c r="O10" s="68">
        <v>0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26</v>
      </c>
      <c r="B11" s="32" t="s">
        <v>31</v>
      </c>
      <c r="C11" s="33" t="s">
        <v>32</v>
      </c>
      <c r="D11" s="52">
        <v>1480404</v>
      </c>
      <c r="E11" s="53">
        <v>1480404</v>
      </c>
      <c r="F11" s="53">
        <v>532153</v>
      </c>
      <c r="G11" s="6">
        <f t="shared" si="1"/>
        <v>0.35946471368626404</v>
      </c>
      <c r="H11" s="67">
        <v>30000</v>
      </c>
      <c r="I11" s="53">
        <v>0</v>
      </c>
      <c r="J11" s="68">
        <v>228817</v>
      </c>
      <c r="K11" s="68">
        <v>258817</v>
      </c>
      <c r="L11" s="67">
        <v>201632</v>
      </c>
      <c r="M11" s="53">
        <v>48840</v>
      </c>
      <c r="N11" s="68">
        <v>22864</v>
      </c>
      <c r="O11" s="68">
        <v>273336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26</v>
      </c>
      <c r="B12" s="32" t="s">
        <v>33</v>
      </c>
      <c r="C12" s="33" t="s">
        <v>34</v>
      </c>
      <c r="D12" s="52">
        <v>0</v>
      </c>
      <c r="E12" s="53">
        <v>0</v>
      </c>
      <c r="F12" s="53">
        <v>0</v>
      </c>
      <c r="G12" s="6">
        <f t="shared" si="1"/>
        <v>0</v>
      </c>
      <c r="H12" s="67">
        <v>0</v>
      </c>
      <c r="I12" s="53">
        <v>0</v>
      </c>
      <c r="J12" s="68">
        <v>0</v>
      </c>
      <c r="K12" s="68">
        <v>0</v>
      </c>
      <c r="L12" s="67">
        <v>0</v>
      </c>
      <c r="M12" s="53">
        <v>0</v>
      </c>
      <c r="N12" s="68">
        <v>0</v>
      </c>
      <c r="O12" s="68">
        <v>0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26</v>
      </c>
      <c r="B13" s="32" t="s">
        <v>35</v>
      </c>
      <c r="C13" s="33" t="s">
        <v>36</v>
      </c>
      <c r="D13" s="52">
        <v>0</v>
      </c>
      <c r="E13" s="53">
        <v>0</v>
      </c>
      <c r="F13" s="53">
        <v>0</v>
      </c>
      <c r="G13" s="6">
        <f t="shared" si="1"/>
        <v>0</v>
      </c>
      <c r="H13" s="67">
        <v>0</v>
      </c>
      <c r="I13" s="53">
        <v>0</v>
      </c>
      <c r="J13" s="68">
        <v>0</v>
      </c>
      <c r="K13" s="68">
        <v>0</v>
      </c>
      <c r="L13" s="67">
        <v>0</v>
      </c>
      <c r="M13" s="53">
        <v>0</v>
      </c>
      <c r="N13" s="68">
        <v>0</v>
      </c>
      <c r="O13" s="68">
        <v>0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26</v>
      </c>
      <c r="B14" s="32" t="s">
        <v>37</v>
      </c>
      <c r="C14" s="33" t="s">
        <v>38</v>
      </c>
      <c r="D14" s="52">
        <v>0</v>
      </c>
      <c r="E14" s="53">
        <v>0</v>
      </c>
      <c r="F14" s="53">
        <v>0</v>
      </c>
      <c r="G14" s="6">
        <f t="shared" si="1"/>
        <v>0</v>
      </c>
      <c r="H14" s="67">
        <v>0</v>
      </c>
      <c r="I14" s="53">
        <v>0</v>
      </c>
      <c r="J14" s="68">
        <v>0</v>
      </c>
      <c r="K14" s="68">
        <v>0</v>
      </c>
      <c r="L14" s="67">
        <v>0</v>
      </c>
      <c r="M14" s="53">
        <v>0</v>
      </c>
      <c r="N14" s="68">
        <v>0</v>
      </c>
      <c r="O14" s="68">
        <v>0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26</v>
      </c>
      <c r="B15" s="32" t="s">
        <v>39</v>
      </c>
      <c r="C15" s="33" t="s">
        <v>40</v>
      </c>
      <c r="D15" s="52">
        <v>1077252</v>
      </c>
      <c r="E15" s="53">
        <v>1077252</v>
      </c>
      <c r="F15" s="53">
        <v>0</v>
      </c>
      <c r="G15" s="6">
        <f t="shared" si="1"/>
        <v>0</v>
      </c>
      <c r="H15" s="67">
        <v>0</v>
      </c>
      <c r="I15" s="53">
        <v>0</v>
      </c>
      <c r="J15" s="68">
        <v>0</v>
      </c>
      <c r="K15" s="68">
        <v>0</v>
      </c>
      <c r="L15" s="67">
        <v>0</v>
      </c>
      <c r="M15" s="53">
        <v>0</v>
      </c>
      <c r="N15" s="68">
        <v>0</v>
      </c>
      <c r="O15" s="68">
        <v>0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26</v>
      </c>
      <c r="B16" s="32" t="s">
        <v>41</v>
      </c>
      <c r="C16" s="33" t="s">
        <v>42</v>
      </c>
      <c r="D16" s="52">
        <v>0</v>
      </c>
      <c r="E16" s="53">
        <v>0</v>
      </c>
      <c r="F16" s="53">
        <v>0</v>
      </c>
      <c r="G16" s="6">
        <f t="shared" si="1"/>
        <v>0</v>
      </c>
      <c r="H16" s="67">
        <v>0</v>
      </c>
      <c r="I16" s="53">
        <v>0</v>
      </c>
      <c r="J16" s="68">
        <v>0</v>
      </c>
      <c r="K16" s="68">
        <v>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26</v>
      </c>
      <c r="B17" s="32" t="s">
        <v>43</v>
      </c>
      <c r="C17" s="33" t="s">
        <v>44</v>
      </c>
      <c r="D17" s="52">
        <v>0</v>
      </c>
      <c r="E17" s="53">
        <v>0</v>
      </c>
      <c r="F17" s="53">
        <v>0</v>
      </c>
      <c r="G17" s="6">
        <f t="shared" si="1"/>
        <v>0</v>
      </c>
      <c r="H17" s="67">
        <v>0</v>
      </c>
      <c r="I17" s="53">
        <v>0</v>
      </c>
      <c r="J17" s="68">
        <v>0</v>
      </c>
      <c r="K17" s="68">
        <v>0</v>
      </c>
      <c r="L17" s="67">
        <v>0</v>
      </c>
      <c r="M17" s="53">
        <v>0</v>
      </c>
      <c r="N17" s="68">
        <v>0</v>
      </c>
      <c r="O17" s="68">
        <v>0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45</v>
      </c>
      <c r="B18" s="32" t="s">
        <v>46</v>
      </c>
      <c r="C18" s="33" t="s">
        <v>47</v>
      </c>
      <c r="D18" s="52">
        <v>0</v>
      </c>
      <c r="E18" s="53">
        <v>0</v>
      </c>
      <c r="F18" s="53">
        <v>0</v>
      </c>
      <c r="G18" s="6">
        <f t="shared" si="1"/>
        <v>0</v>
      </c>
      <c r="H18" s="67">
        <v>0</v>
      </c>
      <c r="I18" s="53">
        <v>0</v>
      </c>
      <c r="J18" s="68">
        <v>0</v>
      </c>
      <c r="K18" s="68">
        <v>0</v>
      </c>
      <c r="L18" s="67">
        <v>0</v>
      </c>
      <c r="M18" s="53">
        <v>0</v>
      </c>
      <c r="N18" s="68">
        <v>0</v>
      </c>
      <c r="O18" s="68">
        <v>0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48</v>
      </c>
      <c r="C19" s="36"/>
      <c r="D19" s="54">
        <f>SUM(D9:D18)</f>
        <v>6434676</v>
      </c>
      <c r="E19" s="55">
        <f>SUM(E9:E18)</f>
        <v>6434676</v>
      </c>
      <c r="F19" s="55">
        <f>SUM(F9:F18)</f>
        <v>532153</v>
      </c>
      <c r="G19" s="7">
        <f t="shared" si="1"/>
        <v>0.08270082285417324</v>
      </c>
      <c r="H19" s="69">
        <f aca="true" t="shared" si="2" ref="H19:W19">SUM(H9:H18)</f>
        <v>30000</v>
      </c>
      <c r="I19" s="55">
        <f t="shared" si="2"/>
        <v>0</v>
      </c>
      <c r="J19" s="70">
        <f t="shared" si="2"/>
        <v>228817</v>
      </c>
      <c r="K19" s="70">
        <f t="shared" si="2"/>
        <v>258817</v>
      </c>
      <c r="L19" s="69">
        <f t="shared" si="2"/>
        <v>201632</v>
      </c>
      <c r="M19" s="55">
        <f t="shared" si="2"/>
        <v>48840</v>
      </c>
      <c r="N19" s="70">
        <f t="shared" si="2"/>
        <v>22864</v>
      </c>
      <c r="O19" s="70">
        <f t="shared" si="2"/>
        <v>273336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26</v>
      </c>
      <c r="B20" s="32" t="s">
        <v>49</v>
      </c>
      <c r="C20" s="33" t="s">
        <v>50</v>
      </c>
      <c r="D20" s="52">
        <v>12119804</v>
      </c>
      <c r="E20" s="53">
        <v>12119804</v>
      </c>
      <c r="F20" s="53">
        <v>26909</v>
      </c>
      <c r="G20" s="6">
        <f t="shared" si="1"/>
        <v>0.0022202504264920457</v>
      </c>
      <c r="H20" s="67">
        <v>26909</v>
      </c>
      <c r="I20" s="53">
        <v>0</v>
      </c>
      <c r="J20" s="68">
        <v>0</v>
      </c>
      <c r="K20" s="68">
        <v>26909</v>
      </c>
      <c r="L20" s="67">
        <v>0</v>
      </c>
      <c r="M20" s="53">
        <v>0</v>
      </c>
      <c r="N20" s="68">
        <v>0</v>
      </c>
      <c r="O20" s="68">
        <v>0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26</v>
      </c>
      <c r="B21" s="32" t="s">
        <v>51</v>
      </c>
      <c r="C21" s="33" t="s">
        <v>52</v>
      </c>
      <c r="D21" s="52">
        <v>6068537</v>
      </c>
      <c r="E21" s="53">
        <v>12983290</v>
      </c>
      <c r="F21" s="53">
        <v>2908502</v>
      </c>
      <c r="G21" s="6">
        <f t="shared" si="1"/>
        <v>0.4792756474913146</v>
      </c>
      <c r="H21" s="67">
        <v>0</v>
      </c>
      <c r="I21" s="53">
        <v>2908502</v>
      </c>
      <c r="J21" s="68">
        <v>0</v>
      </c>
      <c r="K21" s="68">
        <v>2908502</v>
      </c>
      <c r="L21" s="67">
        <v>0</v>
      </c>
      <c r="M21" s="53">
        <v>0</v>
      </c>
      <c r="N21" s="68">
        <v>0</v>
      </c>
      <c r="O21" s="68">
        <v>0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26</v>
      </c>
      <c r="B22" s="32" t="s">
        <v>53</v>
      </c>
      <c r="C22" s="33" t="s">
        <v>54</v>
      </c>
      <c r="D22" s="52">
        <v>8176728</v>
      </c>
      <c r="E22" s="53">
        <v>8176728</v>
      </c>
      <c r="F22" s="53">
        <v>1311430</v>
      </c>
      <c r="G22" s="6">
        <f t="shared" si="1"/>
        <v>0.16038567016048474</v>
      </c>
      <c r="H22" s="67">
        <v>388070</v>
      </c>
      <c r="I22" s="53">
        <v>51864</v>
      </c>
      <c r="J22" s="68">
        <v>163797</v>
      </c>
      <c r="K22" s="68">
        <v>603731</v>
      </c>
      <c r="L22" s="67">
        <v>105660</v>
      </c>
      <c r="M22" s="53">
        <v>37436</v>
      </c>
      <c r="N22" s="68">
        <v>564603</v>
      </c>
      <c r="O22" s="68">
        <v>707699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26</v>
      </c>
      <c r="B23" s="32" t="s">
        <v>55</v>
      </c>
      <c r="C23" s="33" t="s">
        <v>56</v>
      </c>
      <c r="D23" s="52">
        <v>21433143</v>
      </c>
      <c r="E23" s="53">
        <v>21433143</v>
      </c>
      <c r="F23" s="53">
        <v>0</v>
      </c>
      <c r="G23" s="6">
        <f t="shared" si="1"/>
        <v>0</v>
      </c>
      <c r="H23" s="67">
        <v>0</v>
      </c>
      <c r="I23" s="53">
        <v>0</v>
      </c>
      <c r="J23" s="68">
        <v>0</v>
      </c>
      <c r="K23" s="68">
        <v>0</v>
      </c>
      <c r="L23" s="67">
        <v>0</v>
      </c>
      <c r="M23" s="53">
        <v>0</v>
      </c>
      <c r="N23" s="68">
        <v>0</v>
      </c>
      <c r="O23" s="68">
        <v>0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26</v>
      </c>
      <c r="B24" s="32" t="s">
        <v>57</v>
      </c>
      <c r="C24" s="33" t="s">
        <v>58</v>
      </c>
      <c r="D24" s="52">
        <v>0</v>
      </c>
      <c r="E24" s="53">
        <v>0</v>
      </c>
      <c r="F24" s="53">
        <v>0</v>
      </c>
      <c r="G24" s="6">
        <f t="shared" si="1"/>
        <v>0</v>
      </c>
      <c r="H24" s="67">
        <v>0</v>
      </c>
      <c r="I24" s="53">
        <v>0</v>
      </c>
      <c r="J24" s="68">
        <v>0</v>
      </c>
      <c r="K24" s="68">
        <v>0</v>
      </c>
      <c r="L24" s="67">
        <v>0</v>
      </c>
      <c r="M24" s="53">
        <v>0</v>
      </c>
      <c r="N24" s="68">
        <v>0</v>
      </c>
      <c r="O24" s="68">
        <v>0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26</v>
      </c>
      <c r="B25" s="32" t="s">
        <v>59</v>
      </c>
      <c r="C25" s="33" t="s">
        <v>60</v>
      </c>
      <c r="D25" s="52">
        <v>7254300</v>
      </c>
      <c r="E25" s="53">
        <v>7254300</v>
      </c>
      <c r="F25" s="53">
        <v>0</v>
      </c>
      <c r="G25" s="6">
        <f t="shared" si="1"/>
        <v>0</v>
      </c>
      <c r="H25" s="67">
        <v>0</v>
      </c>
      <c r="I25" s="53">
        <v>0</v>
      </c>
      <c r="J25" s="68">
        <v>0</v>
      </c>
      <c r="K25" s="68">
        <v>0</v>
      </c>
      <c r="L25" s="67">
        <v>0</v>
      </c>
      <c r="M25" s="53">
        <v>0</v>
      </c>
      <c r="N25" s="68">
        <v>0</v>
      </c>
      <c r="O25" s="68">
        <v>0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26</v>
      </c>
      <c r="B26" s="32" t="s">
        <v>61</v>
      </c>
      <c r="C26" s="33" t="s">
        <v>62</v>
      </c>
      <c r="D26" s="52">
        <v>2152000</v>
      </c>
      <c r="E26" s="53">
        <v>2152000</v>
      </c>
      <c r="F26" s="53">
        <v>440072</v>
      </c>
      <c r="G26" s="6">
        <f t="shared" si="1"/>
        <v>0.20449442379182156</v>
      </c>
      <c r="H26" s="67">
        <v>8229</v>
      </c>
      <c r="I26" s="53">
        <v>228276</v>
      </c>
      <c r="J26" s="68">
        <v>15330</v>
      </c>
      <c r="K26" s="68">
        <v>251835</v>
      </c>
      <c r="L26" s="67">
        <v>156435</v>
      </c>
      <c r="M26" s="53">
        <v>31802</v>
      </c>
      <c r="N26" s="68">
        <v>0</v>
      </c>
      <c r="O26" s="68">
        <v>188237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45</v>
      </c>
      <c r="B27" s="32" t="s">
        <v>63</v>
      </c>
      <c r="C27" s="33" t="s">
        <v>64</v>
      </c>
      <c r="D27" s="52">
        <v>34064640</v>
      </c>
      <c r="E27" s="53">
        <v>34064640</v>
      </c>
      <c r="F27" s="53">
        <v>0</v>
      </c>
      <c r="G27" s="6">
        <f t="shared" si="1"/>
        <v>0</v>
      </c>
      <c r="H27" s="67">
        <v>0</v>
      </c>
      <c r="I27" s="53">
        <v>0</v>
      </c>
      <c r="J27" s="68">
        <v>0</v>
      </c>
      <c r="K27" s="68">
        <v>0</v>
      </c>
      <c r="L27" s="67">
        <v>0</v>
      </c>
      <c r="M27" s="53">
        <v>0</v>
      </c>
      <c r="N27" s="68">
        <v>0</v>
      </c>
      <c r="O27" s="68">
        <v>0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65</v>
      </c>
      <c r="C28" s="36"/>
      <c r="D28" s="54">
        <f>SUM(D20:D27)</f>
        <v>91269152</v>
      </c>
      <c r="E28" s="55">
        <f>SUM(E20:E27)</f>
        <v>98183905</v>
      </c>
      <c r="F28" s="55">
        <f>SUM(F20:F27)</f>
        <v>4686913</v>
      </c>
      <c r="G28" s="7">
        <f t="shared" si="1"/>
        <v>0.051352651989140866</v>
      </c>
      <c r="H28" s="69">
        <f aca="true" t="shared" si="3" ref="H28:W28">SUM(H20:H27)</f>
        <v>423208</v>
      </c>
      <c r="I28" s="55">
        <f t="shared" si="3"/>
        <v>3188642</v>
      </c>
      <c r="J28" s="70">
        <f t="shared" si="3"/>
        <v>179127</v>
      </c>
      <c r="K28" s="70">
        <f t="shared" si="3"/>
        <v>3790977</v>
      </c>
      <c r="L28" s="69">
        <f t="shared" si="3"/>
        <v>262095</v>
      </c>
      <c r="M28" s="55">
        <f t="shared" si="3"/>
        <v>69238</v>
      </c>
      <c r="N28" s="70">
        <f t="shared" si="3"/>
        <v>564603</v>
      </c>
      <c r="O28" s="70">
        <f t="shared" si="3"/>
        <v>895936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26</v>
      </c>
      <c r="B29" s="32" t="s">
        <v>66</v>
      </c>
      <c r="C29" s="33" t="s">
        <v>67</v>
      </c>
      <c r="D29" s="52">
        <v>0</v>
      </c>
      <c r="E29" s="53">
        <v>0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26</v>
      </c>
      <c r="B30" s="32" t="s">
        <v>68</v>
      </c>
      <c r="C30" s="33" t="s">
        <v>69</v>
      </c>
      <c r="D30" s="52">
        <v>0</v>
      </c>
      <c r="E30" s="53">
        <v>0</v>
      </c>
      <c r="F30" s="53">
        <v>0</v>
      </c>
      <c r="G30" s="6">
        <f t="shared" si="1"/>
        <v>0</v>
      </c>
      <c r="H30" s="67">
        <v>0</v>
      </c>
      <c r="I30" s="53">
        <v>0</v>
      </c>
      <c r="J30" s="68">
        <v>0</v>
      </c>
      <c r="K30" s="68">
        <v>0</v>
      </c>
      <c r="L30" s="67">
        <v>0</v>
      </c>
      <c r="M30" s="53">
        <v>0</v>
      </c>
      <c r="N30" s="68">
        <v>0</v>
      </c>
      <c r="O30" s="68">
        <v>0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26</v>
      </c>
      <c r="B31" s="32" t="s">
        <v>70</v>
      </c>
      <c r="C31" s="33" t="s">
        <v>71</v>
      </c>
      <c r="D31" s="52">
        <v>1300000</v>
      </c>
      <c r="E31" s="53">
        <v>1300000</v>
      </c>
      <c r="F31" s="53">
        <v>0</v>
      </c>
      <c r="G31" s="6">
        <f t="shared" si="1"/>
        <v>0</v>
      </c>
      <c r="H31" s="67">
        <v>0</v>
      </c>
      <c r="I31" s="53">
        <v>0</v>
      </c>
      <c r="J31" s="68">
        <v>0</v>
      </c>
      <c r="K31" s="68">
        <v>0</v>
      </c>
      <c r="L31" s="67">
        <v>0</v>
      </c>
      <c r="M31" s="53">
        <v>0</v>
      </c>
      <c r="N31" s="68">
        <v>0</v>
      </c>
      <c r="O31" s="68">
        <v>0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26</v>
      </c>
      <c r="B32" s="32" t="s">
        <v>72</v>
      </c>
      <c r="C32" s="33" t="s">
        <v>73</v>
      </c>
      <c r="D32" s="52">
        <v>0</v>
      </c>
      <c r="E32" s="53">
        <v>0</v>
      </c>
      <c r="F32" s="53">
        <v>50807</v>
      </c>
      <c r="G32" s="6">
        <f t="shared" si="1"/>
        <v>0</v>
      </c>
      <c r="H32" s="67">
        <v>0</v>
      </c>
      <c r="I32" s="53">
        <v>0</v>
      </c>
      <c r="J32" s="68">
        <v>0</v>
      </c>
      <c r="K32" s="68">
        <v>0</v>
      </c>
      <c r="L32" s="67">
        <v>50807</v>
      </c>
      <c r="M32" s="53">
        <v>0</v>
      </c>
      <c r="N32" s="68">
        <v>0</v>
      </c>
      <c r="O32" s="68">
        <v>50807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26</v>
      </c>
      <c r="B33" s="32" t="s">
        <v>74</v>
      </c>
      <c r="C33" s="33" t="s">
        <v>75</v>
      </c>
      <c r="D33" s="52">
        <v>0</v>
      </c>
      <c r="E33" s="53">
        <v>0</v>
      </c>
      <c r="F33" s="53">
        <v>18236526</v>
      </c>
      <c r="G33" s="6">
        <f t="shared" si="1"/>
        <v>0</v>
      </c>
      <c r="H33" s="67">
        <v>0</v>
      </c>
      <c r="I33" s="53">
        <v>2509308</v>
      </c>
      <c r="J33" s="68">
        <v>0</v>
      </c>
      <c r="K33" s="68">
        <v>2509308</v>
      </c>
      <c r="L33" s="67">
        <v>1135055</v>
      </c>
      <c r="M33" s="53">
        <v>10922128</v>
      </c>
      <c r="N33" s="68">
        <v>3670035</v>
      </c>
      <c r="O33" s="68">
        <v>15727218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26</v>
      </c>
      <c r="B34" s="32" t="s">
        <v>76</v>
      </c>
      <c r="C34" s="33" t="s">
        <v>77</v>
      </c>
      <c r="D34" s="52">
        <v>0</v>
      </c>
      <c r="E34" s="53">
        <v>0</v>
      </c>
      <c r="F34" s="53">
        <v>5611282</v>
      </c>
      <c r="G34" s="6">
        <f t="shared" si="1"/>
        <v>0</v>
      </c>
      <c r="H34" s="67">
        <v>673066</v>
      </c>
      <c r="I34" s="53">
        <v>661408</v>
      </c>
      <c r="J34" s="68">
        <v>163672</v>
      </c>
      <c r="K34" s="68">
        <v>1498146</v>
      </c>
      <c r="L34" s="67">
        <v>484028</v>
      </c>
      <c r="M34" s="53">
        <v>3057280</v>
      </c>
      <c r="N34" s="68">
        <v>571828</v>
      </c>
      <c r="O34" s="68">
        <v>4113136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26</v>
      </c>
      <c r="B35" s="32" t="s">
        <v>78</v>
      </c>
      <c r="C35" s="33" t="s">
        <v>79</v>
      </c>
      <c r="D35" s="52">
        <v>0</v>
      </c>
      <c r="E35" s="53">
        <v>0</v>
      </c>
      <c r="F35" s="53">
        <v>927870</v>
      </c>
      <c r="G35" s="6">
        <f t="shared" si="1"/>
        <v>0</v>
      </c>
      <c r="H35" s="67">
        <v>40288</v>
      </c>
      <c r="I35" s="53">
        <v>0</v>
      </c>
      <c r="J35" s="68">
        <v>431441</v>
      </c>
      <c r="K35" s="68">
        <v>471729</v>
      </c>
      <c r="L35" s="67">
        <v>88313</v>
      </c>
      <c r="M35" s="53">
        <v>367828</v>
      </c>
      <c r="N35" s="68">
        <v>0</v>
      </c>
      <c r="O35" s="68">
        <v>456141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26</v>
      </c>
      <c r="B36" s="32" t="s">
        <v>80</v>
      </c>
      <c r="C36" s="33" t="s">
        <v>81</v>
      </c>
      <c r="D36" s="52">
        <v>0</v>
      </c>
      <c r="E36" s="53">
        <v>0</v>
      </c>
      <c r="F36" s="53">
        <v>219666</v>
      </c>
      <c r="G36" s="6">
        <f t="shared" si="1"/>
        <v>0</v>
      </c>
      <c r="H36" s="67">
        <v>11075</v>
      </c>
      <c r="I36" s="53">
        <v>0</v>
      </c>
      <c r="J36" s="68">
        <v>0</v>
      </c>
      <c r="K36" s="68">
        <v>11075</v>
      </c>
      <c r="L36" s="67">
        <v>208591</v>
      </c>
      <c r="M36" s="53">
        <v>0</v>
      </c>
      <c r="N36" s="68">
        <v>0</v>
      </c>
      <c r="O36" s="68">
        <v>208591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45</v>
      </c>
      <c r="B37" s="32" t="s">
        <v>82</v>
      </c>
      <c r="C37" s="33" t="s">
        <v>83</v>
      </c>
      <c r="D37" s="52">
        <v>0</v>
      </c>
      <c r="E37" s="53">
        <v>0</v>
      </c>
      <c r="F37" s="53">
        <v>0</v>
      </c>
      <c r="G37" s="6">
        <f t="shared" si="1"/>
        <v>0</v>
      </c>
      <c r="H37" s="67">
        <v>0</v>
      </c>
      <c r="I37" s="53">
        <v>0</v>
      </c>
      <c r="J37" s="68">
        <v>0</v>
      </c>
      <c r="K37" s="68">
        <v>0</v>
      </c>
      <c r="L37" s="67">
        <v>0</v>
      </c>
      <c r="M37" s="53">
        <v>0</v>
      </c>
      <c r="N37" s="68">
        <v>0</v>
      </c>
      <c r="O37" s="68">
        <v>0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84</v>
      </c>
      <c r="C38" s="36"/>
      <c r="D38" s="54">
        <f>SUM(D29:D37)</f>
        <v>1300000</v>
      </c>
      <c r="E38" s="55">
        <f>SUM(E29:E37)</f>
        <v>1300000</v>
      </c>
      <c r="F38" s="55">
        <f>SUM(F29:F37)</f>
        <v>25046151</v>
      </c>
      <c r="G38" s="7">
        <f t="shared" si="1"/>
        <v>19.26627</v>
      </c>
      <c r="H38" s="69">
        <f aca="true" t="shared" si="4" ref="H38:W38">SUM(H29:H37)</f>
        <v>724429</v>
      </c>
      <c r="I38" s="55">
        <f t="shared" si="4"/>
        <v>3170716</v>
      </c>
      <c r="J38" s="70">
        <f t="shared" si="4"/>
        <v>595113</v>
      </c>
      <c r="K38" s="70">
        <f t="shared" si="4"/>
        <v>4490258</v>
      </c>
      <c r="L38" s="69">
        <f t="shared" si="4"/>
        <v>1966794</v>
      </c>
      <c r="M38" s="55">
        <f t="shared" si="4"/>
        <v>14347236</v>
      </c>
      <c r="N38" s="70">
        <f t="shared" si="4"/>
        <v>4241863</v>
      </c>
      <c r="O38" s="70">
        <f t="shared" si="4"/>
        <v>20555893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26</v>
      </c>
      <c r="B39" s="32" t="s">
        <v>85</v>
      </c>
      <c r="C39" s="33" t="s">
        <v>86</v>
      </c>
      <c r="D39" s="52">
        <v>8652903</v>
      </c>
      <c r="E39" s="53">
        <v>8652903</v>
      </c>
      <c r="F39" s="53">
        <v>2510216</v>
      </c>
      <c r="G39" s="6">
        <f t="shared" si="1"/>
        <v>0.2901010215877839</v>
      </c>
      <c r="H39" s="67">
        <v>60710</v>
      </c>
      <c r="I39" s="53">
        <v>255560</v>
      </c>
      <c r="J39" s="68">
        <v>0</v>
      </c>
      <c r="K39" s="68">
        <v>316270</v>
      </c>
      <c r="L39" s="67">
        <v>448853</v>
      </c>
      <c r="M39" s="53">
        <v>1139035</v>
      </c>
      <c r="N39" s="68">
        <v>606058</v>
      </c>
      <c r="O39" s="68">
        <v>2193946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26</v>
      </c>
      <c r="B40" s="32" t="s">
        <v>87</v>
      </c>
      <c r="C40" s="33" t="s">
        <v>88</v>
      </c>
      <c r="D40" s="52">
        <v>3177737</v>
      </c>
      <c r="E40" s="53">
        <v>3177737</v>
      </c>
      <c r="F40" s="53">
        <v>0</v>
      </c>
      <c r="G40" s="6">
        <f t="shared" si="1"/>
        <v>0</v>
      </c>
      <c r="H40" s="67">
        <v>0</v>
      </c>
      <c r="I40" s="53">
        <v>0</v>
      </c>
      <c r="J40" s="68">
        <v>0</v>
      </c>
      <c r="K40" s="68">
        <v>0</v>
      </c>
      <c r="L40" s="67">
        <v>0</v>
      </c>
      <c r="M40" s="53">
        <v>0</v>
      </c>
      <c r="N40" s="68">
        <v>0</v>
      </c>
      <c r="O40" s="68">
        <v>0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26</v>
      </c>
      <c r="B41" s="32" t="s">
        <v>89</v>
      </c>
      <c r="C41" s="33" t="s">
        <v>90</v>
      </c>
      <c r="D41" s="52">
        <v>7347359</v>
      </c>
      <c r="E41" s="53">
        <v>7347359</v>
      </c>
      <c r="F41" s="53">
        <v>2410464</v>
      </c>
      <c r="G41" s="6">
        <f t="shared" si="1"/>
        <v>0.32807216851660576</v>
      </c>
      <c r="H41" s="67">
        <v>194253</v>
      </c>
      <c r="I41" s="53">
        <v>204598</v>
      </c>
      <c r="J41" s="68">
        <v>190464</v>
      </c>
      <c r="K41" s="68">
        <v>589315</v>
      </c>
      <c r="L41" s="67">
        <v>789068</v>
      </c>
      <c r="M41" s="53">
        <v>795720</v>
      </c>
      <c r="N41" s="68">
        <v>236361</v>
      </c>
      <c r="O41" s="68">
        <v>1821149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26</v>
      </c>
      <c r="B42" s="32" t="s">
        <v>91</v>
      </c>
      <c r="C42" s="33" t="s">
        <v>92</v>
      </c>
      <c r="D42" s="52">
        <v>0</v>
      </c>
      <c r="E42" s="53">
        <v>0</v>
      </c>
      <c r="F42" s="53">
        <v>0</v>
      </c>
      <c r="G42" s="6">
        <f aca="true" t="shared" si="5" ref="G42:G58">IF($D42=0,0,$F42/$D42)</f>
        <v>0</v>
      </c>
      <c r="H42" s="67">
        <v>0</v>
      </c>
      <c r="I42" s="53">
        <v>0</v>
      </c>
      <c r="J42" s="68">
        <v>0</v>
      </c>
      <c r="K42" s="68">
        <v>0</v>
      </c>
      <c r="L42" s="67">
        <v>0</v>
      </c>
      <c r="M42" s="53">
        <v>0</v>
      </c>
      <c r="N42" s="68">
        <v>0</v>
      </c>
      <c r="O42" s="68">
        <v>0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45</v>
      </c>
      <c r="B43" s="32" t="s">
        <v>93</v>
      </c>
      <c r="C43" s="33" t="s">
        <v>94</v>
      </c>
      <c r="D43" s="52">
        <v>0</v>
      </c>
      <c r="E43" s="53">
        <v>0</v>
      </c>
      <c r="F43" s="53">
        <v>0</v>
      </c>
      <c r="G43" s="6">
        <f t="shared" si="5"/>
        <v>0</v>
      </c>
      <c r="H43" s="67">
        <v>0</v>
      </c>
      <c r="I43" s="53">
        <v>0</v>
      </c>
      <c r="J43" s="68">
        <v>0</v>
      </c>
      <c r="K43" s="68">
        <v>0</v>
      </c>
      <c r="L43" s="67">
        <v>0</v>
      </c>
      <c r="M43" s="53">
        <v>0</v>
      </c>
      <c r="N43" s="68">
        <v>0</v>
      </c>
      <c r="O43" s="68">
        <v>0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95</v>
      </c>
      <c r="C44" s="36"/>
      <c r="D44" s="54">
        <f>SUM(D39:D43)</f>
        <v>19177999</v>
      </c>
      <c r="E44" s="55">
        <f>SUM(E39:E43)</f>
        <v>19177999</v>
      </c>
      <c r="F44" s="55">
        <f>SUM(F39:F43)</f>
        <v>4920680</v>
      </c>
      <c r="G44" s="7">
        <f t="shared" si="5"/>
        <v>0.25657942729061567</v>
      </c>
      <c r="H44" s="69">
        <f aca="true" t="shared" si="6" ref="H44:W44">SUM(H39:H43)</f>
        <v>254963</v>
      </c>
      <c r="I44" s="55">
        <f t="shared" si="6"/>
        <v>460158</v>
      </c>
      <c r="J44" s="70">
        <f t="shared" si="6"/>
        <v>190464</v>
      </c>
      <c r="K44" s="70">
        <f t="shared" si="6"/>
        <v>905585</v>
      </c>
      <c r="L44" s="69">
        <f t="shared" si="6"/>
        <v>1237921</v>
      </c>
      <c r="M44" s="55">
        <f t="shared" si="6"/>
        <v>1934755</v>
      </c>
      <c r="N44" s="70">
        <f t="shared" si="6"/>
        <v>842419</v>
      </c>
      <c r="O44" s="70">
        <f t="shared" si="6"/>
        <v>4015095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26</v>
      </c>
      <c r="B45" s="32" t="s">
        <v>96</v>
      </c>
      <c r="C45" s="33" t="s">
        <v>97</v>
      </c>
      <c r="D45" s="52">
        <v>0</v>
      </c>
      <c r="E45" s="53">
        <v>0</v>
      </c>
      <c r="F45" s="53">
        <v>0</v>
      </c>
      <c r="G45" s="6">
        <f t="shared" si="5"/>
        <v>0</v>
      </c>
      <c r="H45" s="67">
        <v>0</v>
      </c>
      <c r="I45" s="53">
        <v>0</v>
      </c>
      <c r="J45" s="68">
        <v>0</v>
      </c>
      <c r="K45" s="68">
        <v>0</v>
      </c>
      <c r="L45" s="67">
        <v>0</v>
      </c>
      <c r="M45" s="53">
        <v>0</v>
      </c>
      <c r="N45" s="68">
        <v>0</v>
      </c>
      <c r="O45" s="68">
        <v>0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26</v>
      </c>
      <c r="B46" s="32" t="s">
        <v>98</v>
      </c>
      <c r="C46" s="33" t="s">
        <v>99</v>
      </c>
      <c r="D46" s="52">
        <v>0</v>
      </c>
      <c r="E46" s="53">
        <v>0</v>
      </c>
      <c r="F46" s="53">
        <v>0</v>
      </c>
      <c r="G46" s="6">
        <f t="shared" si="5"/>
        <v>0</v>
      </c>
      <c r="H46" s="67">
        <v>0</v>
      </c>
      <c r="I46" s="53">
        <v>0</v>
      </c>
      <c r="J46" s="68">
        <v>0</v>
      </c>
      <c r="K46" s="68">
        <v>0</v>
      </c>
      <c r="L46" s="67">
        <v>0</v>
      </c>
      <c r="M46" s="53">
        <v>0</v>
      </c>
      <c r="N46" s="68">
        <v>0</v>
      </c>
      <c r="O46" s="68">
        <v>0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26</v>
      </c>
      <c r="B47" s="32" t="s">
        <v>100</v>
      </c>
      <c r="C47" s="33" t="s">
        <v>101</v>
      </c>
      <c r="D47" s="52">
        <v>0</v>
      </c>
      <c r="E47" s="53">
        <v>0</v>
      </c>
      <c r="F47" s="53">
        <v>4182201</v>
      </c>
      <c r="G47" s="6">
        <f t="shared" si="5"/>
        <v>0</v>
      </c>
      <c r="H47" s="67">
        <v>161511</v>
      </c>
      <c r="I47" s="53">
        <v>642764</v>
      </c>
      <c r="J47" s="68">
        <v>1801734</v>
      </c>
      <c r="K47" s="68">
        <v>2606009</v>
      </c>
      <c r="L47" s="67">
        <v>642016</v>
      </c>
      <c r="M47" s="53">
        <v>137430</v>
      </c>
      <c r="N47" s="68">
        <v>796746</v>
      </c>
      <c r="O47" s="68">
        <v>1576192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26</v>
      </c>
      <c r="B48" s="32" t="s">
        <v>102</v>
      </c>
      <c r="C48" s="33" t="s">
        <v>103</v>
      </c>
      <c r="D48" s="52">
        <v>0</v>
      </c>
      <c r="E48" s="53">
        <v>0</v>
      </c>
      <c r="F48" s="53">
        <v>2654793</v>
      </c>
      <c r="G48" s="6">
        <f t="shared" si="5"/>
        <v>0</v>
      </c>
      <c r="H48" s="67">
        <v>235232</v>
      </c>
      <c r="I48" s="53">
        <v>877519</v>
      </c>
      <c r="J48" s="68">
        <v>109034</v>
      </c>
      <c r="K48" s="68">
        <v>1221785</v>
      </c>
      <c r="L48" s="67">
        <v>655141</v>
      </c>
      <c r="M48" s="53">
        <v>372905</v>
      </c>
      <c r="N48" s="68">
        <v>404962</v>
      </c>
      <c r="O48" s="68">
        <v>1433008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26</v>
      </c>
      <c r="B49" s="32" t="s">
        <v>104</v>
      </c>
      <c r="C49" s="33" t="s">
        <v>105</v>
      </c>
      <c r="D49" s="52">
        <v>45226879</v>
      </c>
      <c r="E49" s="53">
        <v>45226879</v>
      </c>
      <c r="F49" s="53">
        <v>15390077</v>
      </c>
      <c r="G49" s="6">
        <f t="shared" si="5"/>
        <v>0.3402860719175427</v>
      </c>
      <c r="H49" s="67">
        <v>1112175</v>
      </c>
      <c r="I49" s="53">
        <v>2832985</v>
      </c>
      <c r="J49" s="68">
        <v>1747278</v>
      </c>
      <c r="K49" s="68">
        <v>5692438</v>
      </c>
      <c r="L49" s="67">
        <v>3068232</v>
      </c>
      <c r="M49" s="53">
        <v>1695346</v>
      </c>
      <c r="N49" s="68">
        <v>4934061</v>
      </c>
      <c r="O49" s="68">
        <v>9697639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45</v>
      </c>
      <c r="B50" s="32" t="s">
        <v>106</v>
      </c>
      <c r="C50" s="33" t="s">
        <v>107</v>
      </c>
      <c r="D50" s="52">
        <v>0</v>
      </c>
      <c r="E50" s="53">
        <v>0</v>
      </c>
      <c r="F50" s="53">
        <v>0</v>
      </c>
      <c r="G50" s="6">
        <f t="shared" si="5"/>
        <v>0</v>
      </c>
      <c r="H50" s="67">
        <v>0</v>
      </c>
      <c r="I50" s="53">
        <v>0</v>
      </c>
      <c r="J50" s="68">
        <v>0</v>
      </c>
      <c r="K50" s="68">
        <v>0</v>
      </c>
      <c r="L50" s="67">
        <v>0</v>
      </c>
      <c r="M50" s="53">
        <v>0</v>
      </c>
      <c r="N50" s="68">
        <v>0</v>
      </c>
      <c r="O50" s="68">
        <v>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108</v>
      </c>
      <c r="C51" s="36"/>
      <c r="D51" s="54">
        <f>SUM(D45:D50)</f>
        <v>45226879</v>
      </c>
      <c r="E51" s="55">
        <f>SUM(E45:E50)</f>
        <v>45226879</v>
      </c>
      <c r="F51" s="55">
        <f>SUM(F45:F50)</f>
        <v>22227071</v>
      </c>
      <c r="G51" s="7">
        <f t="shared" si="5"/>
        <v>0.49145710452405966</v>
      </c>
      <c r="H51" s="69">
        <f aca="true" t="shared" si="7" ref="H51:W51">SUM(H45:H50)</f>
        <v>1508918</v>
      </c>
      <c r="I51" s="55">
        <f t="shared" si="7"/>
        <v>4353268</v>
      </c>
      <c r="J51" s="70">
        <f t="shared" si="7"/>
        <v>3658046</v>
      </c>
      <c r="K51" s="70">
        <f t="shared" si="7"/>
        <v>9520232</v>
      </c>
      <c r="L51" s="69">
        <f t="shared" si="7"/>
        <v>4365389</v>
      </c>
      <c r="M51" s="55">
        <f t="shared" si="7"/>
        <v>2205681</v>
      </c>
      <c r="N51" s="70">
        <f t="shared" si="7"/>
        <v>6135769</v>
      </c>
      <c r="O51" s="70">
        <f t="shared" si="7"/>
        <v>12706839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26</v>
      </c>
      <c r="B52" s="32" t="s">
        <v>109</v>
      </c>
      <c r="C52" s="33" t="s">
        <v>110</v>
      </c>
      <c r="D52" s="52">
        <v>0</v>
      </c>
      <c r="E52" s="53">
        <v>0</v>
      </c>
      <c r="F52" s="53">
        <v>0</v>
      </c>
      <c r="G52" s="6">
        <f t="shared" si="5"/>
        <v>0</v>
      </c>
      <c r="H52" s="67">
        <v>0</v>
      </c>
      <c r="I52" s="53">
        <v>0</v>
      </c>
      <c r="J52" s="68">
        <v>0</v>
      </c>
      <c r="K52" s="68">
        <v>0</v>
      </c>
      <c r="L52" s="67">
        <v>0</v>
      </c>
      <c r="M52" s="53">
        <v>0</v>
      </c>
      <c r="N52" s="68">
        <v>0</v>
      </c>
      <c r="O52" s="68">
        <v>0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26</v>
      </c>
      <c r="B53" s="32" t="s">
        <v>111</v>
      </c>
      <c r="C53" s="33" t="s">
        <v>112</v>
      </c>
      <c r="D53" s="52">
        <v>2946579</v>
      </c>
      <c r="E53" s="53">
        <v>2946579</v>
      </c>
      <c r="F53" s="53">
        <v>225246</v>
      </c>
      <c r="G53" s="6">
        <f t="shared" si="5"/>
        <v>0.07644322449864742</v>
      </c>
      <c r="H53" s="67">
        <v>225246</v>
      </c>
      <c r="I53" s="53">
        <v>0</v>
      </c>
      <c r="J53" s="68">
        <v>0</v>
      </c>
      <c r="K53" s="68">
        <v>225246</v>
      </c>
      <c r="L53" s="67">
        <v>0</v>
      </c>
      <c r="M53" s="53">
        <v>0</v>
      </c>
      <c r="N53" s="68">
        <v>0</v>
      </c>
      <c r="O53" s="68">
        <v>0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26</v>
      </c>
      <c r="B54" s="32" t="s">
        <v>113</v>
      </c>
      <c r="C54" s="33" t="s">
        <v>114</v>
      </c>
      <c r="D54" s="52">
        <v>0</v>
      </c>
      <c r="E54" s="53">
        <v>0</v>
      </c>
      <c r="F54" s="53">
        <v>7348820</v>
      </c>
      <c r="G54" s="6">
        <f t="shared" si="5"/>
        <v>0</v>
      </c>
      <c r="H54" s="67">
        <v>0</v>
      </c>
      <c r="I54" s="53">
        <v>0</v>
      </c>
      <c r="J54" s="68">
        <v>0</v>
      </c>
      <c r="K54" s="68">
        <v>0</v>
      </c>
      <c r="L54" s="67">
        <v>3180405</v>
      </c>
      <c r="M54" s="53">
        <v>1043450</v>
      </c>
      <c r="N54" s="68">
        <v>3124965</v>
      </c>
      <c r="O54" s="68">
        <v>7348820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26</v>
      </c>
      <c r="B55" s="32" t="s">
        <v>115</v>
      </c>
      <c r="C55" s="33" t="s">
        <v>116</v>
      </c>
      <c r="D55" s="52">
        <v>5400000</v>
      </c>
      <c r="E55" s="53">
        <v>5400000</v>
      </c>
      <c r="F55" s="53">
        <v>0</v>
      </c>
      <c r="G55" s="6">
        <f t="shared" si="5"/>
        <v>0</v>
      </c>
      <c r="H55" s="67">
        <v>0</v>
      </c>
      <c r="I55" s="53">
        <v>0</v>
      </c>
      <c r="J55" s="68">
        <v>0</v>
      </c>
      <c r="K55" s="68">
        <v>0</v>
      </c>
      <c r="L55" s="67">
        <v>0</v>
      </c>
      <c r="M55" s="53">
        <v>0</v>
      </c>
      <c r="N55" s="68">
        <v>0</v>
      </c>
      <c r="O55" s="68">
        <v>0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45</v>
      </c>
      <c r="B56" s="32" t="s">
        <v>117</v>
      </c>
      <c r="C56" s="33" t="s">
        <v>118</v>
      </c>
      <c r="D56" s="52">
        <v>0</v>
      </c>
      <c r="E56" s="53">
        <v>0</v>
      </c>
      <c r="F56" s="53">
        <v>0</v>
      </c>
      <c r="G56" s="6">
        <f t="shared" si="5"/>
        <v>0</v>
      </c>
      <c r="H56" s="67">
        <v>0</v>
      </c>
      <c r="I56" s="53">
        <v>0</v>
      </c>
      <c r="J56" s="68">
        <v>0</v>
      </c>
      <c r="K56" s="68">
        <v>0</v>
      </c>
      <c r="L56" s="67">
        <v>0</v>
      </c>
      <c r="M56" s="53">
        <v>0</v>
      </c>
      <c r="N56" s="68">
        <v>0</v>
      </c>
      <c r="O56" s="68">
        <v>0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119</v>
      </c>
      <c r="C57" s="36"/>
      <c r="D57" s="54">
        <f>SUM(D52:D56)</f>
        <v>8346579</v>
      </c>
      <c r="E57" s="55">
        <f>SUM(E52:E56)</f>
        <v>8346579</v>
      </c>
      <c r="F57" s="55">
        <f>SUM(F52:F56)</f>
        <v>7574066</v>
      </c>
      <c r="G57" s="7">
        <f t="shared" si="5"/>
        <v>0.9074455534417155</v>
      </c>
      <c r="H57" s="69">
        <f aca="true" t="shared" si="8" ref="H57:W57">SUM(H52:H56)</f>
        <v>225246</v>
      </c>
      <c r="I57" s="55">
        <f t="shared" si="8"/>
        <v>0</v>
      </c>
      <c r="J57" s="70">
        <f t="shared" si="8"/>
        <v>0</v>
      </c>
      <c r="K57" s="70">
        <f t="shared" si="8"/>
        <v>225246</v>
      </c>
      <c r="L57" s="69">
        <f t="shared" si="8"/>
        <v>3180405</v>
      </c>
      <c r="M57" s="55">
        <f t="shared" si="8"/>
        <v>1043450</v>
      </c>
      <c r="N57" s="70">
        <f t="shared" si="8"/>
        <v>3124965</v>
      </c>
      <c r="O57" s="70">
        <f t="shared" si="8"/>
        <v>7348820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120</v>
      </c>
      <c r="C58" s="39"/>
      <c r="D58" s="56">
        <f>SUM(D6:D7,D9:D18,D20:D27,D29:D37,D39:D43,D45:D50,D52:D56)</f>
        <v>1042197874</v>
      </c>
      <c r="E58" s="57">
        <f>SUM(E6:E7,E9:E18,E20:E27,E29:E37,E39:E43,E45:E50,E52:E56)</f>
        <v>1049112627</v>
      </c>
      <c r="F58" s="57">
        <f>SUM(F6:F7,F9:F18,F20:F27,F29:F37,F39:F43,F45:F50,F52:F56)</f>
        <v>64987034</v>
      </c>
      <c r="G58" s="8">
        <f t="shared" si="5"/>
        <v>0.06235575375967424</v>
      </c>
      <c r="H58" s="71">
        <f aca="true" t="shared" si="9" ref="H58:W58">SUM(H6:H7,H9:H18,H20:H27,H29:H37,H39:H43,H45:H50,H52:H56)</f>
        <v>3166764</v>
      </c>
      <c r="I58" s="57">
        <f t="shared" si="9"/>
        <v>11172784</v>
      </c>
      <c r="J58" s="72">
        <f t="shared" si="9"/>
        <v>4851567</v>
      </c>
      <c r="K58" s="72">
        <f t="shared" si="9"/>
        <v>19191115</v>
      </c>
      <c r="L58" s="71">
        <f t="shared" si="9"/>
        <v>11214236</v>
      </c>
      <c r="M58" s="57">
        <f t="shared" si="9"/>
        <v>19649200</v>
      </c>
      <c r="N58" s="72">
        <f t="shared" si="9"/>
        <v>14932483</v>
      </c>
      <c r="O58" s="72">
        <f t="shared" si="9"/>
        <v>45795919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121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20</v>
      </c>
      <c r="B61" s="32" t="s">
        <v>122</v>
      </c>
      <c r="C61" s="33" t="s">
        <v>123</v>
      </c>
      <c r="D61" s="52">
        <v>309899883</v>
      </c>
      <c r="E61" s="53">
        <v>309899883</v>
      </c>
      <c r="F61" s="53">
        <v>102108175</v>
      </c>
      <c r="G61" s="6">
        <f aca="true" t="shared" si="10" ref="G61:G90">IF($D61=0,0,$F61/$D61)</f>
        <v>0.32948762036157336</v>
      </c>
      <c r="H61" s="67">
        <v>3005718</v>
      </c>
      <c r="I61" s="53">
        <v>12022850</v>
      </c>
      <c r="J61" s="68">
        <v>15797932</v>
      </c>
      <c r="K61" s="68">
        <v>30826500</v>
      </c>
      <c r="L61" s="67">
        <v>28255960</v>
      </c>
      <c r="M61" s="53">
        <v>20866439</v>
      </c>
      <c r="N61" s="68">
        <v>22159276</v>
      </c>
      <c r="O61" s="68">
        <v>71281675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25</v>
      </c>
      <c r="C62" s="36"/>
      <c r="D62" s="54">
        <f>D61</f>
        <v>309899883</v>
      </c>
      <c r="E62" s="55">
        <f>E61</f>
        <v>309899883</v>
      </c>
      <c r="F62" s="55">
        <f>F61</f>
        <v>102108175</v>
      </c>
      <c r="G62" s="7">
        <f t="shared" si="10"/>
        <v>0.32948762036157336</v>
      </c>
      <c r="H62" s="69">
        <f aca="true" t="shared" si="11" ref="H62:W62">H61</f>
        <v>3005718</v>
      </c>
      <c r="I62" s="55">
        <f t="shared" si="11"/>
        <v>12022850</v>
      </c>
      <c r="J62" s="70">
        <f t="shared" si="11"/>
        <v>15797932</v>
      </c>
      <c r="K62" s="70">
        <f t="shared" si="11"/>
        <v>30826500</v>
      </c>
      <c r="L62" s="69">
        <f t="shared" si="11"/>
        <v>28255960</v>
      </c>
      <c r="M62" s="55">
        <f t="shared" si="11"/>
        <v>20866439</v>
      </c>
      <c r="N62" s="70">
        <f t="shared" si="11"/>
        <v>22159276</v>
      </c>
      <c r="O62" s="70">
        <f t="shared" si="11"/>
        <v>71281675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26</v>
      </c>
      <c r="B63" s="32" t="s">
        <v>124</v>
      </c>
      <c r="C63" s="33" t="s">
        <v>125</v>
      </c>
      <c r="D63" s="52">
        <v>14513361</v>
      </c>
      <c r="E63" s="53">
        <v>0</v>
      </c>
      <c r="F63" s="53">
        <v>0</v>
      </c>
      <c r="G63" s="6">
        <f t="shared" si="10"/>
        <v>0</v>
      </c>
      <c r="H63" s="67">
        <v>0</v>
      </c>
      <c r="I63" s="53">
        <v>0</v>
      </c>
      <c r="J63" s="68">
        <v>0</v>
      </c>
      <c r="K63" s="68">
        <v>0</v>
      </c>
      <c r="L63" s="67">
        <v>0</v>
      </c>
      <c r="M63" s="53">
        <v>0</v>
      </c>
      <c r="N63" s="68">
        <v>0</v>
      </c>
      <c r="O63" s="68">
        <v>0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26</v>
      </c>
      <c r="B64" s="32" t="s">
        <v>126</v>
      </c>
      <c r="C64" s="33" t="s">
        <v>127</v>
      </c>
      <c r="D64" s="52">
        <v>0</v>
      </c>
      <c r="E64" s="53">
        <v>0</v>
      </c>
      <c r="F64" s="53">
        <v>0</v>
      </c>
      <c r="G64" s="6">
        <f t="shared" si="10"/>
        <v>0</v>
      </c>
      <c r="H64" s="67">
        <v>0</v>
      </c>
      <c r="I64" s="53">
        <v>0</v>
      </c>
      <c r="J64" s="68">
        <v>0</v>
      </c>
      <c r="K64" s="68">
        <v>0</v>
      </c>
      <c r="L64" s="67">
        <v>0</v>
      </c>
      <c r="M64" s="53">
        <v>0</v>
      </c>
      <c r="N64" s="68">
        <v>0</v>
      </c>
      <c r="O64" s="68">
        <v>0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26</v>
      </c>
      <c r="B65" s="32" t="s">
        <v>128</v>
      </c>
      <c r="C65" s="33" t="s">
        <v>129</v>
      </c>
      <c r="D65" s="52">
        <v>7544190</v>
      </c>
      <c r="E65" s="53">
        <v>7544190</v>
      </c>
      <c r="F65" s="53">
        <v>0</v>
      </c>
      <c r="G65" s="6">
        <f t="shared" si="10"/>
        <v>0</v>
      </c>
      <c r="H65" s="67">
        <v>0</v>
      </c>
      <c r="I65" s="53">
        <v>0</v>
      </c>
      <c r="J65" s="68">
        <v>0</v>
      </c>
      <c r="K65" s="68">
        <v>0</v>
      </c>
      <c r="L65" s="67">
        <v>0</v>
      </c>
      <c r="M65" s="53">
        <v>0</v>
      </c>
      <c r="N65" s="68">
        <v>0</v>
      </c>
      <c r="O65" s="68">
        <v>0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26</v>
      </c>
      <c r="B66" s="32" t="s">
        <v>130</v>
      </c>
      <c r="C66" s="33" t="s">
        <v>131</v>
      </c>
      <c r="D66" s="52">
        <v>0</v>
      </c>
      <c r="E66" s="53">
        <v>0</v>
      </c>
      <c r="F66" s="53">
        <v>0</v>
      </c>
      <c r="G66" s="6">
        <f t="shared" si="10"/>
        <v>0</v>
      </c>
      <c r="H66" s="67">
        <v>0</v>
      </c>
      <c r="I66" s="53">
        <v>0</v>
      </c>
      <c r="J66" s="68">
        <v>0</v>
      </c>
      <c r="K66" s="68">
        <v>0</v>
      </c>
      <c r="L66" s="67">
        <v>0</v>
      </c>
      <c r="M66" s="53">
        <v>0</v>
      </c>
      <c r="N66" s="68">
        <v>0</v>
      </c>
      <c r="O66" s="68">
        <v>0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45</v>
      </c>
      <c r="B67" s="32" t="s">
        <v>132</v>
      </c>
      <c r="C67" s="33" t="s">
        <v>133</v>
      </c>
      <c r="D67" s="52">
        <v>1151000</v>
      </c>
      <c r="E67" s="53">
        <v>1151000</v>
      </c>
      <c r="F67" s="53">
        <v>797534</v>
      </c>
      <c r="G67" s="6">
        <f t="shared" si="10"/>
        <v>0.6929052997393571</v>
      </c>
      <c r="H67" s="67">
        <v>71966</v>
      </c>
      <c r="I67" s="53">
        <v>325697</v>
      </c>
      <c r="J67" s="68">
        <v>38320</v>
      </c>
      <c r="K67" s="68">
        <v>435983</v>
      </c>
      <c r="L67" s="67">
        <v>153251</v>
      </c>
      <c r="M67" s="53">
        <v>159724</v>
      </c>
      <c r="N67" s="68">
        <v>48576</v>
      </c>
      <c r="O67" s="68">
        <v>361551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134</v>
      </c>
      <c r="C68" s="36"/>
      <c r="D68" s="54">
        <f>SUM(D63:D67)</f>
        <v>23208551</v>
      </c>
      <c r="E68" s="55">
        <f>SUM(E63:E67)</f>
        <v>8695190</v>
      </c>
      <c r="F68" s="55">
        <f>SUM(F63:F67)</f>
        <v>797534</v>
      </c>
      <c r="G68" s="7">
        <f t="shared" si="10"/>
        <v>0.034363799790861564</v>
      </c>
      <c r="H68" s="69">
        <f aca="true" t="shared" si="12" ref="H68:W68">SUM(H63:H67)</f>
        <v>71966</v>
      </c>
      <c r="I68" s="55">
        <f t="shared" si="12"/>
        <v>325697</v>
      </c>
      <c r="J68" s="70">
        <f t="shared" si="12"/>
        <v>38320</v>
      </c>
      <c r="K68" s="70">
        <f t="shared" si="12"/>
        <v>435983</v>
      </c>
      <c r="L68" s="69">
        <f t="shared" si="12"/>
        <v>153251</v>
      </c>
      <c r="M68" s="55">
        <f t="shared" si="12"/>
        <v>159724</v>
      </c>
      <c r="N68" s="70">
        <f t="shared" si="12"/>
        <v>48576</v>
      </c>
      <c r="O68" s="70">
        <f t="shared" si="12"/>
        <v>361551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26</v>
      </c>
      <c r="B69" s="32" t="s">
        <v>135</v>
      </c>
      <c r="C69" s="33" t="s">
        <v>136</v>
      </c>
      <c r="D69" s="52">
        <v>12111000</v>
      </c>
      <c r="E69" s="53">
        <v>12111000</v>
      </c>
      <c r="F69" s="53">
        <v>109783</v>
      </c>
      <c r="G69" s="6">
        <f t="shared" si="10"/>
        <v>0.00906473453884898</v>
      </c>
      <c r="H69" s="67">
        <v>0</v>
      </c>
      <c r="I69" s="53">
        <v>0</v>
      </c>
      <c r="J69" s="68">
        <v>0</v>
      </c>
      <c r="K69" s="68">
        <v>0</v>
      </c>
      <c r="L69" s="67">
        <v>0</v>
      </c>
      <c r="M69" s="53">
        <v>0</v>
      </c>
      <c r="N69" s="68">
        <v>109783</v>
      </c>
      <c r="O69" s="68">
        <v>109783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26</v>
      </c>
      <c r="B70" s="32" t="s">
        <v>137</v>
      </c>
      <c r="C70" s="33" t="s">
        <v>138</v>
      </c>
      <c r="D70" s="52">
        <v>0</v>
      </c>
      <c r="E70" s="53">
        <v>0</v>
      </c>
      <c r="F70" s="53">
        <v>0</v>
      </c>
      <c r="G70" s="6">
        <f t="shared" si="10"/>
        <v>0</v>
      </c>
      <c r="H70" s="67">
        <v>0</v>
      </c>
      <c r="I70" s="53">
        <v>0</v>
      </c>
      <c r="J70" s="68">
        <v>0</v>
      </c>
      <c r="K70" s="68">
        <v>0</v>
      </c>
      <c r="L70" s="67">
        <v>0</v>
      </c>
      <c r="M70" s="53">
        <v>0</v>
      </c>
      <c r="N70" s="68">
        <v>0</v>
      </c>
      <c r="O70" s="68">
        <v>0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26</v>
      </c>
      <c r="B71" s="32" t="s">
        <v>139</v>
      </c>
      <c r="C71" s="33" t="s">
        <v>140</v>
      </c>
      <c r="D71" s="52">
        <v>5782000</v>
      </c>
      <c r="E71" s="53">
        <v>5782000</v>
      </c>
      <c r="F71" s="53">
        <v>0</v>
      </c>
      <c r="G71" s="6">
        <f t="shared" si="10"/>
        <v>0</v>
      </c>
      <c r="H71" s="67">
        <v>0</v>
      </c>
      <c r="I71" s="53">
        <v>0</v>
      </c>
      <c r="J71" s="68">
        <v>0</v>
      </c>
      <c r="K71" s="68">
        <v>0</v>
      </c>
      <c r="L71" s="67">
        <v>0</v>
      </c>
      <c r="M71" s="53">
        <v>0</v>
      </c>
      <c r="N71" s="68">
        <v>0</v>
      </c>
      <c r="O71" s="68">
        <v>0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26</v>
      </c>
      <c r="B72" s="32" t="s">
        <v>141</v>
      </c>
      <c r="C72" s="33" t="s">
        <v>142</v>
      </c>
      <c r="D72" s="52">
        <v>158326</v>
      </c>
      <c r="E72" s="53">
        <v>158326</v>
      </c>
      <c r="F72" s="53">
        <v>0</v>
      </c>
      <c r="G72" s="6">
        <f t="shared" si="10"/>
        <v>0</v>
      </c>
      <c r="H72" s="67">
        <v>0</v>
      </c>
      <c r="I72" s="53">
        <v>0</v>
      </c>
      <c r="J72" s="68">
        <v>0</v>
      </c>
      <c r="K72" s="68">
        <v>0</v>
      </c>
      <c r="L72" s="67">
        <v>0</v>
      </c>
      <c r="M72" s="53">
        <v>0</v>
      </c>
      <c r="N72" s="68">
        <v>0</v>
      </c>
      <c r="O72" s="68">
        <v>0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26</v>
      </c>
      <c r="B73" s="32" t="s">
        <v>143</v>
      </c>
      <c r="C73" s="33" t="s">
        <v>144</v>
      </c>
      <c r="D73" s="52">
        <v>0</v>
      </c>
      <c r="E73" s="53">
        <v>0</v>
      </c>
      <c r="F73" s="53">
        <v>0</v>
      </c>
      <c r="G73" s="6">
        <f t="shared" si="10"/>
        <v>0</v>
      </c>
      <c r="H73" s="67">
        <v>0</v>
      </c>
      <c r="I73" s="53">
        <v>0</v>
      </c>
      <c r="J73" s="68">
        <v>0</v>
      </c>
      <c r="K73" s="68">
        <v>0</v>
      </c>
      <c r="L73" s="67">
        <v>0</v>
      </c>
      <c r="M73" s="53">
        <v>0</v>
      </c>
      <c r="N73" s="68">
        <v>0</v>
      </c>
      <c r="O73" s="68">
        <v>0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45</v>
      </c>
      <c r="B74" s="32" t="s">
        <v>145</v>
      </c>
      <c r="C74" s="33" t="s">
        <v>146</v>
      </c>
      <c r="D74" s="52">
        <v>640045</v>
      </c>
      <c r="E74" s="53">
        <v>640045</v>
      </c>
      <c r="F74" s="53">
        <v>202988</v>
      </c>
      <c r="G74" s="6">
        <f t="shared" si="10"/>
        <v>0.31714645064018937</v>
      </c>
      <c r="H74" s="67">
        <v>34537</v>
      </c>
      <c r="I74" s="53">
        <v>18924</v>
      </c>
      <c r="J74" s="68">
        <v>85012</v>
      </c>
      <c r="K74" s="68">
        <v>138473</v>
      </c>
      <c r="L74" s="67">
        <v>-506</v>
      </c>
      <c r="M74" s="53">
        <v>40498</v>
      </c>
      <c r="N74" s="68">
        <v>24523</v>
      </c>
      <c r="O74" s="68">
        <v>64515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147</v>
      </c>
      <c r="C75" s="36"/>
      <c r="D75" s="54">
        <f>SUM(D69:D74)</f>
        <v>18691371</v>
      </c>
      <c r="E75" s="55">
        <f>SUM(E69:E74)</f>
        <v>18691371</v>
      </c>
      <c r="F75" s="55">
        <f>SUM(F69:F74)</f>
        <v>312771</v>
      </c>
      <c r="G75" s="7">
        <f t="shared" si="10"/>
        <v>0.016733443469716586</v>
      </c>
      <c r="H75" s="69">
        <f aca="true" t="shared" si="13" ref="H75:W75">SUM(H69:H74)</f>
        <v>34537</v>
      </c>
      <c r="I75" s="55">
        <f t="shared" si="13"/>
        <v>18924</v>
      </c>
      <c r="J75" s="70">
        <f t="shared" si="13"/>
        <v>85012</v>
      </c>
      <c r="K75" s="70">
        <f t="shared" si="13"/>
        <v>138473</v>
      </c>
      <c r="L75" s="69">
        <f t="shared" si="13"/>
        <v>-506</v>
      </c>
      <c r="M75" s="55">
        <f t="shared" si="13"/>
        <v>40498</v>
      </c>
      <c r="N75" s="70">
        <f t="shared" si="13"/>
        <v>134306</v>
      </c>
      <c r="O75" s="70">
        <f t="shared" si="13"/>
        <v>174298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26</v>
      </c>
      <c r="B76" s="32" t="s">
        <v>148</v>
      </c>
      <c r="C76" s="33" t="s">
        <v>149</v>
      </c>
      <c r="D76" s="52">
        <v>0</v>
      </c>
      <c r="E76" s="53">
        <v>0</v>
      </c>
      <c r="F76" s="53">
        <v>0</v>
      </c>
      <c r="G76" s="6">
        <f t="shared" si="10"/>
        <v>0</v>
      </c>
      <c r="H76" s="67">
        <v>0</v>
      </c>
      <c r="I76" s="53">
        <v>0</v>
      </c>
      <c r="J76" s="68">
        <v>0</v>
      </c>
      <c r="K76" s="68">
        <v>0</v>
      </c>
      <c r="L76" s="67">
        <v>0</v>
      </c>
      <c r="M76" s="53">
        <v>0</v>
      </c>
      <c r="N76" s="68">
        <v>0</v>
      </c>
      <c r="O76" s="68">
        <v>0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26</v>
      </c>
      <c r="B77" s="32" t="s">
        <v>150</v>
      </c>
      <c r="C77" s="33" t="s">
        <v>151</v>
      </c>
      <c r="D77" s="52">
        <v>28490891</v>
      </c>
      <c r="E77" s="53">
        <v>28490891</v>
      </c>
      <c r="F77" s="53">
        <v>13558169</v>
      </c>
      <c r="G77" s="6">
        <f t="shared" si="10"/>
        <v>0.47587732514227093</v>
      </c>
      <c r="H77" s="67">
        <v>822680</v>
      </c>
      <c r="I77" s="53">
        <v>1868364</v>
      </c>
      <c r="J77" s="68">
        <v>3057431</v>
      </c>
      <c r="K77" s="68">
        <v>5748475</v>
      </c>
      <c r="L77" s="67">
        <v>3178113</v>
      </c>
      <c r="M77" s="53">
        <v>2825233</v>
      </c>
      <c r="N77" s="68">
        <v>1806348</v>
      </c>
      <c r="O77" s="68">
        <v>7809694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26</v>
      </c>
      <c r="B78" s="32" t="s">
        <v>152</v>
      </c>
      <c r="C78" s="33" t="s">
        <v>153</v>
      </c>
      <c r="D78" s="52">
        <v>11680000</v>
      </c>
      <c r="E78" s="53">
        <v>11680000</v>
      </c>
      <c r="F78" s="53">
        <v>0</v>
      </c>
      <c r="G78" s="6">
        <f t="shared" si="10"/>
        <v>0</v>
      </c>
      <c r="H78" s="67">
        <v>0</v>
      </c>
      <c r="I78" s="53">
        <v>0</v>
      </c>
      <c r="J78" s="68">
        <v>0</v>
      </c>
      <c r="K78" s="68">
        <v>0</v>
      </c>
      <c r="L78" s="67">
        <v>0</v>
      </c>
      <c r="M78" s="53">
        <v>0</v>
      </c>
      <c r="N78" s="68">
        <v>0</v>
      </c>
      <c r="O78" s="68">
        <v>0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26</v>
      </c>
      <c r="B79" s="32" t="s">
        <v>154</v>
      </c>
      <c r="C79" s="33" t="s">
        <v>155</v>
      </c>
      <c r="D79" s="52">
        <v>110383333</v>
      </c>
      <c r="E79" s="53">
        <v>110383333</v>
      </c>
      <c r="F79" s="53">
        <v>49325992</v>
      </c>
      <c r="G79" s="6">
        <f t="shared" si="10"/>
        <v>0.44686086802615393</v>
      </c>
      <c r="H79" s="67">
        <v>7542529</v>
      </c>
      <c r="I79" s="53">
        <v>11673848</v>
      </c>
      <c r="J79" s="68">
        <v>8762060</v>
      </c>
      <c r="K79" s="68">
        <v>27978437</v>
      </c>
      <c r="L79" s="67">
        <v>8373227</v>
      </c>
      <c r="M79" s="53">
        <v>5408468</v>
      </c>
      <c r="N79" s="68">
        <v>7565860</v>
      </c>
      <c r="O79" s="68">
        <v>21347555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26</v>
      </c>
      <c r="B80" s="32" t="s">
        <v>156</v>
      </c>
      <c r="C80" s="33" t="s">
        <v>157</v>
      </c>
      <c r="D80" s="52">
        <v>10066000</v>
      </c>
      <c r="E80" s="53">
        <v>10066000</v>
      </c>
      <c r="F80" s="53">
        <v>0</v>
      </c>
      <c r="G80" s="6">
        <f t="shared" si="10"/>
        <v>0</v>
      </c>
      <c r="H80" s="67">
        <v>0</v>
      </c>
      <c r="I80" s="53">
        <v>0</v>
      </c>
      <c r="J80" s="68">
        <v>0</v>
      </c>
      <c r="K80" s="68">
        <v>0</v>
      </c>
      <c r="L80" s="67">
        <v>0</v>
      </c>
      <c r="M80" s="53">
        <v>0</v>
      </c>
      <c r="N80" s="68">
        <v>0</v>
      </c>
      <c r="O80" s="68">
        <v>0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26</v>
      </c>
      <c r="B81" s="32" t="s">
        <v>158</v>
      </c>
      <c r="C81" s="33" t="s">
        <v>159</v>
      </c>
      <c r="D81" s="52">
        <v>12226932</v>
      </c>
      <c r="E81" s="53">
        <v>12226932</v>
      </c>
      <c r="F81" s="53">
        <v>0</v>
      </c>
      <c r="G81" s="6">
        <f t="shared" si="10"/>
        <v>0</v>
      </c>
      <c r="H81" s="67">
        <v>0</v>
      </c>
      <c r="I81" s="53">
        <v>0</v>
      </c>
      <c r="J81" s="68">
        <v>0</v>
      </c>
      <c r="K81" s="68">
        <v>0</v>
      </c>
      <c r="L81" s="67">
        <v>0</v>
      </c>
      <c r="M81" s="53">
        <v>0</v>
      </c>
      <c r="N81" s="68">
        <v>0</v>
      </c>
      <c r="O81" s="68">
        <v>0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45</v>
      </c>
      <c r="B82" s="32" t="s">
        <v>160</v>
      </c>
      <c r="C82" s="33" t="s">
        <v>161</v>
      </c>
      <c r="D82" s="52">
        <v>600000</v>
      </c>
      <c r="E82" s="53">
        <v>600000</v>
      </c>
      <c r="F82" s="53">
        <v>0</v>
      </c>
      <c r="G82" s="6">
        <f t="shared" si="10"/>
        <v>0</v>
      </c>
      <c r="H82" s="67">
        <v>0</v>
      </c>
      <c r="I82" s="53">
        <v>0</v>
      </c>
      <c r="J82" s="68">
        <v>0</v>
      </c>
      <c r="K82" s="68">
        <v>0</v>
      </c>
      <c r="L82" s="67">
        <v>0</v>
      </c>
      <c r="M82" s="53">
        <v>0</v>
      </c>
      <c r="N82" s="68">
        <v>0</v>
      </c>
      <c r="O82" s="68">
        <v>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162</v>
      </c>
      <c r="C83" s="36"/>
      <c r="D83" s="54">
        <f>SUM(D76:D82)</f>
        <v>173447156</v>
      </c>
      <c r="E83" s="55">
        <f>SUM(E76:E82)</f>
        <v>173447156</v>
      </c>
      <c r="F83" s="55">
        <f>SUM(F76:F82)</f>
        <v>62884161</v>
      </c>
      <c r="G83" s="7">
        <f t="shared" si="10"/>
        <v>0.36255515772192887</v>
      </c>
      <c r="H83" s="69">
        <f aca="true" t="shared" si="14" ref="H83:W83">SUM(H76:H82)</f>
        <v>8365209</v>
      </c>
      <c r="I83" s="55">
        <f t="shared" si="14"/>
        <v>13542212</v>
      </c>
      <c r="J83" s="70">
        <f t="shared" si="14"/>
        <v>11819491</v>
      </c>
      <c r="K83" s="70">
        <f t="shared" si="14"/>
        <v>33726912</v>
      </c>
      <c r="L83" s="69">
        <f t="shared" si="14"/>
        <v>11551340</v>
      </c>
      <c r="M83" s="55">
        <f t="shared" si="14"/>
        <v>8233701</v>
      </c>
      <c r="N83" s="70">
        <f t="shared" si="14"/>
        <v>9372208</v>
      </c>
      <c r="O83" s="70">
        <f t="shared" si="14"/>
        <v>29157249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26</v>
      </c>
      <c r="B84" s="32" t="s">
        <v>163</v>
      </c>
      <c r="C84" s="33" t="s">
        <v>164</v>
      </c>
      <c r="D84" s="52">
        <v>660000</v>
      </c>
      <c r="E84" s="53">
        <v>660000</v>
      </c>
      <c r="F84" s="53">
        <v>2135755</v>
      </c>
      <c r="G84" s="6">
        <f t="shared" si="10"/>
        <v>3.2359924242424243</v>
      </c>
      <c r="H84" s="67">
        <v>0</v>
      </c>
      <c r="I84" s="53">
        <v>0</v>
      </c>
      <c r="J84" s="68">
        <v>4144</v>
      </c>
      <c r="K84" s="68">
        <v>4144</v>
      </c>
      <c r="L84" s="67">
        <v>0</v>
      </c>
      <c r="M84" s="53">
        <v>2131611</v>
      </c>
      <c r="N84" s="68">
        <v>0</v>
      </c>
      <c r="O84" s="68">
        <v>2131611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26</v>
      </c>
      <c r="B85" s="32" t="s">
        <v>165</v>
      </c>
      <c r="C85" s="33" t="s">
        <v>166</v>
      </c>
      <c r="D85" s="52">
        <v>20226000</v>
      </c>
      <c r="E85" s="53">
        <v>20226000</v>
      </c>
      <c r="F85" s="53">
        <v>0</v>
      </c>
      <c r="G85" s="6">
        <f t="shared" si="10"/>
        <v>0</v>
      </c>
      <c r="H85" s="67">
        <v>0</v>
      </c>
      <c r="I85" s="53">
        <v>0</v>
      </c>
      <c r="J85" s="68">
        <v>0</v>
      </c>
      <c r="K85" s="68">
        <v>0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26</v>
      </c>
      <c r="B86" s="32" t="s">
        <v>167</v>
      </c>
      <c r="C86" s="33" t="s">
        <v>168</v>
      </c>
      <c r="D86" s="52">
        <v>98468390</v>
      </c>
      <c r="E86" s="53">
        <v>98468390</v>
      </c>
      <c r="F86" s="53">
        <v>2587879</v>
      </c>
      <c r="G86" s="6">
        <f t="shared" si="10"/>
        <v>0.026281317283648083</v>
      </c>
      <c r="H86" s="67">
        <v>56010</v>
      </c>
      <c r="I86" s="53">
        <v>247678</v>
      </c>
      <c r="J86" s="68">
        <v>482663</v>
      </c>
      <c r="K86" s="68">
        <v>786351</v>
      </c>
      <c r="L86" s="67">
        <v>877467</v>
      </c>
      <c r="M86" s="53">
        <v>826429</v>
      </c>
      <c r="N86" s="68">
        <v>97632</v>
      </c>
      <c r="O86" s="68">
        <v>1801528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26</v>
      </c>
      <c r="B87" s="32" t="s">
        <v>169</v>
      </c>
      <c r="C87" s="33" t="s">
        <v>170</v>
      </c>
      <c r="D87" s="52">
        <v>13285190</v>
      </c>
      <c r="E87" s="53">
        <v>13285190</v>
      </c>
      <c r="F87" s="53">
        <v>0</v>
      </c>
      <c r="G87" s="6">
        <f t="shared" si="10"/>
        <v>0</v>
      </c>
      <c r="H87" s="67">
        <v>0</v>
      </c>
      <c r="I87" s="53">
        <v>0</v>
      </c>
      <c r="J87" s="68">
        <v>0</v>
      </c>
      <c r="K87" s="68">
        <v>0</v>
      </c>
      <c r="L87" s="67">
        <v>0</v>
      </c>
      <c r="M87" s="53">
        <v>0</v>
      </c>
      <c r="N87" s="68">
        <v>0</v>
      </c>
      <c r="O87" s="68">
        <v>0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45</v>
      </c>
      <c r="B88" s="32" t="s">
        <v>171</v>
      </c>
      <c r="C88" s="33" t="s">
        <v>172</v>
      </c>
      <c r="D88" s="52">
        <v>1055000</v>
      </c>
      <c r="E88" s="53">
        <v>1055000</v>
      </c>
      <c r="F88" s="53">
        <v>0</v>
      </c>
      <c r="G88" s="6">
        <f t="shared" si="10"/>
        <v>0</v>
      </c>
      <c r="H88" s="67">
        <v>0</v>
      </c>
      <c r="I88" s="53">
        <v>0</v>
      </c>
      <c r="J88" s="68">
        <v>0</v>
      </c>
      <c r="K88" s="68">
        <v>0</v>
      </c>
      <c r="L88" s="67">
        <v>0</v>
      </c>
      <c r="M88" s="53">
        <v>0</v>
      </c>
      <c r="N88" s="68">
        <v>0</v>
      </c>
      <c r="O88" s="68">
        <v>0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173</v>
      </c>
      <c r="C89" s="36"/>
      <c r="D89" s="54">
        <f>SUM(D84:D88)</f>
        <v>133694580</v>
      </c>
      <c r="E89" s="55">
        <f>SUM(E84:E88)</f>
        <v>133694580</v>
      </c>
      <c r="F89" s="55">
        <f>SUM(F84:F88)</f>
        <v>4723634</v>
      </c>
      <c r="G89" s="7">
        <f t="shared" si="10"/>
        <v>0.03533152952049365</v>
      </c>
      <c r="H89" s="69">
        <f aca="true" t="shared" si="15" ref="H89:W89">SUM(H84:H88)</f>
        <v>56010</v>
      </c>
      <c r="I89" s="55">
        <f t="shared" si="15"/>
        <v>247678</v>
      </c>
      <c r="J89" s="70">
        <f t="shared" si="15"/>
        <v>486807</v>
      </c>
      <c r="K89" s="70">
        <f t="shared" si="15"/>
        <v>790495</v>
      </c>
      <c r="L89" s="69">
        <f t="shared" si="15"/>
        <v>877467</v>
      </c>
      <c r="M89" s="55">
        <f t="shared" si="15"/>
        <v>2958040</v>
      </c>
      <c r="N89" s="70">
        <f t="shared" si="15"/>
        <v>97632</v>
      </c>
      <c r="O89" s="70">
        <f t="shared" si="15"/>
        <v>3933139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174</v>
      </c>
      <c r="C90" s="39"/>
      <c r="D90" s="56">
        <f>SUM(D61,D63:D67,D69:D74,D76:D82,D84:D88)</f>
        <v>658941541</v>
      </c>
      <c r="E90" s="57">
        <f>SUM(E61,E63:E67,E69:E74,E76:E82,E84:E88)</f>
        <v>644428180</v>
      </c>
      <c r="F90" s="57">
        <f>SUM(F61,F63:F67,F69:F74,F76:F82,F84:F88)</f>
        <v>170826275</v>
      </c>
      <c r="G90" s="8">
        <f t="shared" si="10"/>
        <v>0.2592434447838219</v>
      </c>
      <c r="H90" s="71">
        <f aca="true" t="shared" si="16" ref="H90:W90">SUM(H61,H63:H67,H69:H74,H76:H82,H84:H88)</f>
        <v>11533440</v>
      </c>
      <c r="I90" s="57">
        <f t="shared" si="16"/>
        <v>26157361</v>
      </c>
      <c r="J90" s="72">
        <f t="shared" si="16"/>
        <v>28227562</v>
      </c>
      <c r="K90" s="72">
        <f t="shared" si="16"/>
        <v>65918363</v>
      </c>
      <c r="L90" s="71">
        <f t="shared" si="16"/>
        <v>40837512</v>
      </c>
      <c r="M90" s="57">
        <f t="shared" si="16"/>
        <v>32258402</v>
      </c>
      <c r="N90" s="72">
        <f t="shared" si="16"/>
        <v>31811998</v>
      </c>
      <c r="O90" s="72">
        <f t="shared" si="16"/>
        <v>104907912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175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20</v>
      </c>
      <c r="B93" s="32" t="s">
        <v>176</v>
      </c>
      <c r="C93" s="33" t="s">
        <v>177</v>
      </c>
      <c r="D93" s="52">
        <v>2118929331</v>
      </c>
      <c r="E93" s="53">
        <v>2118929331</v>
      </c>
      <c r="F93" s="53">
        <v>0</v>
      </c>
      <c r="G93" s="6">
        <f aca="true" t="shared" si="17" ref="G93:G99">IF($D93=0,0,$F93/$D93)</f>
        <v>0</v>
      </c>
      <c r="H93" s="67">
        <v>0</v>
      </c>
      <c r="I93" s="53">
        <v>0</v>
      </c>
      <c r="J93" s="68">
        <v>0</v>
      </c>
      <c r="K93" s="68">
        <v>0</v>
      </c>
      <c r="L93" s="67">
        <v>0</v>
      </c>
      <c r="M93" s="53">
        <v>0</v>
      </c>
      <c r="N93" s="68">
        <v>0</v>
      </c>
      <c r="O93" s="68">
        <v>0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20</v>
      </c>
      <c r="B94" s="32" t="s">
        <v>178</v>
      </c>
      <c r="C94" s="33" t="s">
        <v>179</v>
      </c>
      <c r="D94" s="52">
        <v>3034104000</v>
      </c>
      <c r="E94" s="53">
        <v>3034104000</v>
      </c>
      <c r="F94" s="53">
        <v>0</v>
      </c>
      <c r="G94" s="6">
        <f t="shared" si="17"/>
        <v>0</v>
      </c>
      <c r="H94" s="67">
        <v>0</v>
      </c>
      <c r="I94" s="53">
        <v>0</v>
      </c>
      <c r="J94" s="68">
        <v>0</v>
      </c>
      <c r="K94" s="68">
        <v>0</v>
      </c>
      <c r="L94" s="67">
        <v>0</v>
      </c>
      <c r="M94" s="53">
        <v>0</v>
      </c>
      <c r="N94" s="68">
        <v>0</v>
      </c>
      <c r="O94" s="68">
        <v>0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20</v>
      </c>
      <c r="B95" s="32" t="s">
        <v>180</v>
      </c>
      <c r="C95" s="33" t="s">
        <v>181</v>
      </c>
      <c r="D95" s="52">
        <v>1289962600</v>
      </c>
      <c r="E95" s="53">
        <v>1289962600</v>
      </c>
      <c r="F95" s="53">
        <v>517216958</v>
      </c>
      <c r="G95" s="6">
        <f t="shared" si="17"/>
        <v>0.4009550028814789</v>
      </c>
      <c r="H95" s="67">
        <v>27798151</v>
      </c>
      <c r="I95" s="53">
        <v>63452581</v>
      </c>
      <c r="J95" s="68">
        <v>95912734</v>
      </c>
      <c r="K95" s="68">
        <v>187163466</v>
      </c>
      <c r="L95" s="67">
        <v>110289269</v>
      </c>
      <c r="M95" s="53">
        <v>123817163</v>
      </c>
      <c r="N95" s="68">
        <v>95947060</v>
      </c>
      <c r="O95" s="68">
        <v>330053492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25</v>
      </c>
      <c r="C96" s="36"/>
      <c r="D96" s="54">
        <f>SUM(D93:D95)</f>
        <v>6442995931</v>
      </c>
      <c r="E96" s="55">
        <f>SUM(E93:E95)</f>
        <v>6442995931</v>
      </c>
      <c r="F96" s="55">
        <f>SUM(F93:F95)</f>
        <v>517216958</v>
      </c>
      <c r="G96" s="7">
        <f t="shared" si="17"/>
        <v>0.08027584737582229</v>
      </c>
      <c r="H96" s="69">
        <f aca="true" t="shared" si="18" ref="H96:W96">SUM(H93:H95)</f>
        <v>27798151</v>
      </c>
      <c r="I96" s="55">
        <f t="shared" si="18"/>
        <v>63452581</v>
      </c>
      <c r="J96" s="70">
        <f t="shared" si="18"/>
        <v>95912734</v>
      </c>
      <c r="K96" s="70">
        <f t="shared" si="18"/>
        <v>187163466</v>
      </c>
      <c r="L96" s="69">
        <f t="shared" si="18"/>
        <v>110289269</v>
      </c>
      <c r="M96" s="55">
        <f t="shared" si="18"/>
        <v>123817163</v>
      </c>
      <c r="N96" s="70">
        <f t="shared" si="18"/>
        <v>95947060</v>
      </c>
      <c r="O96" s="70">
        <f t="shared" si="18"/>
        <v>330053492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26</v>
      </c>
      <c r="B97" s="32" t="s">
        <v>182</v>
      </c>
      <c r="C97" s="33" t="s">
        <v>183</v>
      </c>
      <c r="D97" s="52">
        <v>167790259</v>
      </c>
      <c r="E97" s="53">
        <v>180790258</v>
      </c>
      <c r="F97" s="53">
        <v>44574928</v>
      </c>
      <c r="G97" s="6">
        <f t="shared" si="17"/>
        <v>0.2656586160940368</v>
      </c>
      <c r="H97" s="67">
        <v>5995080</v>
      </c>
      <c r="I97" s="53">
        <v>9906584</v>
      </c>
      <c r="J97" s="68">
        <v>8631889</v>
      </c>
      <c r="K97" s="68">
        <v>24533553</v>
      </c>
      <c r="L97" s="67">
        <v>6757706</v>
      </c>
      <c r="M97" s="53">
        <v>6863105</v>
      </c>
      <c r="N97" s="68">
        <v>6420564</v>
      </c>
      <c r="O97" s="68">
        <v>20041375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26</v>
      </c>
      <c r="B98" s="32" t="s">
        <v>184</v>
      </c>
      <c r="C98" s="33" t="s">
        <v>185</v>
      </c>
      <c r="D98" s="52">
        <v>32879000</v>
      </c>
      <c r="E98" s="53">
        <v>32879000</v>
      </c>
      <c r="F98" s="53">
        <v>5654801</v>
      </c>
      <c r="G98" s="6">
        <f t="shared" si="17"/>
        <v>0.17198822956902582</v>
      </c>
      <c r="H98" s="67">
        <v>341636</v>
      </c>
      <c r="I98" s="53">
        <v>1190982</v>
      </c>
      <c r="J98" s="68">
        <v>1246904</v>
      </c>
      <c r="K98" s="68">
        <v>2779522</v>
      </c>
      <c r="L98" s="67">
        <v>1546130</v>
      </c>
      <c r="M98" s="53">
        <v>1329149</v>
      </c>
      <c r="N98" s="68">
        <v>0</v>
      </c>
      <c r="O98" s="68">
        <v>2875279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26</v>
      </c>
      <c r="B99" s="32" t="s">
        <v>186</v>
      </c>
      <c r="C99" s="33" t="s">
        <v>187</v>
      </c>
      <c r="D99" s="52">
        <v>37034553</v>
      </c>
      <c r="E99" s="53">
        <v>37034553</v>
      </c>
      <c r="F99" s="53">
        <v>0</v>
      </c>
      <c r="G99" s="6">
        <f t="shared" si="17"/>
        <v>0</v>
      </c>
      <c r="H99" s="67">
        <v>0</v>
      </c>
      <c r="I99" s="53">
        <v>0</v>
      </c>
      <c r="J99" s="68">
        <v>0</v>
      </c>
      <c r="K99" s="68">
        <v>0</v>
      </c>
      <c r="L99" s="67">
        <v>0</v>
      </c>
      <c r="M99" s="53">
        <v>0</v>
      </c>
      <c r="N99" s="68">
        <v>0</v>
      </c>
      <c r="O99" s="68">
        <v>0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45</v>
      </c>
      <c r="B100" s="32" t="s">
        <v>188</v>
      </c>
      <c r="C100" s="33" t="s">
        <v>189</v>
      </c>
      <c r="D100" s="52">
        <v>0</v>
      </c>
      <c r="E100" s="53">
        <v>0</v>
      </c>
      <c r="F100" s="53">
        <v>0</v>
      </c>
      <c r="G100" s="6">
        <f aca="true" t="shared" si="19" ref="G100:G108">IF($D100=0,0,$F100/$D100)</f>
        <v>0</v>
      </c>
      <c r="H100" s="67">
        <v>0</v>
      </c>
      <c r="I100" s="53">
        <v>0</v>
      </c>
      <c r="J100" s="68">
        <v>0</v>
      </c>
      <c r="K100" s="68">
        <v>0</v>
      </c>
      <c r="L100" s="67">
        <v>0</v>
      </c>
      <c r="M100" s="53">
        <v>0</v>
      </c>
      <c r="N100" s="68">
        <v>0</v>
      </c>
      <c r="O100" s="68">
        <v>0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190</v>
      </c>
      <c r="C101" s="36"/>
      <c r="D101" s="54">
        <f>SUM(D97:D100)</f>
        <v>237703812</v>
      </c>
      <c r="E101" s="55">
        <f>SUM(E97:E100)</f>
        <v>250703811</v>
      </c>
      <c r="F101" s="55">
        <f>SUM(F97:F100)</f>
        <v>50229729</v>
      </c>
      <c r="G101" s="7">
        <f t="shared" si="19"/>
        <v>0.2113122569527829</v>
      </c>
      <c r="H101" s="69">
        <f aca="true" t="shared" si="20" ref="H101:W101">SUM(H97:H100)</f>
        <v>6336716</v>
      </c>
      <c r="I101" s="55">
        <f t="shared" si="20"/>
        <v>11097566</v>
      </c>
      <c r="J101" s="70">
        <f t="shared" si="20"/>
        <v>9878793</v>
      </c>
      <c r="K101" s="70">
        <f t="shared" si="20"/>
        <v>27313075</v>
      </c>
      <c r="L101" s="69">
        <f t="shared" si="20"/>
        <v>8303836</v>
      </c>
      <c r="M101" s="55">
        <f t="shared" si="20"/>
        <v>8192254</v>
      </c>
      <c r="N101" s="70">
        <f t="shared" si="20"/>
        <v>6420564</v>
      </c>
      <c r="O101" s="70">
        <f t="shared" si="20"/>
        <v>22916654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26</v>
      </c>
      <c r="B102" s="32" t="s">
        <v>191</v>
      </c>
      <c r="C102" s="33" t="s">
        <v>192</v>
      </c>
      <c r="D102" s="52">
        <v>80295262</v>
      </c>
      <c r="E102" s="53">
        <v>80295262</v>
      </c>
      <c r="F102" s="53">
        <v>22285867</v>
      </c>
      <c r="G102" s="6">
        <f t="shared" si="19"/>
        <v>0.2775489667123821</v>
      </c>
      <c r="H102" s="67">
        <v>46988</v>
      </c>
      <c r="I102" s="53">
        <v>2522407</v>
      </c>
      <c r="J102" s="68">
        <v>5832121</v>
      </c>
      <c r="K102" s="68">
        <v>8401516</v>
      </c>
      <c r="L102" s="67">
        <v>3531695</v>
      </c>
      <c r="M102" s="53">
        <v>3714595</v>
      </c>
      <c r="N102" s="68">
        <v>6638061</v>
      </c>
      <c r="O102" s="68">
        <v>13884351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26</v>
      </c>
      <c r="B103" s="32" t="s">
        <v>193</v>
      </c>
      <c r="C103" s="33" t="s">
        <v>194</v>
      </c>
      <c r="D103" s="52">
        <v>29717846</v>
      </c>
      <c r="E103" s="53">
        <v>29717846</v>
      </c>
      <c r="F103" s="53">
        <v>0</v>
      </c>
      <c r="G103" s="6">
        <f t="shared" si="19"/>
        <v>0</v>
      </c>
      <c r="H103" s="67">
        <v>0</v>
      </c>
      <c r="I103" s="53">
        <v>0</v>
      </c>
      <c r="J103" s="68">
        <v>0</v>
      </c>
      <c r="K103" s="68">
        <v>0</v>
      </c>
      <c r="L103" s="67">
        <v>0</v>
      </c>
      <c r="M103" s="53">
        <v>0</v>
      </c>
      <c r="N103" s="68">
        <v>0</v>
      </c>
      <c r="O103" s="68">
        <v>0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26</v>
      </c>
      <c r="B104" s="32" t="s">
        <v>195</v>
      </c>
      <c r="C104" s="33" t="s">
        <v>196</v>
      </c>
      <c r="D104" s="52">
        <v>11557656</v>
      </c>
      <c r="E104" s="53">
        <v>11557656</v>
      </c>
      <c r="F104" s="53">
        <v>0</v>
      </c>
      <c r="G104" s="6">
        <f t="shared" si="19"/>
        <v>0</v>
      </c>
      <c r="H104" s="67">
        <v>0</v>
      </c>
      <c r="I104" s="53">
        <v>0</v>
      </c>
      <c r="J104" s="68">
        <v>0</v>
      </c>
      <c r="K104" s="68">
        <v>0</v>
      </c>
      <c r="L104" s="67">
        <v>0</v>
      </c>
      <c r="M104" s="53">
        <v>0</v>
      </c>
      <c r="N104" s="68">
        <v>0</v>
      </c>
      <c r="O104" s="68">
        <v>0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26</v>
      </c>
      <c r="B105" s="32" t="s">
        <v>197</v>
      </c>
      <c r="C105" s="33" t="s">
        <v>198</v>
      </c>
      <c r="D105" s="52">
        <v>24219647</v>
      </c>
      <c r="E105" s="53">
        <v>24219647</v>
      </c>
      <c r="F105" s="53">
        <v>22860900</v>
      </c>
      <c r="G105" s="6">
        <f t="shared" si="19"/>
        <v>0.9438989759016719</v>
      </c>
      <c r="H105" s="67">
        <v>0</v>
      </c>
      <c r="I105" s="53">
        <v>0</v>
      </c>
      <c r="J105" s="68">
        <v>10648762</v>
      </c>
      <c r="K105" s="68">
        <v>10648762</v>
      </c>
      <c r="L105" s="67">
        <v>463208</v>
      </c>
      <c r="M105" s="53">
        <v>5874465</v>
      </c>
      <c r="N105" s="68">
        <v>5874465</v>
      </c>
      <c r="O105" s="68">
        <v>12212138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45</v>
      </c>
      <c r="B106" s="32" t="s">
        <v>199</v>
      </c>
      <c r="C106" s="33" t="s">
        <v>200</v>
      </c>
      <c r="D106" s="52">
        <v>1565000</v>
      </c>
      <c r="E106" s="53">
        <v>1565000</v>
      </c>
      <c r="F106" s="53">
        <v>0</v>
      </c>
      <c r="G106" s="6">
        <f t="shared" si="19"/>
        <v>0</v>
      </c>
      <c r="H106" s="67">
        <v>0</v>
      </c>
      <c r="I106" s="53">
        <v>0</v>
      </c>
      <c r="J106" s="68">
        <v>0</v>
      </c>
      <c r="K106" s="68">
        <v>0</v>
      </c>
      <c r="L106" s="67">
        <v>0</v>
      </c>
      <c r="M106" s="53">
        <v>0</v>
      </c>
      <c r="N106" s="68">
        <v>0</v>
      </c>
      <c r="O106" s="68">
        <v>0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201</v>
      </c>
      <c r="C107" s="36"/>
      <c r="D107" s="54">
        <f>SUM(D102:D106)</f>
        <v>147355411</v>
      </c>
      <c r="E107" s="55">
        <f>SUM(E102:E106)</f>
        <v>147355411</v>
      </c>
      <c r="F107" s="55">
        <f>SUM(F102:F106)</f>
        <v>45146767</v>
      </c>
      <c r="G107" s="7">
        <f t="shared" si="19"/>
        <v>0.30638010978775665</v>
      </c>
      <c r="H107" s="69">
        <f aca="true" t="shared" si="21" ref="H107:W107">SUM(H102:H106)</f>
        <v>46988</v>
      </c>
      <c r="I107" s="55">
        <f t="shared" si="21"/>
        <v>2522407</v>
      </c>
      <c r="J107" s="70">
        <f t="shared" si="21"/>
        <v>16480883</v>
      </c>
      <c r="K107" s="70">
        <f t="shared" si="21"/>
        <v>19050278</v>
      </c>
      <c r="L107" s="69">
        <f t="shared" si="21"/>
        <v>3994903</v>
      </c>
      <c r="M107" s="55">
        <f t="shared" si="21"/>
        <v>9589060</v>
      </c>
      <c r="N107" s="70">
        <f t="shared" si="21"/>
        <v>12512526</v>
      </c>
      <c r="O107" s="70">
        <f t="shared" si="21"/>
        <v>26096489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202</v>
      </c>
      <c r="C108" s="39"/>
      <c r="D108" s="56">
        <f>SUM(D93:D95,D97:D100,D102:D106)</f>
        <v>6828055154</v>
      </c>
      <c r="E108" s="57">
        <f>SUM(E93:E95,E97:E100,E102:E106)</f>
        <v>6841055153</v>
      </c>
      <c r="F108" s="57">
        <f>SUM(F93:F95,F97:F100,F102:F106)</f>
        <v>612593454</v>
      </c>
      <c r="G108" s="8">
        <f t="shared" si="19"/>
        <v>0.08971712152048618</v>
      </c>
      <c r="H108" s="71">
        <f aca="true" t="shared" si="22" ref="H108:W108">SUM(H93:H95,H97:H100,H102:H106)</f>
        <v>34181855</v>
      </c>
      <c r="I108" s="57">
        <f t="shared" si="22"/>
        <v>77072554</v>
      </c>
      <c r="J108" s="72">
        <f t="shared" si="22"/>
        <v>122272410</v>
      </c>
      <c r="K108" s="72">
        <f t="shared" si="22"/>
        <v>233526819</v>
      </c>
      <c r="L108" s="71">
        <f t="shared" si="22"/>
        <v>122588008</v>
      </c>
      <c r="M108" s="57">
        <f t="shared" si="22"/>
        <v>141598477</v>
      </c>
      <c r="N108" s="72">
        <f t="shared" si="22"/>
        <v>114880150</v>
      </c>
      <c r="O108" s="72">
        <f t="shared" si="22"/>
        <v>379066635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203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20</v>
      </c>
      <c r="B111" s="32" t="s">
        <v>204</v>
      </c>
      <c r="C111" s="33" t="s">
        <v>205</v>
      </c>
      <c r="D111" s="52">
        <v>2840845035</v>
      </c>
      <c r="E111" s="53">
        <v>2840845035</v>
      </c>
      <c r="F111" s="53">
        <v>503262864</v>
      </c>
      <c r="G111" s="6">
        <f aca="true" t="shared" si="23" ref="G111:G142">IF($D111=0,0,$F111/$D111)</f>
        <v>0.17715252250638866</v>
      </c>
      <c r="H111" s="67">
        <v>0</v>
      </c>
      <c r="I111" s="53">
        <v>0</v>
      </c>
      <c r="J111" s="68">
        <v>503262864</v>
      </c>
      <c r="K111" s="68">
        <v>503262864</v>
      </c>
      <c r="L111" s="67">
        <v>0</v>
      </c>
      <c r="M111" s="53">
        <v>0</v>
      </c>
      <c r="N111" s="68">
        <v>0</v>
      </c>
      <c r="O111" s="68">
        <v>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25</v>
      </c>
      <c r="C112" s="36"/>
      <c r="D112" s="54">
        <f>D111</f>
        <v>2840845035</v>
      </c>
      <c r="E112" s="55">
        <f>E111</f>
        <v>2840845035</v>
      </c>
      <c r="F112" s="55">
        <f>F111</f>
        <v>503262864</v>
      </c>
      <c r="G112" s="7">
        <f t="shared" si="23"/>
        <v>0.17715252250638866</v>
      </c>
      <c r="H112" s="69">
        <f aca="true" t="shared" si="24" ref="H112:W112">H111</f>
        <v>0</v>
      </c>
      <c r="I112" s="55">
        <f t="shared" si="24"/>
        <v>0</v>
      </c>
      <c r="J112" s="70">
        <f t="shared" si="24"/>
        <v>503262864</v>
      </c>
      <c r="K112" s="70">
        <f t="shared" si="24"/>
        <v>503262864</v>
      </c>
      <c r="L112" s="69">
        <f t="shared" si="24"/>
        <v>0</v>
      </c>
      <c r="M112" s="55">
        <f t="shared" si="24"/>
        <v>0</v>
      </c>
      <c r="N112" s="70">
        <f t="shared" si="24"/>
        <v>0</v>
      </c>
      <c r="O112" s="70">
        <f t="shared" si="24"/>
        <v>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26</v>
      </c>
      <c r="B113" s="32" t="s">
        <v>206</v>
      </c>
      <c r="C113" s="33" t="s">
        <v>207</v>
      </c>
      <c r="D113" s="52">
        <v>754000</v>
      </c>
      <c r="E113" s="53">
        <v>754000</v>
      </c>
      <c r="F113" s="53">
        <v>0</v>
      </c>
      <c r="G113" s="6">
        <f t="shared" si="23"/>
        <v>0</v>
      </c>
      <c r="H113" s="67">
        <v>0</v>
      </c>
      <c r="I113" s="53">
        <v>0</v>
      </c>
      <c r="J113" s="68">
        <v>0</v>
      </c>
      <c r="K113" s="68">
        <v>0</v>
      </c>
      <c r="L113" s="67">
        <v>0</v>
      </c>
      <c r="M113" s="53">
        <v>0</v>
      </c>
      <c r="N113" s="68">
        <v>0</v>
      </c>
      <c r="O113" s="68">
        <v>0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26</v>
      </c>
      <c r="B114" s="32" t="s">
        <v>208</v>
      </c>
      <c r="C114" s="33" t="s">
        <v>209</v>
      </c>
      <c r="D114" s="52">
        <v>0</v>
      </c>
      <c r="E114" s="53">
        <v>0</v>
      </c>
      <c r="F114" s="53">
        <v>0</v>
      </c>
      <c r="G114" s="6">
        <f t="shared" si="23"/>
        <v>0</v>
      </c>
      <c r="H114" s="67">
        <v>0</v>
      </c>
      <c r="I114" s="53">
        <v>0</v>
      </c>
      <c r="J114" s="68">
        <v>0</v>
      </c>
      <c r="K114" s="68">
        <v>0</v>
      </c>
      <c r="L114" s="67">
        <v>0</v>
      </c>
      <c r="M114" s="53">
        <v>0</v>
      </c>
      <c r="N114" s="68">
        <v>0</v>
      </c>
      <c r="O114" s="68">
        <v>0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26</v>
      </c>
      <c r="B115" s="32" t="s">
        <v>210</v>
      </c>
      <c r="C115" s="33" t="s">
        <v>211</v>
      </c>
      <c r="D115" s="52">
        <v>7645000</v>
      </c>
      <c r="E115" s="53">
        <v>7645000</v>
      </c>
      <c r="F115" s="53">
        <v>0</v>
      </c>
      <c r="G115" s="6">
        <f t="shared" si="23"/>
        <v>0</v>
      </c>
      <c r="H115" s="67">
        <v>0</v>
      </c>
      <c r="I115" s="53">
        <v>0</v>
      </c>
      <c r="J115" s="68">
        <v>0</v>
      </c>
      <c r="K115" s="68">
        <v>0</v>
      </c>
      <c r="L115" s="67">
        <v>0</v>
      </c>
      <c r="M115" s="53">
        <v>0</v>
      </c>
      <c r="N115" s="68">
        <v>0</v>
      </c>
      <c r="O115" s="68">
        <v>0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26</v>
      </c>
      <c r="B116" s="32" t="s">
        <v>212</v>
      </c>
      <c r="C116" s="33" t="s">
        <v>213</v>
      </c>
      <c r="D116" s="52">
        <v>0</v>
      </c>
      <c r="E116" s="53">
        <v>0</v>
      </c>
      <c r="F116" s="53">
        <v>0</v>
      </c>
      <c r="G116" s="6">
        <f t="shared" si="23"/>
        <v>0</v>
      </c>
      <c r="H116" s="67">
        <v>0</v>
      </c>
      <c r="I116" s="53">
        <v>0</v>
      </c>
      <c r="J116" s="68">
        <v>0</v>
      </c>
      <c r="K116" s="68">
        <v>0</v>
      </c>
      <c r="L116" s="67">
        <v>0</v>
      </c>
      <c r="M116" s="53">
        <v>0</v>
      </c>
      <c r="N116" s="68">
        <v>0</v>
      </c>
      <c r="O116" s="68">
        <v>0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26</v>
      </c>
      <c r="B117" s="32" t="s">
        <v>214</v>
      </c>
      <c r="C117" s="33" t="s">
        <v>215</v>
      </c>
      <c r="D117" s="52">
        <v>1375000</v>
      </c>
      <c r="E117" s="53">
        <v>1375000</v>
      </c>
      <c r="F117" s="53">
        <v>116948</v>
      </c>
      <c r="G117" s="6">
        <f t="shared" si="23"/>
        <v>0.08505309090909091</v>
      </c>
      <c r="H117" s="67">
        <v>2795</v>
      </c>
      <c r="I117" s="53">
        <v>53753</v>
      </c>
      <c r="J117" s="68">
        <v>16067</v>
      </c>
      <c r="K117" s="68">
        <v>72615</v>
      </c>
      <c r="L117" s="67">
        <v>0</v>
      </c>
      <c r="M117" s="53">
        <v>14603</v>
      </c>
      <c r="N117" s="68">
        <v>29730</v>
      </c>
      <c r="O117" s="68">
        <v>44333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26</v>
      </c>
      <c r="B118" s="32" t="s">
        <v>216</v>
      </c>
      <c r="C118" s="33" t="s">
        <v>217</v>
      </c>
      <c r="D118" s="52">
        <v>0</v>
      </c>
      <c r="E118" s="53">
        <v>0</v>
      </c>
      <c r="F118" s="53">
        <v>0</v>
      </c>
      <c r="G118" s="6">
        <f t="shared" si="23"/>
        <v>0</v>
      </c>
      <c r="H118" s="67">
        <v>0</v>
      </c>
      <c r="I118" s="53">
        <v>0</v>
      </c>
      <c r="J118" s="68">
        <v>0</v>
      </c>
      <c r="K118" s="68">
        <v>0</v>
      </c>
      <c r="L118" s="67">
        <v>0</v>
      </c>
      <c r="M118" s="53">
        <v>0</v>
      </c>
      <c r="N118" s="68">
        <v>0</v>
      </c>
      <c r="O118" s="68">
        <v>0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45</v>
      </c>
      <c r="B119" s="32" t="s">
        <v>218</v>
      </c>
      <c r="C119" s="33" t="s">
        <v>219</v>
      </c>
      <c r="D119" s="52">
        <v>29000000</v>
      </c>
      <c r="E119" s="53">
        <v>29000000</v>
      </c>
      <c r="F119" s="53">
        <v>0</v>
      </c>
      <c r="G119" s="6">
        <f t="shared" si="23"/>
        <v>0</v>
      </c>
      <c r="H119" s="67">
        <v>0</v>
      </c>
      <c r="I119" s="53">
        <v>0</v>
      </c>
      <c r="J119" s="68">
        <v>0</v>
      </c>
      <c r="K119" s="68">
        <v>0</v>
      </c>
      <c r="L119" s="67">
        <v>0</v>
      </c>
      <c r="M119" s="53">
        <v>0</v>
      </c>
      <c r="N119" s="68">
        <v>0</v>
      </c>
      <c r="O119" s="68">
        <v>0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220</v>
      </c>
      <c r="C120" s="36"/>
      <c r="D120" s="54">
        <f>SUM(D113:D119)</f>
        <v>38774000</v>
      </c>
      <c r="E120" s="55">
        <f>SUM(E113:E119)</f>
        <v>38774000</v>
      </c>
      <c r="F120" s="55">
        <f>SUM(F113:F119)</f>
        <v>116948</v>
      </c>
      <c r="G120" s="7">
        <f t="shared" si="23"/>
        <v>0.003016144839325321</v>
      </c>
      <c r="H120" s="69">
        <f aca="true" t="shared" si="25" ref="H120:W120">SUM(H113:H119)</f>
        <v>2795</v>
      </c>
      <c r="I120" s="55">
        <f t="shared" si="25"/>
        <v>53753</v>
      </c>
      <c r="J120" s="70">
        <f t="shared" si="25"/>
        <v>16067</v>
      </c>
      <c r="K120" s="70">
        <f t="shared" si="25"/>
        <v>72615</v>
      </c>
      <c r="L120" s="69">
        <f t="shared" si="25"/>
        <v>0</v>
      </c>
      <c r="M120" s="55">
        <f t="shared" si="25"/>
        <v>14603</v>
      </c>
      <c r="N120" s="70">
        <f t="shared" si="25"/>
        <v>29730</v>
      </c>
      <c r="O120" s="70">
        <f t="shared" si="25"/>
        <v>44333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26</v>
      </c>
      <c r="B121" s="32" t="s">
        <v>221</v>
      </c>
      <c r="C121" s="33" t="s">
        <v>222</v>
      </c>
      <c r="D121" s="52">
        <v>10203000</v>
      </c>
      <c r="E121" s="53">
        <v>10203000</v>
      </c>
      <c r="F121" s="53">
        <v>0</v>
      </c>
      <c r="G121" s="6">
        <f t="shared" si="23"/>
        <v>0</v>
      </c>
      <c r="H121" s="67">
        <v>0</v>
      </c>
      <c r="I121" s="53">
        <v>0</v>
      </c>
      <c r="J121" s="68">
        <v>0</v>
      </c>
      <c r="K121" s="68">
        <v>0</v>
      </c>
      <c r="L121" s="67">
        <v>0</v>
      </c>
      <c r="M121" s="53">
        <v>0</v>
      </c>
      <c r="N121" s="68">
        <v>0</v>
      </c>
      <c r="O121" s="68">
        <v>0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26</v>
      </c>
      <c r="B122" s="32" t="s">
        <v>223</v>
      </c>
      <c r="C122" s="33" t="s">
        <v>224</v>
      </c>
      <c r="D122" s="52">
        <v>0</v>
      </c>
      <c r="E122" s="53">
        <v>0</v>
      </c>
      <c r="F122" s="53">
        <v>0</v>
      </c>
      <c r="G122" s="6">
        <f t="shared" si="23"/>
        <v>0</v>
      </c>
      <c r="H122" s="67">
        <v>0</v>
      </c>
      <c r="I122" s="53">
        <v>0</v>
      </c>
      <c r="J122" s="68">
        <v>0</v>
      </c>
      <c r="K122" s="68">
        <v>0</v>
      </c>
      <c r="L122" s="67">
        <v>0</v>
      </c>
      <c r="M122" s="53">
        <v>0</v>
      </c>
      <c r="N122" s="68">
        <v>0</v>
      </c>
      <c r="O122" s="68">
        <v>0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26</v>
      </c>
      <c r="B123" s="32" t="s">
        <v>225</v>
      </c>
      <c r="C123" s="33" t="s">
        <v>226</v>
      </c>
      <c r="D123" s="52">
        <v>2150000</v>
      </c>
      <c r="E123" s="53">
        <v>2150000</v>
      </c>
      <c r="F123" s="53">
        <v>0</v>
      </c>
      <c r="G123" s="6">
        <f t="shared" si="23"/>
        <v>0</v>
      </c>
      <c r="H123" s="67">
        <v>0</v>
      </c>
      <c r="I123" s="53">
        <v>0</v>
      </c>
      <c r="J123" s="68">
        <v>0</v>
      </c>
      <c r="K123" s="68">
        <v>0</v>
      </c>
      <c r="L123" s="67">
        <v>0</v>
      </c>
      <c r="M123" s="53">
        <v>0</v>
      </c>
      <c r="N123" s="68">
        <v>0</v>
      </c>
      <c r="O123" s="68">
        <v>0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26</v>
      </c>
      <c r="B124" s="32" t="s">
        <v>227</v>
      </c>
      <c r="C124" s="33" t="s">
        <v>228</v>
      </c>
      <c r="D124" s="52">
        <v>0</v>
      </c>
      <c r="E124" s="53">
        <v>0</v>
      </c>
      <c r="F124" s="53">
        <v>0</v>
      </c>
      <c r="G124" s="6">
        <f t="shared" si="23"/>
        <v>0</v>
      </c>
      <c r="H124" s="67">
        <v>0</v>
      </c>
      <c r="I124" s="53">
        <v>0</v>
      </c>
      <c r="J124" s="68">
        <v>0</v>
      </c>
      <c r="K124" s="68">
        <v>0</v>
      </c>
      <c r="L124" s="67">
        <v>0</v>
      </c>
      <c r="M124" s="53">
        <v>0</v>
      </c>
      <c r="N124" s="68">
        <v>0</v>
      </c>
      <c r="O124" s="68">
        <v>0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26</v>
      </c>
      <c r="B125" s="32" t="s">
        <v>229</v>
      </c>
      <c r="C125" s="33" t="s">
        <v>230</v>
      </c>
      <c r="D125" s="52">
        <v>94956222</v>
      </c>
      <c r="E125" s="53">
        <v>94956222</v>
      </c>
      <c r="F125" s="53">
        <v>88922949</v>
      </c>
      <c r="G125" s="6">
        <f t="shared" si="23"/>
        <v>0.9364625837788703</v>
      </c>
      <c r="H125" s="67">
        <v>6500008</v>
      </c>
      <c r="I125" s="53">
        <v>12765759</v>
      </c>
      <c r="J125" s="68">
        <v>18723751</v>
      </c>
      <c r="K125" s="68">
        <v>37989518</v>
      </c>
      <c r="L125" s="67">
        <v>19072498</v>
      </c>
      <c r="M125" s="53">
        <v>17231777</v>
      </c>
      <c r="N125" s="68">
        <v>14629156</v>
      </c>
      <c r="O125" s="68">
        <v>50933431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26</v>
      </c>
      <c r="B126" s="32" t="s">
        <v>231</v>
      </c>
      <c r="C126" s="33" t="s">
        <v>232</v>
      </c>
      <c r="D126" s="52">
        <v>2507000</v>
      </c>
      <c r="E126" s="53">
        <v>2507000</v>
      </c>
      <c r="F126" s="53">
        <v>0</v>
      </c>
      <c r="G126" s="6">
        <f t="shared" si="23"/>
        <v>0</v>
      </c>
      <c r="H126" s="67">
        <v>0</v>
      </c>
      <c r="I126" s="53">
        <v>0</v>
      </c>
      <c r="J126" s="68">
        <v>0</v>
      </c>
      <c r="K126" s="68">
        <v>0</v>
      </c>
      <c r="L126" s="67">
        <v>0</v>
      </c>
      <c r="M126" s="53">
        <v>0</v>
      </c>
      <c r="N126" s="68">
        <v>0</v>
      </c>
      <c r="O126" s="68">
        <v>0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26</v>
      </c>
      <c r="B127" s="32" t="s">
        <v>233</v>
      </c>
      <c r="C127" s="33" t="s">
        <v>234</v>
      </c>
      <c r="D127" s="52">
        <v>6741000</v>
      </c>
      <c r="E127" s="53">
        <v>6741000</v>
      </c>
      <c r="F127" s="53">
        <v>0</v>
      </c>
      <c r="G127" s="6">
        <f t="shared" si="23"/>
        <v>0</v>
      </c>
      <c r="H127" s="67">
        <v>0</v>
      </c>
      <c r="I127" s="53">
        <v>0</v>
      </c>
      <c r="J127" s="68">
        <v>0</v>
      </c>
      <c r="K127" s="68">
        <v>0</v>
      </c>
      <c r="L127" s="67">
        <v>0</v>
      </c>
      <c r="M127" s="53">
        <v>0</v>
      </c>
      <c r="N127" s="68">
        <v>0</v>
      </c>
      <c r="O127" s="68">
        <v>0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45</v>
      </c>
      <c r="B128" s="32" t="s">
        <v>235</v>
      </c>
      <c r="C128" s="33" t="s">
        <v>236</v>
      </c>
      <c r="D128" s="52">
        <v>52886000</v>
      </c>
      <c r="E128" s="53">
        <v>52886000</v>
      </c>
      <c r="F128" s="53">
        <v>0</v>
      </c>
      <c r="G128" s="6">
        <f t="shared" si="23"/>
        <v>0</v>
      </c>
      <c r="H128" s="67">
        <v>0</v>
      </c>
      <c r="I128" s="53">
        <v>0</v>
      </c>
      <c r="J128" s="68">
        <v>0</v>
      </c>
      <c r="K128" s="68">
        <v>0</v>
      </c>
      <c r="L128" s="67">
        <v>0</v>
      </c>
      <c r="M128" s="53">
        <v>0</v>
      </c>
      <c r="N128" s="68">
        <v>0</v>
      </c>
      <c r="O128" s="68">
        <v>0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237</v>
      </c>
      <c r="C129" s="36"/>
      <c r="D129" s="54">
        <f>SUM(D121:D128)</f>
        <v>169443222</v>
      </c>
      <c r="E129" s="55">
        <f>SUM(E121:E128)</f>
        <v>169443222</v>
      </c>
      <c r="F129" s="55">
        <f>SUM(F121:F128)</f>
        <v>88922949</v>
      </c>
      <c r="G129" s="7">
        <f t="shared" si="23"/>
        <v>0.5247949605207578</v>
      </c>
      <c r="H129" s="69">
        <f aca="true" t="shared" si="26" ref="H129:W129">SUM(H121:H128)</f>
        <v>6500008</v>
      </c>
      <c r="I129" s="55">
        <f t="shared" si="26"/>
        <v>12765759</v>
      </c>
      <c r="J129" s="70">
        <f t="shared" si="26"/>
        <v>18723751</v>
      </c>
      <c r="K129" s="70">
        <f t="shared" si="26"/>
        <v>37989518</v>
      </c>
      <c r="L129" s="69">
        <f t="shared" si="26"/>
        <v>19072498</v>
      </c>
      <c r="M129" s="55">
        <f t="shared" si="26"/>
        <v>17231777</v>
      </c>
      <c r="N129" s="70">
        <f t="shared" si="26"/>
        <v>14629156</v>
      </c>
      <c r="O129" s="70">
        <f t="shared" si="26"/>
        <v>50933431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26</v>
      </c>
      <c r="B130" s="32" t="s">
        <v>238</v>
      </c>
      <c r="C130" s="33" t="s">
        <v>239</v>
      </c>
      <c r="D130" s="52">
        <v>26222000</v>
      </c>
      <c r="E130" s="53">
        <v>26222000</v>
      </c>
      <c r="F130" s="53">
        <v>0</v>
      </c>
      <c r="G130" s="6">
        <f t="shared" si="23"/>
        <v>0</v>
      </c>
      <c r="H130" s="67">
        <v>0</v>
      </c>
      <c r="I130" s="53">
        <v>0</v>
      </c>
      <c r="J130" s="68">
        <v>0</v>
      </c>
      <c r="K130" s="68">
        <v>0</v>
      </c>
      <c r="L130" s="67">
        <v>0</v>
      </c>
      <c r="M130" s="53">
        <v>0</v>
      </c>
      <c r="N130" s="68">
        <v>0</v>
      </c>
      <c r="O130" s="68">
        <v>0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26</v>
      </c>
      <c r="B131" s="32" t="s">
        <v>240</v>
      </c>
      <c r="C131" s="33" t="s">
        <v>241</v>
      </c>
      <c r="D131" s="52">
        <v>2611000</v>
      </c>
      <c r="E131" s="53">
        <v>2611000</v>
      </c>
      <c r="F131" s="53">
        <v>0</v>
      </c>
      <c r="G131" s="6">
        <f t="shared" si="23"/>
        <v>0</v>
      </c>
      <c r="H131" s="67">
        <v>0</v>
      </c>
      <c r="I131" s="53">
        <v>0</v>
      </c>
      <c r="J131" s="68">
        <v>0</v>
      </c>
      <c r="K131" s="68">
        <v>0</v>
      </c>
      <c r="L131" s="67">
        <v>0</v>
      </c>
      <c r="M131" s="53">
        <v>0</v>
      </c>
      <c r="N131" s="68">
        <v>0</v>
      </c>
      <c r="O131" s="68">
        <v>0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26</v>
      </c>
      <c r="B132" s="32" t="s">
        <v>242</v>
      </c>
      <c r="C132" s="33" t="s">
        <v>243</v>
      </c>
      <c r="D132" s="52">
        <v>63983000</v>
      </c>
      <c r="E132" s="53">
        <v>63983000</v>
      </c>
      <c r="F132" s="53">
        <v>73800</v>
      </c>
      <c r="G132" s="6">
        <f t="shared" si="23"/>
        <v>0.0011534313802103683</v>
      </c>
      <c r="H132" s="67">
        <v>0</v>
      </c>
      <c r="I132" s="53">
        <v>0</v>
      </c>
      <c r="J132" s="68">
        <v>0</v>
      </c>
      <c r="K132" s="68">
        <v>0</v>
      </c>
      <c r="L132" s="67">
        <v>0</v>
      </c>
      <c r="M132" s="53">
        <v>0</v>
      </c>
      <c r="N132" s="68">
        <v>73800</v>
      </c>
      <c r="O132" s="68">
        <v>73800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26</v>
      </c>
      <c r="B133" s="32" t="s">
        <v>244</v>
      </c>
      <c r="C133" s="33" t="s">
        <v>245</v>
      </c>
      <c r="D133" s="52">
        <v>0</v>
      </c>
      <c r="E133" s="53">
        <v>0</v>
      </c>
      <c r="F133" s="53">
        <v>0</v>
      </c>
      <c r="G133" s="6">
        <f t="shared" si="23"/>
        <v>0</v>
      </c>
      <c r="H133" s="67">
        <v>0</v>
      </c>
      <c r="I133" s="53">
        <v>0</v>
      </c>
      <c r="J133" s="68">
        <v>0</v>
      </c>
      <c r="K133" s="68">
        <v>0</v>
      </c>
      <c r="L133" s="67">
        <v>0</v>
      </c>
      <c r="M133" s="53">
        <v>0</v>
      </c>
      <c r="N133" s="68">
        <v>0</v>
      </c>
      <c r="O133" s="68">
        <v>0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26</v>
      </c>
      <c r="B134" s="32" t="s">
        <v>246</v>
      </c>
      <c r="C134" s="33" t="s">
        <v>247</v>
      </c>
      <c r="D134" s="52">
        <v>0</v>
      </c>
      <c r="E134" s="53">
        <v>0</v>
      </c>
      <c r="F134" s="53">
        <v>0</v>
      </c>
      <c r="G134" s="6">
        <f t="shared" si="23"/>
        <v>0</v>
      </c>
      <c r="H134" s="67">
        <v>0</v>
      </c>
      <c r="I134" s="53">
        <v>0</v>
      </c>
      <c r="J134" s="68">
        <v>0</v>
      </c>
      <c r="K134" s="68">
        <v>0</v>
      </c>
      <c r="L134" s="67">
        <v>0</v>
      </c>
      <c r="M134" s="53">
        <v>0</v>
      </c>
      <c r="N134" s="68">
        <v>0</v>
      </c>
      <c r="O134" s="68">
        <v>0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45</v>
      </c>
      <c r="B135" s="32" t="s">
        <v>248</v>
      </c>
      <c r="C135" s="33" t="s">
        <v>249</v>
      </c>
      <c r="D135" s="52">
        <v>18898000</v>
      </c>
      <c r="E135" s="53">
        <v>18898000</v>
      </c>
      <c r="F135" s="53">
        <v>6808569</v>
      </c>
      <c r="G135" s="6">
        <f t="shared" si="23"/>
        <v>0.36027987088580804</v>
      </c>
      <c r="H135" s="67">
        <v>974074</v>
      </c>
      <c r="I135" s="53">
        <v>282873</v>
      </c>
      <c r="J135" s="68">
        <v>3347190</v>
      </c>
      <c r="K135" s="68">
        <v>4604137</v>
      </c>
      <c r="L135" s="67">
        <v>658914</v>
      </c>
      <c r="M135" s="53">
        <v>28883</v>
      </c>
      <c r="N135" s="68">
        <v>1516635</v>
      </c>
      <c r="O135" s="68">
        <v>2204432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250</v>
      </c>
      <c r="C136" s="36"/>
      <c r="D136" s="54">
        <f>SUM(D130:D135)</f>
        <v>111714000</v>
      </c>
      <c r="E136" s="55">
        <f>SUM(E130:E135)</f>
        <v>111714000</v>
      </c>
      <c r="F136" s="55">
        <f>SUM(F130:F135)</f>
        <v>6882369</v>
      </c>
      <c r="G136" s="7">
        <f t="shared" si="23"/>
        <v>0.06160704119447876</v>
      </c>
      <c r="H136" s="69">
        <f aca="true" t="shared" si="27" ref="H136:W136">SUM(H130:H135)</f>
        <v>974074</v>
      </c>
      <c r="I136" s="55">
        <f t="shared" si="27"/>
        <v>282873</v>
      </c>
      <c r="J136" s="70">
        <f t="shared" si="27"/>
        <v>3347190</v>
      </c>
      <c r="K136" s="70">
        <f t="shared" si="27"/>
        <v>4604137</v>
      </c>
      <c r="L136" s="69">
        <f t="shared" si="27"/>
        <v>658914</v>
      </c>
      <c r="M136" s="55">
        <f t="shared" si="27"/>
        <v>28883</v>
      </c>
      <c r="N136" s="70">
        <f t="shared" si="27"/>
        <v>1590435</v>
      </c>
      <c r="O136" s="70">
        <f t="shared" si="27"/>
        <v>2278232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26</v>
      </c>
      <c r="B137" s="32" t="s">
        <v>251</v>
      </c>
      <c r="C137" s="33" t="s">
        <v>252</v>
      </c>
      <c r="D137" s="52">
        <v>0</v>
      </c>
      <c r="E137" s="53">
        <v>0</v>
      </c>
      <c r="F137" s="53">
        <v>0</v>
      </c>
      <c r="G137" s="6">
        <f t="shared" si="23"/>
        <v>0</v>
      </c>
      <c r="H137" s="67">
        <v>0</v>
      </c>
      <c r="I137" s="53">
        <v>0</v>
      </c>
      <c r="J137" s="68">
        <v>0</v>
      </c>
      <c r="K137" s="68">
        <v>0</v>
      </c>
      <c r="L137" s="67">
        <v>0</v>
      </c>
      <c r="M137" s="53">
        <v>0</v>
      </c>
      <c r="N137" s="68">
        <v>0</v>
      </c>
      <c r="O137" s="68">
        <v>0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26</v>
      </c>
      <c r="B138" s="32" t="s">
        <v>253</v>
      </c>
      <c r="C138" s="33" t="s">
        <v>254</v>
      </c>
      <c r="D138" s="52">
        <v>5365000</v>
      </c>
      <c r="E138" s="53">
        <v>5365000</v>
      </c>
      <c r="F138" s="53">
        <v>0</v>
      </c>
      <c r="G138" s="6">
        <f t="shared" si="23"/>
        <v>0</v>
      </c>
      <c r="H138" s="67">
        <v>0</v>
      </c>
      <c r="I138" s="53">
        <v>0</v>
      </c>
      <c r="J138" s="68">
        <v>0</v>
      </c>
      <c r="K138" s="68">
        <v>0</v>
      </c>
      <c r="L138" s="67">
        <v>0</v>
      </c>
      <c r="M138" s="53">
        <v>0</v>
      </c>
      <c r="N138" s="68">
        <v>0</v>
      </c>
      <c r="O138" s="68">
        <v>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26</v>
      </c>
      <c r="B139" s="32" t="s">
        <v>255</v>
      </c>
      <c r="C139" s="33" t="s">
        <v>256</v>
      </c>
      <c r="D139" s="52">
        <v>0</v>
      </c>
      <c r="E139" s="53">
        <v>0</v>
      </c>
      <c r="F139" s="53">
        <v>0</v>
      </c>
      <c r="G139" s="6">
        <f t="shared" si="23"/>
        <v>0</v>
      </c>
      <c r="H139" s="67">
        <v>0</v>
      </c>
      <c r="I139" s="53">
        <v>0</v>
      </c>
      <c r="J139" s="68">
        <v>0</v>
      </c>
      <c r="K139" s="68">
        <v>0</v>
      </c>
      <c r="L139" s="67">
        <v>0</v>
      </c>
      <c r="M139" s="53">
        <v>0</v>
      </c>
      <c r="N139" s="68">
        <v>0</v>
      </c>
      <c r="O139" s="68">
        <v>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26</v>
      </c>
      <c r="B140" s="32" t="s">
        <v>257</v>
      </c>
      <c r="C140" s="33" t="s">
        <v>258</v>
      </c>
      <c r="D140" s="52">
        <v>0</v>
      </c>
      <c r="E140" s="53">
        <v>0</v>
      </c>
      <c r="F140" s="53">
        <v>0</v>
      </c>
      <c r="G140" s="6">
        <f t="shared" si="23"/>
        <v>0</v>
      </c>
      <c r="H140" s="67">
        <v>0</v>
      </c>
      <c r="I140" s="53">
        <v>0</v>
      </c>
      <c r="J140" s="68">
        <v>0</v>
      </c>
      <c r="K140" s="68">
        <v>0</v>
      </c>
      <c r="L140" s="67">
        <v>0</v>
      </c>
      <c r="M140" s="53">
        <v>0</v>
      </c>
      <c r="N140" s="68">
        <v>0</v>
      </c>
      <c r="O140" s="68">
        <v>0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45</v>
      </c>
      <c r="B141" s="32" t="s">
        <v>259</v>
      </c>
      <c r="C141" s="33" t="s">
        <v>260</v>
      </c>
      <c r="D141" s="52">
        <v>0</v>
      </c>
      <c r="E141" s="53">
        <v>0</v>
      </c>
      <c r="F141" s="53">
        <v>2122924</v>
      </c>
      <c r="G141" s="6">
        <f t="shared" si="23"/>
        <v>0</v>
      </c>
      <c r="H141" s="67">
        <v>0</v>
      </c>
      <c r="I141" s="53">
        <v>725545</v>
      </c>
      <c r="J141" s="68">
        <v>201640</v>
      </c>
      <c r="K141" s="68">
        <v>927185</v>
      </c>
      <c r="L141" s="67">
        <v>611685</v>
      </c>
      <c r="M141" s="53">
        <v>0</v>
      </c>
      <c r="N141" s="68">
        <v>584054</v>
      </c>
      <c r="O141" s="68">
        <v>1195739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261</v>
      </c>
      <c r="C142" s="36"/>
      <c r="D142" s="54">
        <f>SUM(D137:D141)</f>
        <v>5365000</v>
      </c>
      <c r="E142" s="55">
        <f>SUM(E137:E141)</f>
        <v>5365000</v>
      </c>
      <c r="F142" s="55">
        <f>SUM(F137:F141)</f>
        <v>2122924</v>
      </c>
      <c r="G142" s="7">
        <f t="shared" si="23"/>
        <v>0.39569878844361606</v>
      </c>
      <c r="H142" s="69">
        <f aca="true" t="shared" si="28" ref="H142:W142">SUM(H137:H141)</f>
        <v>0</v>
      </c>
      <c r="I142" s="55">
        <f t="shared" si="28"/>
        <v>725545</v>
      </c>
      <c r="J142" s="70">
        <f t="shared" si="28"/>
        <v>201640</v>
      </c>
      <c r="K142" s="70">
        <f t="shared" si="28"/>
        <v>927185</v>
      </c>
      <c r="L142" s="69">
        <f t="shared" si="28"/>
        <v>611685</v>
      </c>
      <c r="M142" s="55">
        <f t="shared" si="28"/>
        <v>0</v>
      </c>
      <c r="N142" s="70">
        <f t="shared" si="28"/>
        <v>584054</v>
      </c>
      <c r="O142" s="70">
        <f t="shared" si="28"/>
        <v>1195739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26</v>
      </c>
      <c r="B143" s="32" t="s">
        <v>262</v>
      </c>
      <c r="C143" s="33" t="s">
        <v>263</v>
      </c>
      <c r="D143" s="52">
        <v>92216000</v>
      </c>
      <c r="E143" s="53">
        <v>92216000</v>
      </c>
      <c r="F143" s="53">
        <v>0</v>
      </c>
      <c r="G143" s="6">
        <f aca="true" t="shared" si="29" ref="G143:G174">IF($D143=0,0,$F143/$D143)</f>
        <v>0</v>
      </c>
      <c r="H143" s="67">
        <v>0</v>
      </c>
      <c r="I143" s="53">
        <v>0</v>
      </c>
      <c r="J143" s="68">
        <v>0</v>
      </c>
      <c r="K143" s="68">
        <v>0</v>
      </c>
      <c r="L143" s="67">
        <v>0</v>
      </c>
      <c r="M143" s="53">
        <v>0</v>
      </c>
      <c r="N143" s="68">
        <v>0</v>
      </c>
      <c r="O143" s="68">
        <v>0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26</v>
      </c>
      <c r="B144" s="32" t="s">
        <v>264</v>
      </c>
      <c r="C144" s="33" t="s">
        <v>265</v>
      </c>
      <c r="D144" s="52">
        <v>3233000</v>
      </c>
      <c r="E144" s="53">
        <v>3233000</v>
      </c>
      <c r="F144" s="53">
        <v>0</v>
      </c>
      <c r="G144" s="6">
        <f t="shared" si="29"/>
        <v>0</v>
      </c>
      <c r="H144" s="67">
        <v>0</v>
      </c>
      <c r="I144" s="53">
        <v>0</v>
      </c>
      <c r="J144" s="68">
        <v>0</v>
      </c>
      <c r="K144" s="68">
        <v>0</v>
      </c>
      <c r="L144" s="67">
        <v>0</v>
      </c>
      <c r="M144" s="53">
        <v>0</v>
      </c>
      <c r="N144" s="68">
        <v>0</v>
      </c>
      <c r="O144" s="68">
        <v>0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26</v>
      </c>
      <c r="B145" s="32" t="s">
        <v>266</v>
      </c>
      <c r="C145" s="33" t="s">
        <v>267</v>
      </c>
      <c r="D145" s="52">
        <v>5374000</v>
      </c>
      <c r="E145" s="53">
        <v>0</v>
      </c>
      <c r="F145" s="53">
        <v>0</v>
      </c>
      <c r="G145" s="6">
        <f t="shared" si="29"/>
        <v>0</v>
      </c>
      <c r="H145" s="67">
        <v>0</v>
      </c>
      <c r="I145" s="53">
        <v>0</v>
      </c>
      <c r="J145" s="68">
        <v>0</v>
      </c>
      <c r="K145" s="68">
        <v>0</v>
      </c>
      <c r="L145" s="67">
        <v>0</v>
      </c>
      <c r="M145" s="53">
        <v>0</v>
      </c>
      <c r="N145" s="68">
        <v>0</v>
      </c>
      <c r="O145" s="68">
        <v>0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45</v>
      </c>
      <c r="B146" s="32" t="s">
        <v>268</v>
      </c>
      <c r="C146" s="33" t="s">
        <v>269</v>
      </c>
      <c r="D146" s="52">
        <v>5488000</v>
      </c>
      <c r="E146" s="53">
        <v>5488000</v>
      </c>
      <c r="F146" s="53">
        <v>0</v>
      </c>
      <c r="G146" s="6">
        <f t="shared" si="29"/>
        <v>0</v>
      </c>
      <c r="H146" s="67">
        <v>0</v>
      </c>
      <c r="I146" s="53">
        <v>0</v>
      </c>
      <c r="J146" s="68">
        <v>0</v>
      </c>
      <c r="K146" s="68">
        <v>0</v>
      </c>
      <c r="L146" s="67">
        <v>0</v>
      </c>
      <c r="M146" s="53">
        <v>0</v>
      </c>
      <c r="N146" s="68">
        <v>0</v>
      </c>
      <c r="O146" s="68">
        <v>0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270</v>
      </c>
      <c r="C147" s="36"/>
      <c r="D147" s="54">
        <f>SUM(D143:D146)</f>
        <v>106311000</v>
      </c>
      <c r="E147" s="55">
        <f>SUM(E143:E146)</f>
        <v>100937000</v>
      </c>
      <c r="F147" s="55">
        <f>SUM(F143:F146)</f>
        <v>0</v>
      </c>
      <c r="G147" s="7">
        <f t="shared" si="29"/>
        <v>0</v>
      </c>
      <c r="H147" s="69">
        <f aca="true" t="shared" si="30" ref="H147:W147">SUM(H143:H146)</f>
        <v>0</v>
      </c>
      <c r="I147" s="55">
        <f t="shared" si="30"/>
        <v>0</v>
      </c>
      <c r="J147" s="70">
        <f t="shared" si="30"/>
        <v>0</v>
      </c>
      <c r="K147" s="70">
        <f t="shared" si="30"/>
        <v>0</v>
      </c>
      <c r="L147" s="69">
        <f t="shared" si="30"/>
        <v>0</v>
      </c>
      <c r="M147" s="55">
        <f t="shared" si="30"/>
        <v>0</v>
      </c>
      <c r="N147" s="70">
        <f t="shared" si="30"/>
        <v>0</v>
      </c>
      <c r="O147" s="70">
        <f t="shared" si="30"/>
        <v>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26</v>
      </c>
      <c r="B148" s="32" t="s">
        <v>271</v>
      </c>
      <c r="C148" s="33" t="s">
        <v>272</v>
      </c>
      <c r="D148" s="52">
        <v>0</v>
      </c>
      <c r="E148" s="53">
        <v>0</v>
      </c>
      <c r="F148" s="53">
        <v>5834740</v>
      </c>
      <c r="G148" s="6">
        <f t="shared" si="29"/>
        <v>0</v>
      </c>
      <c r="H148" s="67">
        <v>277771</v>
      </c>
      <c r="I148" s="53">
        <v>200070</v>
      </c>
      <c r="J148" s="68">
        <v>2157481</v>
      </c>
      <c r="K148" s="68">
        <v>2635322</v>
      </c>
      <c r="L148" s="67">
        <v>1572764</v>
      </c>
      <c r="M148" s="53">
        <v>987346</v>
      </c>
      <c r="N148" s="68">
        <v>639308</v>
      </c>
      <c r="O148" s="68">
        <v>3199418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26</v>
      </c>
      <c r="B149" s="32" t="s">
        <v>273</v>
      </c>
      <c r="C149" s="33" t="s">
        <v>274</v>
      </c>
      <c r="D149" s="52">
        <v>9206000</v>
      </c>
      <c r="E149" s="53">
        <v>9206000</v>
      </c>
      <c r="F149" s="53">
        <v>4861296</v>
      </c>
      <c r="G149" s="6">
        <f t="shared" si="29"/>
        <v>0.5280573538996307</v>
      </c>
      <c r="H149" s="67">
        <v>348881</v>
      </c>
      <c r="I149" s="53">
        <v>122177</v>
      </c>
      <c r="J149" s="68">
        <v>930646</v>
      </c>
      <c r="K149" s="68">
        <v>1401704</v>
      </c>
      <c r="L149" s="67">
        <v>1841079</v>
      </c>
      <c r="M149" s="53">
        <v>1364802</v>
      </c>
      <c r="N149" s="68">
        <v>253711</v>
      </c>
      <c r="O149" s="68">
        <v>3459592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26</v>
      </c>
      <c r="B150" s="32" t="s">
        <v>275</v>
      </c>
      <c r="C150" s="33" t="s">
        <v>276</v>
      </c>
      <c r="D150" s="52">
        <v>20180900</v>
      </c>
      <c r="E150" s="53">
        <v>20180900</v>
      </c>
      <c r="F150" s="53">
        <v>5307123</v>
      </c>
      <c r="G150" s="6">
        <f t="shared" si="29"/>
        <v>0.2629775183465554</v>
      </c>
      <c r="H150" s="67">
        <v>961393</v>
      </c>
      <c r="I150" s="53">
        <v>1031163</v>
      </c>
      <c r="J150" s="68">
        <v>761016</v>
      </c>
      <c r="K150" s="68">
        <v>2753572</v>
      </c>
      <c r="L150" s="67">
        <v>1075502</v>
      </c>
      <c r="M150" s="53">
        <v>784323</v>
      </c>
      <c r="N150" s="68">
        <v>693726</v>
      </c>
      <c r="O150" s="68">
        <v>2553551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26</v>
      </c>
      <c r="B151" s="32" t="s">
        <v>277</v>
      </c>
      <c r="C151" s="33" t="s">
        <v>278</v>
      </c>
      <c r="D151" s="52">
        <v>8404000</v>
      </c>
      <c r="E151" s="53">
        <v>8404000</v>
      </c>
      <c r="F151" s="53">
        <v>0</v>
      </c>
      <c r="G151" s="6">
        <f t="shared" si="29"/>
        <v>0</v>
      </c>
      <c r="H151" s="67">
        <v>0</v>
      </c>
      <c r="I151" s="53">
        <v>0</v>
      </c>
      <c r="J151" s="68">
        <v>0</v>
      </c>
      <c r="K151" s="68">
        <v>0</v>
      </c>
      <c r="L151" s="67">
        <v>0</v>
      </c>
      <c r="M151" s="53">
        <v>0</v>
      </c>
      <c r="N151" s="68">
        <v>0</v>
      </c>
      <c r="O151" s="68">
        <v>0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26</v>
      </c>
      <c r="B152" s="32" t="s">
        <v>279</v>
      </c>
      <c r="C152" s="33" t="s">
        <v>280</v>
      </c>
      <c r="D152" s="52">
        <v>9024000</v>
      </c>
      <c r="E152" s="53">
        <v>9024000</v>
      </c>
      <c r="F152" s="53">
        <v>0</v>
      </c>
      <c r="G152" s="6">
        <f t="shared" si="29"/>
        <v>0</v>
      </c>
      <c r="H152" s="67">
        <v>0</v>
      </c>
      <c r="I152" s="53">
        <v>0</v>
      </c>
      <c r="J152" s="68">
        <v>0</v>
      </c>
      <c r="K152" s="68">
        <v>0</v>
      </c>
      <c r="L152" s="67">
        <v>0</v>
      </c>
      <c r="M152" s="53">
        <v>0</v>
      </c>
      <c r="N152" s="68">
        <v>0</v>
      </c>
      <c r="O152" s="68">
        <v>0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45</v>
      </c>
      <c r="B153" s="32" t="s">
        <v>281</v>
      </c>
      <c r="C153" s="33" t="s">
        <v>282</v>
      </c>
      <c r="D153" s="52">
        <v>51741262</v>
      </c>
      <c r="E153" s="53">
        <v>51741262</v>
      </c>
      <c r="F153" s="53">
        <v>10210548</v>
      </c>
      <c r="G153" s="6">
        <f t="shared" si="29"/>
        <v>0.19733859603192516</v>
      </c>
      <c r="H153" s="67">
        <v>72366</v>
      </c>
      <c r="I153" s="53">
        <v>966224</v>
      </c>
      <c r="J153" s="68">
        <v>1728181</v>
      </c>
      <c r="K153" s="68">
        <v>2766771</v>
      </c>
      <c r="L153" s="67">
        <v>2012565</v>
      </c>
      <c r="M153" s="53">
        <v>1996286</v>
      </c>
      <c r="N153" s="68">
        <v>3434926</v>
      </c>
      <c r="O153" s="68">
        <v>7443777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283</v>
      </c>
      <c r="C154" s="36"/>
      <c r="D154" s="54">
        <f>SUM(D148:D153)</f>
        <v>98556162</v>
      </c>
      <c r="E154" s="55">
        <f>SUM(E148:E153)</f>
        <v>98556162</v>
      </c>
      <c r="F154" s="55">
        <f>SUM(F148:F153)</f>
        <v>26213707</v>
      </c>
      <c r="G154" s="7">
        <f t="shared" si="29"/>
        <v>0.2659773520807355</v>
      </c>
      <c r="H154" s="69">
        <f aca="true" t="shared" si="31" ref="H154:W154">SUM(H148:H153)</f>
        <v>1660411</v>
      </c>
      <c r="I154" s="55">
        <f t="shared" si="31"/>
        <v>2319634</v>
      </c>
      <c r="J154" s="70">
        <f t="shared" si="31"/>
        <v>5577324</v>
      </c>
      <c r="K154" s="70">
        <f t="shared" si="31"/>
        <v>9557369</v>
      </c>
      <c r="L154" s="69">
        <f t="shared" si="31"/>
        <v>6501910</v>
      </c>
      <c r="M154" s="55">
        <f t="shared" si="31"/>
        <v>5132757</v>
      </c>
      <c r="N154" s="70">
        <f t="shared" si="31"/>
        <v>5021671</v>
      </c>
      <c r="O154" s="70">
        <f t="shared" si="31"/>
        <v>16656338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26</v>
      </c>
      <c r="B155" s="32" t="s">
        <v>284</v>
      </c>
      <c r="C155" s="33" t="s">
        <v>285</v>
      </c>
      <c r="D155" s="52">
        <v>0</v>
      </c>
      <c r="E155" s="53">
        <v>0</v>
      </c>
      <c r="F155" s="53">
        <v>0</v>
      </c>
      <c r="G155" s="6">
        <f t="shared" si="29"/>
        <v>0</v>
      </c>
      <c r="H155" s="67">
        <v>0</v>
      </c>
      <c r="I155" s="53">
        <v>0</v>
      </c>
      <c r="J155" s="68">
        <v>0</v>
      </c>
      <c r="K155" s="68">
        <v>0</v>
      </c>
      <c r="L155" s="67">
        <v>0</v>
      </c>
      <c r="M155" s="53">
        <v>0</v>
      </c>
      <c r="N155" s="68">
        <v>0</v>
      </c>
      <c r="O155" s="68">
        <v>0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26</v>
      </c>
      <c r="B156" s="32" t="s">
        <v>286</v>
      </c>
      <c r="C156" s="33" t="s">
        <v>287</v>
      </c>
      <c r="D156" s="52">
        <v>0</v>
      </c>
      <c r="E156" s="53">
        <v>0</v>
      </c>
      <c r="F156" s="53">
        <v>3237340</v>
      </c>
      <c r="G156" s="6">
        <f t="shared" si="29"/>
        <v>0</v>
      </c>
      <c r="H156" s="67">
        <v>0</v>
      </c>
      <c r="I156" s="53">
        <v>3237340</v>
      </c>
      <c r="J156" s="68">
        <v>0</v>
      </c>
      <c r="K156" s="68">
        <v>3237340</v>
      </c>
      <c r="L156" s="67">
        <v>0</v>
      </c>
      <c r="M156" s="53">
        <v>0</v>
      </c>
      <c r="N156" s="68">
        <v>0</v>
      </c>
      <c r="O156" s="68">
        <v>0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26</v>
      </c>
      <c r="B157" s="32" t="s">
        <v>288</v>
      </c>
      <c r="C157" s="33" t="s">
        <v>289</v>
      </c>
      <c r="D157" s="52">
        <v>1350000</v>
      </c>
      <c r="E157" s="53">
        <v>1350000</v>
      </c>
      <c r="F157" s="53">
        <v>0</v>
      </c>
      <c r="G157" s="6">
        <f t="shared" si="29"/>
        <v>0</v>
      </c>
      <c r="H157" s="67">
        <v>0</v>
      </c>
      <c r="I157" s="53">
        <v>0</v>
      </c>
      <c r="J157" s="68">
        <v>0</v>
      </c>
      <c r="K157" s="68">
        <v>0</v>
      </c>
      <c r="L157" s="67">
        <v>0</v>
      </c>
      <c r="M157" s="53">
        <v>0</v>
      </c>
      <c r="N157" s="68">
        <v>0</v>
      </c>
      <c r="O157" s="68">
        <v>0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26</v>
      </c>
      <c r="B158" s="32" t="s">
        <v>290</v>
      </c>
      <c r="C158" s="33" t="s">
        <v>291</v>
      </c>
      <c r="D158" s="52">
        <v>0</v>
      </c>
      <c r="E158" s="53">
        <v>0</v>
      </c>
      <c r="F158" s="53">
        <v>0</v>
      </c>
      <c r="G158" s="6">
        <f t="shared" si="29"/>
        <v>0</v>
      </c>
      <c r="H158" s="67">
        <v>0</v>
      </c>
      <c r="I158" s="53">
        <v>0</v>
      </c>
      <c r="J158" s="68">
        <v>0</v>
      </c>
      <c r="K158" s="68">
        <v>0</v>
      </c>
      <c r="L158" s="67">
        <v>0</v>
      </c>
      <c r="M158" s="53">
        <v>0</v>
      </c>
      <c r="N158" s="68">
        <v>0</v>
      </c>
      <c r="O158" s="68">
        <v>0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26</v>
      </c>
      <c r="B159" s="32" t="s">
        <v>292</v>
      </c>
      <c r="C159" s="33" t="s">
        <v>293</v>
      </c>
      <c r="D159" s="52">
        <v>19956000</v>
      </c>
      <c r="E159" s="53">
        <v>19956000</v>
      </c>
      <c r="F159" s="53">
        <v>0</v>
      </c>
      <c r="G159" s="6">
        <f t="shared" si="29"/>
        <v>0</v>
      </c>
      <c r="H159" s="67">
        <v>0</v>
      </c>
      <c r="I159" s="53">
        <v>0</v>
      </c>
      <c r="J159" s="68">
        <v>0</v>
      </c>
      <c r="K159" s="68">
        <v>0</v>
      </c>
      <c r="L159" s="67">
        <v>0</v>
      </c>
      <c r="M159" s="53">
        <v>0</v>
      </c>
      <c r="N159" s="68">
        <v>0</v>
      </c>
      <c r="O159" s="68">
        <v>0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45</v>
      </c>
      <c r="B160" s="32" t="s">
        <v>294</v>
      </c>
      <c r="C160" s="33" t="s">
        <v>295</v>
      </c>
      <c r="D160" s="52">
        <v>26032000</v>
      </c>
      <c r="E160" s="53">
        <v>26032000</v>
      </c>
      <c r="F160" s="53">
        <v>0</v>
      </c>
      <c r="G160" s="6">
        <f t="shared" si="29"/>
        <v>0</v>
      </c>
      <c r="H160" s="67">
        <v>0</v>
      </c>
      <c r="I160" s="53">
        <v>0</v>
      </c>
      <c r="J160" s="68">
        <v>0</v>
      </c>
      <c r="K160" s="68">
        <v>0</v>
      </c>
      <c r="L160" s="67">
        <v>0</v>
      </c>
      <c r="M160" s="53">
        <v>0</v>
      </c>
      <c r="N160" s="68">
        <v>0</v>
      </c>
      <c r="O160" s="68">
        <v>0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296</v>
      </c>
      <c r="C161" s="36"/>
      <c r="D161" s="54">
        <f>SUM(D155:D160)</f>
        <v>47338000</v>
      </c>
      <c r="E161" s="55">
        <f>SUM(E155:E160)</f>
        <v>47338000</v>
      </c>
      <c r="F161" s="55">
        <f>SUM(F155:F160)</f>
        <v>3237340</v>
      </c>
      <c r="G161" s="7">
        <f t="shared" si="29"/>
        <v>0.06838776458659006</v>
      </c>
      <c r="H161" s="69">
        <f aca="true" t="shared" si="32" ref="H161:W161">SUM(H155:H160)</f>
        <v>0</v>
      </c>
      <c r="I161" s="55">
        <f t="shared" si="32"/>
        <v>3237340</v>
      </c>
      <c r="J161" s="70">
        <f t="shared" si="32"/>
        <v>0</v>
      </c>
      <c r="K161" s="70">
        <f t="shared" si="32"/>
        <v>3237340</v>
      </c>
      <c r="L161" s="69">
        <f t="shared" si="32"/>
        <v>0</v>
      </c>
      <c r="M161" s="55">
        <f t="shared" si="32"/>
        <v>0</v>
      </c>
      <c r="N161" s="70">
        <f t="shared" si="32"/>
        <v>0</v>
      </c>
      <c r="O161" s="70">
        <f t="shared" si="32"/>
        <v>0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26</v>
      </c>
      <c r="B162" s="32" t="s">
        <v>297</v>
      </c>
      <c r="C162" s="33" t="s">
        <v>298</v>
      </c>
      <c r="D162" s="52">
        <v>3165000</v>
      </c>
      <c r="E162" s="53">
        <v>3165000</v>
      </c>
      <c r="F162" s="53">
        <v>0</v>
      </c>
      <c r="G162" s="6">
        <f t="shared" si="29"/>
        <v>0</v>
      </c>
      <c r="H162" s="67">
        <v>0</v>
      </c>
      <c r="I162" s="53">
        <v>0</v>
      </c>
      <c r="J162" s="68">
        <v>0</v>
      </c>
      <c r="K162" s="68">
        <v>0</v>
      </c>
      <c r="L162" s="67">
        <v>0</v>
      </c>
      <c r="M162" s="53">
        <v>0</v>
      </c>
      <c r="N162" s="68">
        <v>0</v>
      </c>
      <c r="O162" s="68">
        <v>0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26</v>
      </c>
      <c r="B163" s="32" t="s">
        <v>299</v>
      </c>
      <c r="C163" s="33" t="s">
        <v>300</v>
      </c>
      <c r="D163" s="52">
        <v>293170100</v>
      </c>
      <c r="E163" s="53">
        <v>293170100</v>
      </c>
      <c r="F163" s="53">
        <v>120055427</v>
      </c>
      <c r="G163" s="6">
        <f t="shared" si="29"/>
        <v>0.40950774652667515</v>
      </c>
      <c r="H163" s="67">
        <v>2295099</v>
      </c>
      <c r="I163" s="53">
        <v>32570489</v>
      </c>
      <c r="J163" s="68">
        <v>19824966</v>
      </c>
      <c r="K163" s="68">
        <v>54690554</v>
      </c>
      <c r="L163" s="67">
        <v>23883723</v>
      </c>
      <c r="M163" s="53">
        <v>21426958</v>
      </c>
      <c r="N163" s="68">
        <v>20054192</v>
      </c>
      <c r="O163" s="68">
        <v>65364873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26</v>
      </c>
      <c r="B164" s="32" t="s">
        <v>301</v>
      </c>
      <c r="C164" s="33" t="s">
        <v>302</v>
      </c>
      <c r="D164" s="52">
        <v>0</v>
      </c>
      <c r="E164" s="53">
        <v>0</v>
      </c>
      <c r="F164" s="53">
        <v>0</v>
      </c>
      <c r="G164" s="6">
        <f t="shared" si="29"/>
        <v>0</v>
      </c>
      <c r="H164" s="67">
        <v>0</v>
      </c>
      <c r="I164" s="53">
        <v>0</v>
      </c>
      <c r="J164" s="68">
        <v>0</v>
      </c>
      <c r="K164" s="68">
        <v>0</v>
      </c>
      <c r="L164" s="67">
        <v>0</v>
      </c>
      <c r="M164" s="53">
        <v>0</v>
      </c>
      <c r="N164" s="68">
        <v>0</v>
      </c>
      <c r="O164" s="68">
        <v>0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26</v>
      </c>
      <c r="B165" s="32" t="s">
        <v>303</v>
      </c>
      <c r="C165" s="33" t="s">
        <v>304</v>
      </c>
      <c r="D165" s="52">
        <v>10988000</v>
      </c>
      <c r="E165" s="53">
        <v>10988000</v>
      </c>
      <c r="F165" s="53">
        <v>0</v>
      </c>
      <c r="G165" s="6">
        <f t="shared" si="29"/>
        <v>0</v>
      </c>
      <c r="H165" s="67">
        <v>0</v>
      </c>
      <c r="I165" s="53">
        <v>0</v>
      </c>
      <c r="J165" s="68">
        <v>0</v>
      </c>
      <c r="K165" s="68">
        <v>0</v>
      </c>
      <c r="L165" s="67">
        <v>0</v>
      </c>
      <c r="M165" s="53">
        <v>0</v>
      </c>
      <c r="N165" s="68">
        <v>0</v>
      </c>
      <c r="O165" s="68">
        <v>0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26</v>
      </c>
      <c r="B166" s="32" t="s">
        <v>305</v>
      </c>
      <c r="C166" s="33" t="s">
        <v>306</v>
      </c>
      <c r="D166" s="52">
        <v>2714000</v>
      </c>
      <c r="E166" s="53">
        <v>0</v>
      </c>
      <c r="F166" s="53">
        <v>0</v>
      </c>
      <c r="G166" s="6">
        <f t="shared" si="29"/>
        <v>0</v>
      </c>
      <c r="H166" s="67">
        <v>0</v>
      </c>
      <c r="I166" s="53">
        <v>0</v>
      </c>
      <c r="J166" s="68">
        <v>0</v>
      </c>
      <c r="K166" s="68">
        <v>0</v>
      </c>
      <c r="L166" s="67">
        <v>0</v>
      </c>
      <c r="M166" s="53">
        <v>0</v>
      </c>
      <c r="N166" s="68">
        <v>0</v>
      </c>
      <c r="O166" s="68">
        <v>0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26</v>
      </c>
      <c r="B167" s="32" t="s">
        <v>307</v>
      </c>
      <c r="C167" s="33" t="s">
        <v>308</v>
      </c>
      <c r="D167" s="52">
        <v>4309000</v>
      </c>
      <c r="E167" s="53">
        <v>4309000</v>
      </c>
      <c r="F167" s="53">
        <v>0</v>
      </c>
      <c r="G167" s="6">
        <f t="shared" si="29"/>
        <v>0</v>
      </c>
      <c r="H167" s="67">
        <v>0</v>
      </c>
      <c r="I167" s="53">
        <v>0</v>
      </c>
      <c r="J167" s="68">
        <v>0</v>
      </c>
      <c r="K167" s="68">
        <v>0</v>
      </c>
      <c r="L167" s="67">
        <v>0</v>
      </c>
      <c r="M167" s="53">
        <v>0</v>
      </c>
      <c r="N167" s="68">
        <v>0</v>
      </c>
      <c r="O167" s="68">
        <v>0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45</v>
      </c>
      <c r="B168" s="32" t="s">
        <v>309</v>
      </c>
      <c r="C168" s="33" t="s">
        <v>310</v>
      </c>
      <c r="D168" s="52">
        <v>43797000</v>
      </c>
      <c r="E168" s="53">
        <v>43797533</v>
      </c>
      <c r="F168" s="53">
        <v>0</v>
      </c>
      <c r="G168" s="6">
        <f t="shared" si="29"/>
        <v>0</v>
      </c>
      <c r="H168" s="67">
        <v>0</v>
      </c>
      <c r="I168" s="53">
        <v>0</v>
      </c>
      <c r="J168" s="68">
        <v>0</v>
      </c>
      <c r="K168" s="68">
        <v>0</v>
      </c>
      <c r="L168" s="67">
        <v>0</v>
      </c>
      <c r="M168" s="53">
        <v>0</v>
      </c>
      <c r="N168" s="68">
        <v>0</v>
      </c>
      <c r="O168" s="68">
        <v>0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311</v>
      </c>
      <c r="C169" s="36"/>
      <c r="D169" s="54">
        <f>SUM(D162:D168)</f>
        <v>358143100</v>
      </c>
      <c r="E169" s="55">
        <f>SUM(E162:E168)</f>
        <v>355429633</v>
      </c>
      <c r="F169" s="55">
        <f>SUM(F162:F168)</f>
        <v>120055427</v>
      </c>
      <c r="G169" s="7">
        <f t="shared" si="29"/>
        <v>0.3352163618397227</v>
      </c>
      <c r="H169" s="69">
        <f aca="true" t="shared" si="33" ref="H169:W169">SUM(H162:H168)</f>
        <v>2295099</v>
      </c>
      <c r="I169" s="55">
        <f t="shared" si="33"/>
        <v>32570489</v>
      </c>
      <c r="J169" s="70">
        <f t="shared" si="33"/>
        <v>19824966</v>
      </c>
      <c r="K169" s="70">
        <f t="shared" si="33"/>
        <v>54690554</v>
      </c>
      <c r="L169" s="69">
        <f t="shared" si="33"/>
        <v>23883723</v>
      </c>
      <c r="M169" s="55">
        <f t="shared" si="33"/>
        <v>21426958</v>
      </c>
      <c r="N169" s="70">
        <f t="shared" si="33"/>
        <v>20054192</v>
      </c>
      <c r="O169" s="70">
        <f t="shared" si="33"/>
        <v>65364873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26</v>
      </c>
      <c r="B170" s="32" t="s">
        <v>312</v>
      </c>
      <c r="C170" s="33" t="s">
        <v>313</v>
      </c>
      <c r="D170" s="52">
        <v>21300000</v>
      </c>
      <c r="E170" s="53">
        <v>21300000</v>
      </c>
      <c r="F170" s="53">
        <v>1481539</v>
      </c>
      <c r="G170" s="6">
        <f t="shared" si="29"/>
        <v>0.06955582159624413</v>
      </c>
      <c r="H170" s="67">
        <v>0</v>
      </c>
      <c r="I170" s="53">
        <v>0</v>
      </c>
      <c r="J170" s="68">
        <v>0</v>
      </c>
      <c r="K170" s="68">
        <v>0</v>
      </c>
      <c r="L170" s="67">
        <v>0</v>
      </c>
      <c r="M170" s="53">
        <v>0</v>
      </c>
      <c r="N170" s="68">
        <v>1481539</v>
      </c>
      <c r="O170" s="68">
        <v>1481539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26</v>
      </c>
      <c r="B171" s="32" t="s">
        <v>314</v>
      </c>
      <c r="C171" s="33" t="s">
        <v>315</v>
      </c>
      <c r="D171" s="52">
        <v>71844248</v>
      </c>
      <c r="E171" s="53">
        <v>71844248</v>
      </c>
      <c r="F171" s="53">
        <v>29501017</v>
      </c>
      <c r="G171" s="6">
        <f t="shared" si="29"/>
        <v>0.41062461952416845</v>
      </c>
      <c r="H171" s="67">
        <v>0</v>
      </c>
      <c r="I171" s="53">
        <v>0</v>
      </c>
      <c r="J171" s="68">
        <v>0</v>
      </c>
      <c r="K171" s="68">
        <v>0</v>
      </c>
      <c r="L171" s="67">
        <v>0</v>
      </c>
      <c r="M171" s="53">
        <v>21675407</v>
      </c>
      <c r="N171" s="68">
        <v>7825610</v>
      </c>
      <c r="O171" s="68">
        <v>29501017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26</v>
      </c>
      <c r="B172" s="32" t="s">
        <v>316</v>
      </c>
      <c r="C172" s="33" t="s">
        <v>317</v>
      </c>
      <c r="D172" s="52">
        <v>0</v>
      </c>
      <c r="E172" s="53">
        <v>0</v>
      </c>
      <c r="F172" s="53">
        <v>0</v>
      </c>
      <c r="G172" s="6">
        <f t="shared" si="29"/>
        <v>0</v>
      </c>
      <c r="H172" s="67">
        <v>0</v>
      </c>
      <c r="I172" s="53">
        <v>0</v>
      </c>
      <c r="J172" s="68">
        <v>0</v>
      </c>
      <c r="K172" s="68">
        <v>0</v>
      </c>
      <c r="L172" s="67">
        <v>0</v>
      </c>
      <c r="M172" s="53">
        <v>0</v>
      </c>
      <c r="N172" s="68">
        <v>0</v>
      </c>
      <c r="O172" s="68">
        <v>0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26</v>
      </c>
      <c r="B173" s="32" t="s">
        <v>318</v>
      </c>
      <c r="C173" s="33" t="s">
        <v>319</v>
      </c>
      <c r="D173" s="52">
        <v>7175000</v>
      </c>
      <c r="E173" s="53">
        <v>7175000</v>
      </c>
      <c r="F173" s="53">
        <v>0</v>
      </c>
      <c r="G173" s="6">
        <f t="shared" si="29"/>
        <v>0</v>
      </c>
      <c r="H173" s="67">
        <v>0</v>
      </c>
      <c r="I173" s="53">
        <v>0</v>
      </c>
      <c r="J173" s="68">
        <v>0</v>
      </c>
      <c r="K173" s="68">
        <v>0</v>
      </c>
      <c r="L173" s="67">
        <v>0</v>
      </c>
      <c r="M173" s="53">
        <v>0</v>
      </c>
      <c r="N173" s="68">
        <v>0</v>
      </c>
      <c r="O173" s="68">
        <v>0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45</v>
      </c>
      <c r="B174" s="32" t="s">
        <v>320</v>
      </c>
      <c r="C174" s="33" t="s">
        <v>321</v>
      </c>
      <c r="D174" s="52">
        <v>21930000</v>
      </c>
      <c r="E174" s="53">
        <v>21930000</v>
      </c>
      <c r="F174" s="53">
        <v>0</v>
      </c>
      <c r="G174" s="6">
        <f t="shared" si="29"/>
        <v>0</v>
      </c>
      <c r="H174" s="67">
        <v>0</v>
      </c>
      <c r="I174" s="53">
        <v>0</v>
      </c>
      <c r="J174" s="68">
        <v>0</v>
      </c>
      <c r="K174" s="68">
        <v>0</v>
      </c>
      <c r="L174" s="67">
        <v>0</v>
      </c>
      <c r="M174" s="53">
        <v>0</v>
      </c>
      <c r="N174" s="68">
        <v>0</v>
      </c>
      <c r="O174" s="68">
        <v>0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322</v>
      </c>
      <c r="C175" s="36"/>
      <c r="D175" s="54">
        <f>SUM(D170:D174)</f>
        <v>122249248</v>
      </c>
      <c r="E175" s="55">
        <f>SUM(E170:E174)</f>
        <v>122249248</v>
      </c>
      <c r="F175" s="55">
        <f>SUM(F170:F174)</f>
        <v>30982556</v>
      </c>
      <c r="G175" s="7">
        <f aca="true" t="shared" si="34" ref="G175:G183">IF($D175=0,0,$F175/$D175)</f>
        <v>0.253437599877915</v>
      </c>
      <c r="H175" s="69">
        <f aca="true" t="shared" si="35" ref="H175:W175">SUM(H170:H174)</f>
        <v>0</v>
      </c>
      <c r="I175" s="55">
        <f t="shared" si="35"/>
        <v>0</v>
      </c>
      <c r="J175" s="70">
        <f t="shared" si="35"/>
        <v>0</v>
      </c>
      <c r="K175" s="70">
        <f t="shared" si="35"/>
        <v>0</v>
      </c>
      <c r="L175" s="69">
        <f t="shared" si="35"/>
        <v>0</v>
      </c>
      <c r="M175" s="55">
        <f t="shared" si="35"/>
        <v>21675407</v>
      </c>
      <c r="N175" s="70">
        <f t="shared" si="35"/>
        <v>9307149</v>
      </c>
      <c r="O175" s="70">
        <f t="shared" si="35"/>
        <v>30982556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26</v>
      </c>
      <c r="B176" s="32" t="s">
        <v>323</v>
      </c>
      <c r="C176" s="33" t="s">
        <v>324</v>
      </c>
      <c r="D176" s="52">
        <v>7010000</v>
      </c>
      <c r="E176" s="53">
        <v>7010000</v>
      </c>
      <c r="F176" s="53">
        <v>0</v>
      </c>
      <c r="G176" s="6">
        <f t="shared" si="34"/>
        <v>0</v>
      </c>
      <c r="H176" s="67">
        <v>0</v>
      </c>
      <c r="I176" s="53">
        <v>0</v>
      </c>
      <c r="J176" s="68">
        <v>0</v>
      </c>
      <c r="K176" s="68">
        <v>0</v>
      </c>
      <c r="L176" s="67">
        <v>0</v>
      </c>
      <c r="M176" s="53">
        <v>0</v>
      </c>
      <c r="N176" s="68">
        <v>0</v>
      </c>
      <c r="O176" s="68">
        <v>0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26</v>
      </c>
      <c r="B177" s="32" t="s">
        <v>325</v>
      </c>
      <c r="C177" s="33" t="s">
        <v>326</v>
      </c>
      <c r="D177" s="52">
        <v>1238000</v>
      </c>
      <c r="E177" s="53">
        <v>1238000</v>
      </c>
      <c r="F177" s="53">
        <v>2335566</v>
      </c>
      <c r="G177" s="6">
        <f t="shared" si="34"/>
        <v>1.8865638126009694</v>
      </c>
      <c r="H177" s="67">
        <v>0</v>
      </c>
      <c r="I177" s="53">
        <v>506907</v>
      </c>
      <c r="J177" s="68">
        <v>293555</v>
      </c>
      <c r="K177" s="68">
        <v>800462</v>
      </c>
      <c r="L177" s="67">
        <v>476980</v>
      </c>
      <c r="M177" s="53">
        <v>712862</v>
      </c>
      <c r="N177" s="68">
        <v>345262</v>
      </c>
      <c r="O177" s="68">
        <v>1535104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26</v>
      </c>
      <c r="B178" s="32" t="s">
        <v>327</v>
      </c>
      <c r="C178" s="33" t="s">
        <v>328</v>
      </c>
      <c r="D178" s="52">
        <v>6473000</v>
      </c>
      <c r="E178" s="53">
        <v>6473000</v>
      </c>
      <c r="F178" s="53">
        <v>0</v>
      </c>
      <c r="G178" s="6">
        <f t="shared" si="34"/>
        <v>0</v>
      </c>
      <c r="H178" s="67">
        <v>0</v>
      </c>
      <c r="I178" s="53">
        <v>0</v>
      </c>
      <c r="J178" s="68">
        <v>0</v>
      </c>
      <c r="K178" s="68">
        <v>0</v>
      </c>
      <c r="L178" s="67">
        <v>0</v>
      </c>
      <c r="M178" s="53">
        <v>0</v>
      </c>
      <c r="N178" s="68">
        <v>0</v>
      </c>
      <c r="O178" s="68">
        <v>0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26</v>
      </c>
      <c r="B179" s="32" t="s">
        <v>329</v>
      </c>
      <c r="C179" s="33" t="s">
        <v>330</v>
      </c>
      <c r="D179" s="52">
        <v>5533000</v>
      </c>
      <c r="E179" s="53">
        <v>5533000</v>
      </c>
      <c r="F179" s="53">
        <v>0</v>
      </c>
      <c r="G179" s="6">
        <f t="shared" si="34"/>
        <v>0</v>
      </c>
      <c r="H179" s="67">
        <v>0</v>
      </c>
      <c r="I179" s="53">
        <v>0</v>
      </c>
      <c r="J179" s="68">
        <v>0</v>
      </c>
      <c r="K179" s="68">
        <v>0</v>
      </c>
      <c r="L179" s="67">
        <v>0</v>
      </c>
      <c r="M179" s="53">
        <v>0</v>
      </c>
      <c r="N179" s="68">
        <v>0</v>
      </c>
      <c r="O179" s="68">
        <v>0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26</v>
      </c>
      <c r="B180" s="32" t="s">
        <v>331</v>
      </c>
      <c r="C180" s="33" t="s">
        <v>332</v>
      </c>
      <c r="D180" s="52">
        <v>7878000</v>
      </c>
      <c r="E180" s="53">
        <v>7878000</v>
      </c>
      <c r="F180" s="53">
        <v>2238637</v>
      </c>
      <c r="G180" s="6">
        <f t="shared" si="34"/>
        <v>0.2841631124650927</v>
      </c>
      <c r="H180" s="67">
        <v>15990</v>
      </c>
      <c r="I180" s="53">
        <v>514128</v>
      </c>
      <c r="J180" s="68">
        <v>1109952</v>
      </c>
      <c r="K180" s="68">
        <v>1640070</v>
      </c>
      <c r="L180" s="67">
        <v>92313</v>
      </c>
      <c r="M180" s="53">
        <v>255238</v>
      </c>
      <c r="N180" s="68">
        <v>251016</v>
      </c>
      <c r="O180" s="68">
        <v>598567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45</v>
      </c>
      <c r="B181" s="32" t="s">
        <v>333</v>
      </c>
      <c r="C181" s="33" t="s">
        <v>334</v>
      </c>
      <c r="D181" s="52">
        <v>64817000</v>
      </c>
      <c r="E181" s="53">
        <v>64817000</v>
      </c>
      <c r="F181" s="53">
        <v>0</v>
      </c>
      <c r="G181" s="6">
        <f t="shared" si="34"/>
        <v>0</v>
      </c>
      <c r="H181" s="67">
        <v>0</v>
      </c>
      <c r="I181" s="53">
        <v>0</v>
      </c>
      <c r="J181" s="68">
        <v>0</v>
      </c>
      <c r="K181" s="68">
        <v>0</v>
      </c>
      <c r="L181" s="67">
        <v>0</v>
      </c>
      <c r="M181" s="53">
        <v>0</v>
      </c>
      <c r="N181" s="68">
        <v>0</v>
      </c>
      <c r="O181" s="68">
        <v>0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335</v>
      </c>
      <c r="C182" s="44"/>
      <c r="D182" s="61">
        <f>SUM(D176:D181)</f>
        <v>92949000</v>
      </c>
      <c r="E182" s="62">
        <f>SUM(E176:E181)</f>
        <v>92949000</v>
      </c>
      <c r="F182" s="62">
        <f>SUM(F176:F181)</f>
        <v>4574203</v>
      </c>
      <c r="G182" s="9">
        <f t="shared" si="34"/>
        <v>0.04921196570162132</v>
      </c>
      <c r="H182" s="74">
        <f aca="true" t="shared" si="36" ref="H182:W182">SUM(H176:H181)</f>
        <v>15990</v>
      </c>
      <c r="I182" s="62">
        <f t="shared" si="36"/>
        <v>1021035</v>
      </c>
      <c r="J182" s="75">
        <f t="shared" si="36"/>
        <v>1403507</v>
      </c>
      <c r="K182" s="75">
        <f t="shared" si="36"/>
        <v>2440532</v>
      </c>
      <c r="L182" s="74">
        <f t="shared" si="36"/>
        <v>569293</v>
      </c>
      <c r="M182" s="62">
        <f t="shared" si="36"/>
        <v>968100</v>
      </c>
      <c r="N182" s="75">
        <f t="shared" si="36"/>
        <v>596278</v>
      </c>
      <c r="O182" s="75">
        <f t="shared" si="36"/>
        <v>2133671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336</v>
      </c>
      <c r="C183" s="39"/>
      <c r="D183" s="56">
        <f>SUM(D111,D113:D119,D121:D128,D130:D135,D137:D141,D143:D146,D148:D153,D155:D160,D162:D168,D170:D174,D176:D181)</f>
        <v>3991687767</v>
      </c>
      <c r="E183" s="57">
        <f>SUM(E111,E113:E119,E121:E128,E130:E135,E137:E141,E143:E146,E148:E153,E155:E160,E162:E168,E170:E174,E176:E181)</f>
        <v>3983600300</v>
      </c>
      <c r="F183" s="57">
        <f>SUM(F111,F113:F119,F121:F128,F130:F135,F137:F141,F143:F146,F148:F153,F155:F160,F162:F168,F170:F174,F176:F181)</f>
        <v>786371287</v>
      </c>
      <c r="G183" s="8">
        <f t="shared" si="34"/>
        <v>0.19700220380488492</v>
      </c>
      <c r="H183" s="71">
        <f aca="true" t="shared" si="37" ref="H183:W183">SUM(H111,H113:H119,H121:H128,H130:H135,H137:H141,H143:H146,H148:H153,H155:H160,H162:H168,H170:H174,H176:H181)</f>
        <v>11448377</v>
      </c>
      <c r="I183" s="57">
        <f t="shared" si="37"/>
        <v>52976428</v>
      </c>
      <c r="J183" s="72">
        <f t="shared" si="37"/>
        <v>552357309</v>
      </c>
      <c r="K183" s="72">
        <f t="shared" si="37"/>
        <v>616782114</v>
      </c>
      <c r="L183" s="71">
        <f t="shared" si="37"/>
        <v>51298023</v>
      </c>
      <c r="M183" s="57">
        <f t="shared" si="37"/>
        <v>66478485</v>
      </c>
      <c r="N183" s="72">
        <f t="shared" si="37"/>
        <v>51812665</v>
      </c>
      <c r="O183" s="72">
        <f t="shared" si="37"/>
        <v>169589173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337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26</v>
      </c>
      <c r="B186" s="32" t="s">
        <v>338</v>
      </c>
      <c r="C186" s="33" t="s">
        <v>339</v>
      </c>
      <c r="D186" s="52">
        <v>10682581</v>
      </c>
      <c r="E186" s="53">
        <v>10682581</v>
      </c>
      <c r="F186" s="53">
        <v>2151766</v>
      </c>
      <c r="G186" s="6">
        <f aca="true" t="shared" si="38" ref="G186:G221">IF($D186=0,0,$F186/$D186)</f>
        <v>0.201427538906562</v>
      </c>
      <c r="H186" s="67">
        <v>13992</v>
      </c>
      <c r="I186" s="53">
        <v>157289</v>
      </c>
      <c r="J186" s="68">
        <v>245222</v>
      </c>
      <c r="K186" s="68">
        <v>416503</v>
      </c>
      <c r="L186" s="67">
        <v>156359</v>
      </c>
      <c r="M186" s="53">
        <v>531659</v>
      </c>
      <c r="N186" s="68">
        <v>1047245</v>
      </c>
      <c r="O186" s="68">
        <v>1735263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26</v>
      </c>
      <c r="B187" s="32" t="s">
        <v>340</v>
      </c>
      <c r="C187" s="33" t="s">
        <v>341</v>
      </c>
      <c r="D187" s="52">
        <v>5309105</v>
      </c>
      <c r="E187" s="53">
        <v>5309105</v>
      </c>
      <c r="F187" s="53">
        <v>0</v>
      </c>
      <c r="G187" s="6">
        <f t="shared" si="38"/>
        <v>0</v>
      </c>
      <c r="H187" s="67">
        <v>0</v>
      </c>
      <c r="I187" s="53">
        <v>0</v>
      </c>
      <c r="J187" s="68">
        <v>0</v>
      </c>
      <c r="K187" s="68">
        <v>0</v>
      </c>
      <c r="L187" s="67">
        <v>0</v>
      </c>
      <c r="M187" s="53">
        <v>0</v>
      </c>
      <c r="N187" s="68">
        <v>0</v>
      </c>
      <c r="O187" s="68">
        <v>0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26</v>
      </c>
      <c r="B188" s="32" t="s">
        <v>342</v>
      </c>
      <c r="C188" s="33" t="s">
        <v>343</v>
      </c>
      <c r="D188" s="52">
        <v>100111875</v>
      </c>
      <c r="E188" s="53">
        <v>100111875</v>
      </c>
      <c r="F188" s="53">
        <v>0</v>
      </c>
      <c r="G188" s="6">
        <f t="shared" si="38"/>
        <v>0</v>
      </c>
      <c r="H188" s="67">
        <v>0</v>
      </c>
      <c r="I188" s="53">
        <v>0</v>
      </c>
      <c r="J188" s="68">
        <v>0</v>
      </c>
      <c r="K188" s="68">
        <v>0</v>
      </c>
      <c r="L188" s="67">
        <v>0</v>
      </c>
      <c r="M188" s="53">
        <v>0</v>
      </c>
      <c r="N188" s="68">
        <v>0</v>
      </c>
      <c r="O188" s="68">
        <v>0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26</v>
      </c>
      <c r="B189" s="32" t="s">
        <v>344</v>
      </c>
      <c r="C189" s="33" t="s">
        <v>345</v>
      </c>
      <c r="D189" s="52">
        <v>18227400</v>
      </c>
      <c r="E189" s="53">
        <v>18227400</v>
      </c>
      <c r="F189" s="53">
        <v>0</v>
      </c>
      <c r="G189" s="6">
        <f t="shared" si="38"/>
        <v>0</v>
      </c>
      <c r="H189" s="67">
        <v>0</v>
      </c>
      <c r="I189" s="53">
        <v>0</v>
      </c>
      <c r="J189" s="68">
        <v>0</v>
      </c>
      <c r="K189" s="68">
        <v>0</v>
      </c>
      <c r="L189" s="67">
        <v>0</v>
      </c>
      <c r="M189" s="53">
        <v>0</v>
      </c>
      <c r="N189" s="68">
        <v>0</v>
      </c>
      <c r="O189" s="68">
        <v>0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26</v>
      </c>
      <c r="B190" s="32" t="s">
        <v>346</v>
      </c>
      <c r="C190" s="33" t="s">
        <v>347</v>
      </c>
      <c r="D190" s="52">
        <v>2017485</v>
      </c>
      <c r="E190" s="53">
        <v>2017485</v>
      </c>
      <c r="F190" s="53">
        <v>0</v>
      </c>
      <c r="G190" s="6">
        <f t="shared" si="38"/>
        <v>0</v>
      </c>
      <c r="H190" s="67">
        <v>0</v>
      </c>
      <c r="I190" s="53">
        <v>0</v>
      </c>
      <c r="J190" s="68">
        <v>0</v>
      </c>
      <c r="K190" s="68">
        <v>0</v>
      </c>
      <c r="L190" s="67">
        <v>0</v>
      </c>
      <c r="M190" s="53">
        <v>0</v>
      </c>
      <c r="N190" s="68">
        <v>0</v>
      </c>
      <c r="O190" s="68">
        <v>0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45</v>
      </c>
      <c r="B191" s="32" t="s">
        <v>348</v>
      </c>
      <c r="C191" s="33" t="s">
        <v>349</v>
      </c>
      <c r="D191" s="52">
        <v>112229706</v>
      </c>
      <c r="E191" s="53">
        <v>112229706</v>
      </c>
      <c r="F191" s="53">
        <v>0</v>
      </c>
      <c r="G191" s="6">
        <f t="shared" si="38"/>
        <v>0</v>
      </c>
      <c r="H191" s="67">
        <v>0</v>
      </c>
      <c r="I191" s="53">
        <v>0</v>
      </c>
      <c r="J191" s="68">
        <v>0</v>
      </c>
      <c r="K191" s="68">
        <v>0</v>
      </c>
      <c r="L191" s="67">
        <v>0</v>
      </c>
      <c r="M191" s="53">
        <v>0</v>
      </c>
      <c r="N191" s="68">
        <v>0</v>
      </c>
      <c r="O191" s="68">
        <v>0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350</v>
      </c>
      <c r="C192" s="36"/>
      <c r="D192" s="54">
        <f>SUM(D186:D191)</f>
        <v>248578152</v>
      </c>
      <c r="E192" s="55">
        <f>SUM(E186:E191)</f>
        <v>248578152</v>
      </c>
      <c r="F192" s="55">
        <f>SUM(F186:F191)</f>
        <v>2151766</v>
      </c>
      <c r="G192" s="7">
        <f t="shared" si="38"/>
        <v>0.008656295747182158</v>
      </c>
      <c r="H192" s="69">
        <f aca="true" t="shared" si="39" ref="H192:W192">SUM(H186:H191)</f>
        <v>13992</v>
      </c>
      <c r="I192" s="55">
        <f t="shared" si="39"/>
        <v>157289</v>
      </c>
      <c r="J192" s="70">
        <f t="shared" si="39"/>
        <v>245222</v>
      </c>
      <c r="K192" s="70">
        <f t="shared" si="39"/>
        <v>416503</v>
      </c>
      <c r="L192" s="69">
        <f t="shared" si="39"/>
        <v>156359</v>
      </c>
      <c r="M192" s="55">
        <f t="shared" si="39"/>
        <v>531659</v>
      </c>
      <c r="N192" s="70">
        <f t="shared" si="39"/>
        <v>1047245</v>
      </c>
      <c r="O192" s="70">
        <f t="shared" si="39"/>
        <v>1735263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26</v>
      </c>
      <c r="B193" s="32" t="s">
        <v>351</v>
      </c>
      <c r="C193" s="33" t="s">
        <v>352</v>
      </c>
      <c r="D193" s="52">
        <v>16353000</v>
      </c>
      <c r="E193" s="53">
        <v>16353000</v>
      </c>
      <c r="F193" s="53">
        <v>0</v>
      </c>
      <c r="G193" s="6">
        <f t="shared" si="38"/>
        <v>0</v>
      </c>
      <c r="H193" s="67">
        <v>0</v>
      </c>
      <c r="I193" s="53">
        <v>0</v>
      </c>
      <c r="J193" s="68">
        <v>0</v>
      </c>
      <c r="K193" s="68">
        <v>0</v>
      </c>
      <c r="L193" s="67">
        <v>0</v>
      </c>
      <c r="M193" s="53">
        <v>0</v>
      </c>
      <c r="N193" s="68">
        <v>0</v>
      </c>
      <c r="O193" s="68">
        <v>0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26</v>
      </c>
      <c r="B194" s="32" t="s">
        <v>353</v>
      </c>
      <c r="C194" s="33" t="s">
        <v>354</v>
      </c>
      <c r="D194" s="52">
        <v>6359715</v>
      </c>
      <c r="E194" s="53">
        <v>6359715</v>
      </c>
      <c r="F194" s="53">
        <v>0</v>
      </c>
      <c r="G194" s="6">
        <f t="shared" si="38"/>
        <v>0</v>
      </c>
      <c r="H194" s="67">
        <v>0</v>
      </c>
      <c r="I194" s="53">
        <v>0</v>
      </c>
      <c r="J194" s="68">
        <v>0</v>
      </c>
      <c r="K194" s="68">
        <v>0</v>
      </c>
      <c r="L194" s="67">
        <v>0</v>
      </c>
      <c r="M194" s="53">
        <v>0</v>
      </c>
      <c r="N194" s="68">
        <v>0</v>
      </c>
      <c r="O194" s="68">
        <v>0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26</v>
      </c>
      <c r="B195" s="32" t="s">
        <v>355</v>
      </c>
      <c r="C195" s="33" t="s">
        <v>356</v>
      </c>
      <c r="D195" s="52">
        <v>29483000</v>
      </c>
      <c r="E195" s="53">
        <v>29483000</v>
      </c>
      <c r="F195" s="53">
        <v>0</v>
      </c>
      <c r="G195" s="6">
        <f t="shared" si="38"/>
        <v>0</v>
      </c>
      <c r="H195" s="67">
        <v>0</v>
      </c>
      <c r="I195" s="53">
        <v>0</v>
      </c>
      <c r="J195" s="68">
        <v>0</v>
      </c>
      <c r="K195" s="68">
        <v>0</v>
      </c>
      <c r="L195" s="67">
        <v>0</v>
      </c>
      <c r="M195" s="53">
        <v>0</v>
      </c>
      <c r="N195" s="68">
        <v>0</v>
      </c>
      <c r="O195" s="68">
        <v>0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26</v>
      </c>
      <c r="B196" s="32" t="s">
        <v>357</v>
      </c>
      <c r="C196" s="33" t="s">
        <v>358</v>
      </c>
      <c r="D196" s="52">
        <v>19261925</v>
      </c>
      <c r="E196" s="53">
        <v>19261925</v>
      </c>
      <c r="F196" s="53">
        <v>0</v>
      </c>
      <c r="G196" s="6">
        <f t="shared" si="38"/>
        <v>0</v>
      </c>
      <c r="H196" s="67">
        <v>0</v>
      </c>
      <c r="I196" s="53">
        <v>0</v>
      </c>
      <c r="J196" s="68">
        <v>0</v>
      </c>
      <c r="K196" s="68">
        <v>0</v>
      </c>
      <c r="L196" s="67">
        <v>0</v>
      </c>
      <c r="M196" s="53">
        <v>0</v>
      </c>
      <c r="N196" s="68">
        <v>0</v>
      </c>
      <c r="O196" s="68">
        <v>0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45</v>
      </c>
      <c r="B197" s="32" t="s">
        <v>359</v>
      </c>
      <c r="C197" s="33" t="s">
        <v>360</v>
      </c>
      <c r="D197" s="52">
        <v>0</v>
      </c>
      <c r="E197" s="53">
        <v>0</v>
      </c>
      <c r="F197" s="53">
        <v>0</v>
      </c>
      <c r="G197" s="6">
        <f t="shared" si="38"/>
        <v>0</v>
      </c>
      <c r="H197" s="67">
        <v>0</v>
      </c>
      <c r="I197" s="53">
        <v>0</v>
      </c>
      <c r="J197" s="68">
        <v>0</v>
      </c>
      <c r="K197" s="68">
        <v>0</v>
      </c>
      <c r="L197" s="67">
        <v>0</v>
      </c>
      <c r="M197" s="53">
        <v>0</v>
      </c>
      <c r="N197" s="68">
        <v>0</v>
      </c>
      <c r="O197" s="68">
        <v>0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361</v>
      </c>
      <c r="C198" s="36"/>
      <c r="D198" s="54">
        <f>SUM(D193:D197)</f>
        <v>71457640</v>
      </c>
      <c r="E198" s="55">
        <f>SUM(E193:E197)</f>
        <v>71457640</v>
      </c>
      <c r="F198" s="55">
        <f>SUM(F193:F197)</f>
        <v>0</v>
      </c>
      <c r="G198" s="7">
        <f t="shared" si="38"/>
        <v>0</v>
      </c>
      <c r="H198" s="69">
        <f aca="true" t="shared" si="40" ref="H198:W198">SUM(H193:H197)</f>
        <v>0</v>
      </c>
      <c r="I198" s="55">
        <f t="shared" si="40"/>
        <v>0</v>
      </c>
      <c r="J198" s="70">
        <f t="shared" si="40"/>
        <v>0</v>
      </c>
      <c r="K198" s="70">
        <f t="shared" si="40"/>
        <v>0</v>
      </c>
      <c r="L198" s="69">
        <f t="shared" si="40"/>
        <v>0</v>
      </c>
      <c r="M198" s="55">
        <f t="shared" si="40"/>
        <v>0</v>
      </c>
      <c r="N198" s="70">
        <f t="shared" si="40"/>
        <v>0</v>
      </c>
      <c r="O198" s="70">
        <f t="shared" si="40"/>
        <v>0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26</v>
      </c>
      <c r="B199" s="32" t="s">
        <v>362</v>
      </c>
      <c r="C199" s="33" t="s">
        <v>363</v>
      </c>
      <c r="D199" s="52">
        <v>2016354</v>
      </c>
      <c r="E199" s="53">
        <v>2016354</v>
      </c>
      <c r="F199" s="53">
        <v>0</v>
      </c>
      <c r="G199" s="6">
        <f t="shared" si="38"/>
        <v>0</v>
      </c>
      <c r="H199" s="67">
        <v>0</v>
      </c>
      <c r="I199" s="53">
        <v>0</v>
      </c>
      <c r="J199" s="68">
        <v>0</v>
      </c>
      <c r="K199" s="68">
        <v>0</v>
      </c>
      <c r="L199" s="67">
        <v>0</v>
      </c>
      <c r="M199" s="53">
        <v>0</v>
      </c>
      <c r="N199" s="68">
        <v>0</v>
      </c>
      <c r="O199" s="68">
        <v>0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26</v>
      </c>
      <c r="B200" s="32" t="s">
        <v>364</v>
      </c>
      <c r="C200" s="33" t="s">
        <v>365</v>
      </c>
      <c r="D200" s="52">
        <v>3858450</v>
      </c>
      <c r="E200" s="53">
        <v>3858450</v>
      </c>
      <c r="F200" s="53">
        <v>1256979</v>
      </c>
      <c r="G200" s="6">
        <f t="shared" si="38"/>
        <v>0.3257730435796758</v>
      </c>
      <c r="H200" s="67">
        <v>11445</v>
      </c>
      <c r="I200" s="53">
        <v>20150</v>
      </c>
      <c r="J200" s="68">
        <v>53780</v>
      </c>
      <c r="K200" s="68">
        <v>85375</v>
      </c>
      <c r="L200" s="67">
        <v>152933</v>
      </c>
      <c r="M200" s="53">
        <v>959994</v>
      </c>
      <c r="N200" s="68">
        <v>58677</v>
      </c>
      <c r="O200" s="68">
        <v>1171604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26</v>
      </c>
      <c r="B201" s="32" t="s">
        <v>366</v>
      </c>
      <c r="C201" s="33" t="s">
        <v>367</v>
      </c>
      <c r="D201" s="52">
        <v>0</v>
      </c>
      <c r="E201" s="53">
        <v>0</v>
      </c>
      <c r="F201" s="53">
        <v>0</v>
      </c>
      <c r="G201" s="6">
        <f t="shared" si="38"/>
        <v>0</v>
      </c>
      <c r="H201" s="67">
        <v>0</v>
      </c>
      <c r="I201" s="53">
        <v>0</v>
      </c>
      <c r="J201" s="68">
        <v>0</v>
      </c>
      <c r="K201" s="68">
        <v>0</v>
      </c>
      <c r="L201" s="67">
        <v>0</v>
      </c>
      <c r="M201" s="53">
        <v>0</v>
      </c>
      <c r="N201" s="68">
        <v>0</v>
      </c>
      <c r="O201" s="68">
        <v>0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26</v>
      </c>
      <c r="B202" s="32" t="s">
        <v>368</v>
      </c>
      <c r="C202" s="33" t="s">
        <v>369</v>
      </c>
      <c r="D202" s="52">
        <v>0</v>
      </c>
      <c r="E202" s="53">
        <v>0</v>
      </c>
      <c r="F202" s="53">
        <v>0</v>
      </c>
      <c r="G202" s="6">
        <f t="shared" si="38"/>
        <v>0</v>
      </c>
      <c r="H202" s="67">
        <v>0</v>
      </c>
      <c r="I202" s="53">
        <v>0</v>
      </c>
      <c r="J202" s="68">
        <v>0</v>
      </c>
      <c r="K202" s="68">
        <v>0</v>
      </c>
      <c r="L202" s="67">
        <v>0</v>
      </c>
      <c r="M202" s="53">
        <v>0</v>
      </c>
      <c r="N202" s="68">
        <v>0</v>
      </c>
      <c r="O202" s="68">
        <v>0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26</v>
      </c>
      <c r="B203" s="32" t="s">
        <v>370</v>
      </c>
      <c r="C203" s="33" t="s">
        <v>371</v>
      </c>
      <c r="D203" s="52">
        <v>13537889</v>
      </c>
      <c r="E203" s="53">
        <v>13537889</v>
      </c>
      <c r="F203" s="53">
        <v>21770</v>
      </c>
      <c r="G203" s="6">
        <f t="shared" si="38"/>
        <v>0.0016080793689474038</v>
      </c>
      <c r="H203" s="67">
        <v>0</v>
      </c>
      <c r="I203" s="53">
        <v>0</v>
      </c>
      <c r="J203" s="68">
        <v>0</v>
      </c>
      <c r="K203" s="68">
        <v>0</v>
      </c>
      <c r="L203" s="67">
        <v>21770</v>
      </c>
      <c r="M203" s="53">
        <v>0</v>
      </c>
      <c r="N203" s="68">
        <v>0</v>
      </c>
      <c r="O203" s="68">
        <v>21770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45</v>
      </c>
      <c r="B204" s="32" t="s">
        <v>372</v>
      </c>
      <c r="C204" s="33" t="s">
        <v>373</v>
      </c>
      <c r="D204" s="52">
        <v>25794400</v>
      </c>
      <c r="E204" s="53">
        <v>25794400</v>
      </c>
      <c r="F204" s="53">
        <v>0</v>
      </c>
      <c r="G204" s="6">
        <f t="shared" si="38"/>
        <v>0</v>
      </c>
      <c r="H204" s="67">
        <v>0</v>
      </c>
      <c r="I204" s="53">
        <v>0</v>
      </c>
      <c r="J204" s="68">
        <v>0</v>
      </c>
      <c r="K204" s="68">
        <v>0</v>
      </c>
      <c r="L204" s="67">
        <v>0</v>
      </c>
      <c r="M204" s="53">
        <v>0</v>
      </c>
      <c r="N204" s="68">
        <v>0</v>
      </c>
      <c r="O204" s="68">
        <v>0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374</v>
      </c>
      <c r="C205" s="36"/>
      <c r="D205" s="54">
        <f>SUM(D199:D204)</f>
        <v>45207093</v>
      </c>
      <c r="E205" s="55">
        <f>SUM(E199:E204)</f>
        <v>45207093</v>
      </c>
      <c r="F205" s="55">
        <f>SUM(F199:F204)</f>
        <v>1278749</v>
      </c>
      <c r="G205" s="7">
        <f t="shared" si="38"/>
        <v>0.028286468231876798</v>
      </c>
      <c r="H205" s="69">
        <f aca="true" t="shared" si="41" ref="H205:W205">SUM(H199:H204)</f>
        <v>11445</v>
      </c>
      <c r="I205" s="55">
        <f t="shared" si="41"/>
        <v>20150</v>
      </c>
      <c r="J205" s="70">
        <f t="shared" si="41"/>
        <v>53780</v>
      </c>
      <c r="K205" s="70">
        <f t="shared" si="41"/>
        <v>85375</v>
      </c>
      <c r="L205" s="69">
        <f t="shared" si="41"/>
        <v>174703</v>
      </c>
      <c r="M205" s="55">
        <f t="shared" si="41"/>
        <v>959994</v>
      </c>
      <c r="N205" s="70">
        <f t="shared" si="41"/>
        <v>58677</v>
      </c>
      <c r="O205" s="70">
        <f t="shared" si="41"/>
        <v>1193374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26</v>
      </c>
      <c r="B206" s="32" t="s">
        <v>375</v>
      </c>
      <c r="C206" s="33" t="s">
        <v>376</v>
      </c>
      <c r="D206" s="52">
        <v>22300000</v>
      </c>
      <c r="E206" s="53">
        <v>22300000</v>
      </c>
      <c r="F206" s="53">
        <v>0</v>
      </c>
      <c r="G206" s="6">
        <f t="shared" si="38"/>
        <v>0</v>
      </c>
      <c r="H206" s="67">
        <v>0</v>
      </c>
      <c r="I206" s="53">
        <v>0</v>
      </c>
      <c r="J206" s="68">
        <v>0</v>
      </c>
      <c r="K206" s="68">
        <v>0</v>
      </c>
      <c r="L206" s="67">
        <v>0</v>
      </c>
      <c r="M206" s="53">
        <v>0</v>
      </c>
      <c r="N206" s="68">
        <v>0</v>
      </c>
      <c r="O206" s="68">
        <v>0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26</v>
      </c>
      <c r="B207" s="32" t="s">
        <v>377</v>
      </c>
      <c r="C207" s="33" t="s">
        <v>378</v>
      </c>
      <c r="D207" s="52">
        <v>0</v>
      </c>
      <c r="E207" s="53">
        <v>0</v>
      </c>
      <c r="F207" s="53">
        <v>0</v>
      </c>
      <c r="G207" s="6">
        <f t="shared" si="38"/>
        <v>0</v>
      </c>
      <c r="H207" s="67">
        <v>0</v>
      </c>
      <c r="I207" s="53">
        <v>0</v>
      </c>
      <c r="J207" s="68">
        <v>0</v>
      </c>
      <c r="K207" s="68">
        <v>0</v>
      </c>
      <c r="L207" s="67">
        <v>0</v>
      </c>
      <c r="M207" s="53">
        <v>0</v>
      </c>
      <c r="N207" s="68">
        <v>0</v>
      </c>
      <c r="O207" s="68">
        <v>0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26</v>
      </c>
      <c r="B208" s="32" t="s">
        <v>379</v>
      </c>
      <c r="C208" s="33" t="s">
        <v>380</v>
      </c>
      <c r="D208" s="52">
        <v>8885000</v>
      </c>
      <c r="E208" s="53">
        <v>8885000</v>
      </c>
      <c r="F208" s="53">
        <v>1181628</v>
      </c>
      <c r="G208" s="6">
        <f t="shared" si="38"/>
        <v>0.13299133370849747</v>
      </c>
      <c r="H208" s="67">
        <v>17689</v>
      </c>
      <c r="I208" s="53">
        <v>185856</v>
      </c>
      <c r="J208" s="68">
        <v>569322</v>
      </c>
      <c r="K208" s="68">
        <v>772867</v>
      </c>
      <c r="L208" s="67">
        <v>408761</v>
      </c>
      <c r="M208" s="53">
        <v>0</v>
      </c>
      <c r="N208" s="68">
        <v>0</v>
      </c>
      <c r="O208" s="68">
        <v>408761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26</v>
      </c>
      <c r="B209" s="32" t="s">
        <v>381</v>
      </c>
      <c r="C209" s="33" t="s">
        <v>382</v>
      </c>
      <c r="D209" s="52">
        <v>25478862</v>
      </c>
      <c r="E209" s="53">
        <v>25478862</v>
      </c>
      <c r="F209" s="53">
        <v>0</v>
      </c>
      <c r="G209" s="6">
        <f t="shared" si="38"/>
        <v>0</v>
      </c>
      <c r="H209" s="67">
        <v>0</v>
      </c>
      <c r="I209" s="53">
        <v>0</v>
      </c>
      <c r="J209" s="68">
        <v>0</v>
      </c>
      <c r="K209" s="68">
        <v>0</v>
      </c>
      <c r="L209" s="67">
        <v>0</v>
      </c>
      <c r="M209" s="53">
        <v>0</v>
      </c>
      <c r="N209" s="68">
        <v>0</v>
      </c>
      <c r="O209" s="68">
        <v>0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26</v>
      </c>
      <c r="B210" s="32" t="s">
        <v>383</v>
      </c>
      <c r="C210" s="33" t="s">
        <v>384</v>
      </c>
      <c r="D210" s="52">
        <v>0</v>
      </c>
      <c r="E210" s="53">
        <v>0</v>
      </c>
      <c r="F210" s="53">
        <v>0</v>
      </c>
      <c r="G210" s="6">
        <f t="shared" si="38"/>
        <v>0</v>
      </c>
      <c r="H210" s="67">
        <v>0</v>
      </c>
      <c r="I210" s="53">
        <v>0</v>
      </c>
      <c r="J210" s="68">
        <v>0</v>
      </c>
      <c r="K210" s="68">
        <v>0</v>
      </c>
      <c r="L210" s="67">
        <v>0</v>
      </c>
      <c r="M210" s="53">
        <v>0</v>
      </c>
      <c r="N210" s="68">
        <v>0</v>
      </c>
      <c r="O210" s="68">
        <v>0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26</v>
      </c>
      <c r="B211" s="32" t="s">
        <v>385</v>
      </c>
      <c r="C211" s="33" t="s">
        <v>386</v>
      </c>
      <c r="D211" s="52">
        <v>0</v>
      </c>
      <c r="E211" s="53">
        <v>0</v>
      </c>
      <c r="F211" s="53">
        <v>28251739</v>
      </c>
      <c r="G211" s="6">
        <f t="shared" si="38"/>
        <v>0</v>
      </c>
      <c r="H211" s="67">
        <v>0</v>
      </c>
      <c r="I211" s="53">
        <v>0</v>
      </c>
      <c r="J211" s="68">
        <v>7248862</v>
      </c>
      <c r="K211" s="68">
        <v>7248862</v>
      </c>
      <c r="L211" s="67">
        <v>8357832</v>
      </c>
      <c r="M211" s="53">
        <v>6149995</v>
      </c>
      <c r="N211" s="68">
        <v>6495050</v>
      </c>
      <c r="O211" s="68">
        <v>21002877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45</v>
      </c>
      <c r="B212" s="32" t="s">
        <v>387</v>
      </c>
      <c r="C212" s="33" t="s">
        <v>388</v>
      </c>
      <c r="D212" s="52">
        <v>1162763</v>
      </c>
      <c r="E212" s="53">
        <v>1162763</v>
      </c>
      <c r="F212" s="53">
        <v>0</v>
      </c>
      <c r="G212" s="6">
        <f t="shared" si="38"/>
        <v>0</v>
      </c>
      <c r="H212" s="67">
        <v>0</v>
      </c>
      <c r="I212" s="53">
        <v>0</v>
      </c>
      <c r="J212" s="68">
        <v>0</v>
      </c>
      <c r="K212" s="68">
        <v>0</v>
      </c>
      <c r="L212" s="67">
        <v>0</v>
      </c>
      <c r="M212" s="53">
        <v>0</v>
      </c>
      <c r="N212" s="68">
        <v>0</v>
      </c>
      <c r="O212" s="68">
        <v>0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389</v>
      </c>
      <c r="C213" s="36"/>
      <c r="D213" s="54">
        <f>SUM(D206:D212)</f>
        <v>57826625</v>
      </c>
      <c r="E213" s="55">
        <f>SUM(E206:E212)</f>
        <v>57826625</v>
      </c>
      <c r="F213" s="55">
        <f>SUM(F206:F212)</f>
        <v>29433367</v>
      </c>
      <c r="G213" s="7">
        <f t="shared" si="38"/>
        <v>0.508993340005577</v>
      </c>
      <c r="H213" s="69">
        <f aca="true" t="shared" si="42" ref="H213:W213">SUM(H206:H212)</f>
        <v>17689</v>
      </c>
      <c r="I213" s="55">
        <f t="shared" si="42"/>
        <v>185856</v>
      </c>
      <c r="J213" s="70">
        <f t="shared" si="42"/>
        <v>7818184</v>
      </c>
      <c r="K213" s="70">
        <f t="shared" si="42"/>
        <v>8021729</v>
      </c>
      <c r="L213" s="69">
        <f t="shared" si="42"/>
        <v>8766593</v>
      </c>
      <c r="M213" s="55">
        <f t="shared" si="42"/>
        <v>6149995</v>
      </c>
      <c r="N213" s="70">
        <f t="shared" si="42"/>
        <v>6495050</v>
      </c>
      <c r="O213" s="70">
        <f t="shared" si="42"/>
        <v>21411638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26</v>
      </c>
      <c r="B214" s="32" t="s">
        <v>390</v>
      </c>
      <c r="C214" s="33" t="s">
        <v>391</v>
      </c>
      <c r="D214" s="52">
        <v>0</v>
      </c>
      <c r="E214" s="53">
        <v>0</v>
      </c>
      <c r="F214" s="53">
        <v>0</v>
      </c>
      <c r="G214" s="6">
        <f t="shared" si="38"/>
        <v>0</v>
      </c>
      <c r="H214" s="67">
        <v>0</v>
      </c>
      <c r="I214" s="53">
        <v>0</v>
      </c>
      <c r="J214" s="68">
        <v>0</v>
      </c>
      <c r="K214" s="68">
        <v>0</v>
      </c>
      <c r="L214" s="67">
        <v>0</v>
      </c>
      <c r="M214" s="53">
        <v>0</v>
      </c>
      <c r="N214" s="68">
        <v>0</v>
      </c>
      <c r="O214" s="68">
        <v>0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26</v>
      </c>
      <c r="B215" s="32" t="s">
        <v>392</v>
      </c>
      <c r="C215" s="33" t="s">
        <v>393</v>
      </c>
      <c r="D215" s="52">
        <v>7773000</v>
      </c>
      <c r="E215" s="53">
        <v>7773000</v>
      </c>
      <c r="F215" s="53">
        <v>0</v>
      </c>
      <c r="G215" s="6">
        <f t="shared" si="38"/>
        <v>0</v>
      </c>
      <c r="H215" s="67">
        <v>0</v>
      </c>
      <c r="I215" s="53">
        <v>0</v>
      </c>
      <c r="J215" s="68">
        <v>0</v>
      </c>
      <c r="K215" s="68">
        <v>0</v>
      </c>
      <c r="L215" s="67">
        <v>0</v>
      </c>
      <c r="M215" s="53">
        <v>0</v>
      </c>
      <c r="N215" s="68">
        <v>0</v>
      </c>
      <c r="O215" s="68">
        <v>0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26</v>
      </c>
      <c r="B216" s="32" t="s">
        <v>394</v>
      </c>
      <c r="C216" s="33" t="s">
        <v>395</v>
      </c>
      <c r="D216" s="52">
        <v>18005600</v>
      </c>
      <c r="E216" s="53">
        <v>18005600</v>
      </c>
      <c r="F216" s="53">
        <v>255676</v>
      </c>
      <c r="G216" s="6">
        <f t="shared" si="38"/>
        <v>0.01419980450526503</v>
      </c>
      <c r="H216" s="67">
        <v>0</v>
      </c>
      <c r="I216" s="53">
        <v>89776</v>
      </c>
      <c r="J216" s="68">
        <v>141900</v>
      </c>
      <c r="K216" s="68">
        <v>231676</v>
      </c>
      <c r="L216" s="67">
        <v>0</v>
      </c>
      <c r="M216" s="53">
        <v>24000</v>
      </c>
      <c r="N216" s="68">
        <v>0</v>
      </c>
      <c r="O216" s="68">
        <v>24000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26</v>
      </c>
      <c r="B217" s="32" t="s">
        <v>396</v>
      </c>
      <c r="C217" s="33" t="s">
        <v>397</v>
      </c>
      <c r="D217" s="52">
        <v>1316850</v>
      </c>
      <c r="E217" s="53">
        <v>1316850</v>
      </c>
      <c r="F217" s="53">
        <v>0</v>
      </c>
      <c r="G217" s="6">
        <f t="shared" si="38"/>
        <v>0</v>
      </c>
      <c r="H217" s="67">
        <v>0</v>
      </c>
      <c r="I217" s="53">
        <v>0</v>
      </c>
      <c r="J217" s="68">
        <v>0</v>
      </c>
      <c r="K217" s="68">
        <v>0</v>
      </c>
      <c r="L217" s="67">
        <v>0</v>
      </c>
      <c r="M217" s="53">
        <v>0</v>
      </c>
      <c r="N217" s="68">
        <v>0</v>
      </c>
      <c r="O217" s="68">
        <v>0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26</v>
      </c>
      <c r="B218" s="32" t="s">
        <v>398</v>
      </c>
      <c r="C218" s="33" t="s">
        <v>399</v>
      </c>
      <c r="D218" s="52">
        <v>0</v>
      </c>
      <c r="E218" s="53">
        <v>0</v>
      </c>
      <c r="F218" s="53">
        <v>5361172</v>
      </c>
      <c r="G218" s="6">
        <f t="shared" si="38"/>
        <v>0</v>
      </c>
      <c r="H218" s="67">
        <v>0</v>
      </c>
      <c r="I218" s="53">
        <v>510980</v>
      </c>
      <c r="J218" s="68">
        <v>1212548</v>
      </c>
      <c r="K218" s="68">
        <v>1723528</v>
      </c>
      <c r="L218" s="67">
        <v>1212548</v>
      </c>
      <c r="M218" s="53">
        <v>1212548</v>
      </c>
      <c r="N218" s="68">
        <v>1212548</v>
      </c>
      <c r="O218" s="68">
        <v>3637644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45</v>
      </c>
      <c r="B219" s="32" t="s">
        <v>400</v>
      </c>
      <c r="C219" s="33" t="s">
        <v>401</v>
      </c>
      <c r="D219" s="52">
        <v>49904000</v>
      </c>
      <c r="E219" s="53">
        <v>49904000</v>
      </c>
      <c r="F219" s="53">
        <v>0</v>
      </c>
      <c r="G219" s="6">
        <f t="shared" si="38"/>
        <v>0</v>
      </c>
      <c r="H219" s="67">
        <v>0</v>
      </c>
      <c r="I219" s="53">
        <v>0</v>
      </c>
      <c r="J219" s="68">
        <v>0</v>
      </c>
      <c r="K219" s="68">
        <v>0</v>
      </c>
      <c r="L219" s="67">
        <v>0</v>
      </c>
      <c r="M219" s="53">
        <v>0</v>
      </c>
      <c r="N219" s="68">
        <v>0</v>
      </c>
      <c r="O219" s="68">
        <v>0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402</v>
      </c>
      <c r="C220" s="44"/>
      <c r="D220" s="61">
        <f>SUM(D214:D219)</f>
        <v>76999450</v>
      </c>
      <c r="E220" s="62">
        <f>SUM(E214:E219)</f>
        <v>76999450</v>
      </c>
      <c r="F220" s="62">
        <f>SUM(F214:F219)</f>
        <v>5616848</v>
      </c>
      <c r="G220" s="9">
        <f t="shared" si="38"/>
        <v>0.07294659896921342</v>
      </c>
      <c r="H220" s="74">
        <f aca="true" t="shared" si="43" ref="H220:W220">SUM(H214:H219)</f>
        <v>0</v>
      </c>
      <c r="I220" s="62">
        <f t="shared" si="43"/>
        <v>600756</v>
      </c>
      <c r="J220" s="75">
        <f t="shared" si="43"/>
        <v>1354448</v>
      </c>
      <c r="K220" s="75">
        <f t="shared" si="43"/>
        <v>1955204</v>
      </c>
      <c r="L220" s="74">
        <f t="shared" si="43"/>
        <v>1212548</v>
      </c>
      <c r="M220" s="62">
        <f t="shared" si="43"/>
        <v>1236548</v>
      </c>
      <c r="N220" s="75">
        <f t="shared" si="43"/>
        <v>1212548</v>
      </c>
      <c r="O220" s="75">
        <f t="shared" si="43"/>
        <v>3661644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403</v>
      </c>
      <c r="C221" s="39"/>
      <c r="D221" s="56">
        <f>SUM(D186:D191,D193:D197,D199:D204,D206:D212,D214:D219)</f>
        <v>500068960</v>
      </c>
      <c r="E221" s="57">
        <f>SUM(E186:E191,E193:E197,E199:E204,E206:E212,E214:E219)</f>
        <v>500068960</v>
      </c>
      <c r="F221" s="57">
        <f>SUM(F186:F191,F193:F197,F199:F204,F206:F212,F214:F219)</f>
        <v>38480730</v>
      </c>
      <c r="G221" s="8">
        <f t="shared" si="38"/>
        <v>0.07695084693919015</v>
      </c>
      <c r="H221" s="71">
        <f aca="true" t="shared" si="44" ref="H221:W221">SUM(H186:H191,H193:H197,H199:H204,H206:H212,H214:H219)</f>
        <v>43126</v>
      </c>
      <c r="I221" s="57">
        <f t="shared" si="44"/>
        <v>964051</v>
      </c>
      <c r="J221" s="72">
        <f t="shared" si="44"/>
        <v>9471634</v>
      </c>
      <c r="K221" s="72">
        <f t="shared" si="44"/>
        <v>10478811</v>
      </c>
      <c r="L221" s="71">
        <f t="shared" si="44"/>
        <v>10310203</v>
      </c>
      <c r="M221" s="57">
        <f t="shared" si="44"/>
        <v>8878196</v>
      </c>
      <c r="N221" s="72">
        <f t="shared" si="44"/>
        <v>8813520</v>
      </c>
      <c r="O221" s="72">
        <f t="shared" si="44"/>
        <v>28001919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404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26</v>
      </c>
      <c r="B224" s="32" t="s">
        <v>405</v>
      </c>
      <c r="C224" s="33" t="s">
        <v>406</v>
      </c>
      <c r="D224" s="52">
        <v>0</v>
      </c>
      <c r="E224" s="53">
        <v>0</v>
      </c>
      <c r="F224" s="53">
        <v>0</v>
      </c>
      <c r="G224" s="6">
        <f aca="true" t="shared" si="45" ref="G224:G248">IF($D224=0,0,$F224/$D224)</f>
        <v>0</v>
      </c>
      <c r="H224" s="67">
        <v>0</v>
      </c>
      <c r="I224" s="53">
        <v>0</v>
      </c>
      <c r="J224" s="68">
        <v>0</v>
      </c>
      <c r="K224" s="68">
        <v>0</v>
      </c>
      <c r="L224" s="67">
        <v>0</v>
      </c>
      <c r="M224" s="53">
        <v>0</v>
      </c>
      <c r="N224" s="68">
        <v>0</v>
      </c>
      <c r="O224" s="68">
        <v>0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26</v>
      </c>
      <c r="B225" s="32" t="s">
        <v>407</v>
      </c>
      <c r="C225" s="33" t="s">
        <v>408</v>
      </c>
      <c r="D225" s="52">
        <v>27229840</v>
      </c>
      <c r="E225" s="53">
        <v>27229840</v>
      </c>
      <c r="F225" s="53">
        <v>7809467</v>
      </c>
      <c r="G225" s="6">
        <f t="shared" si="45"/>
        <v>0.2867981229415964</v>
      </c>
      <c r="H225" s="67">
        <v>443594</v>
      </c>
      <c r="I225" s="53">
        <v>2026212</v>
      </c>
      <c r="J225" s="68">
        <v>994104</v>
      </c>
      <c r="K225" s="68">
        <v>3463910</v>
      </c>
      <c r="L225" s="67">
        <v>1652859</v>
      </c>
      <c r="M225" s="53">
        <v>1731907</v>
      </c>
      <c r="N225" s="68">
        <v>960791</v>
      </c>
      <c r="O225" s="68">
        <v>4345557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26</v>
      </c>
      <c r="B226" s="32" t="s">
        <v>409</v>
      </c>
      <c r="C226" s="33" t="s">
        <v>410</v>
      </c>
      <c r="D226" s="52">
        <v>0</v>
      </c>
      <c r="E226" s="53">
        <v>0</v>
      </c>
      <c r="F226" s="53">
        <v>0</v>
      </c>
      <c r="G226" s="6">
        <f t="shared" si="45"/>
        <v>0</v>
      </c>
      <c r="H226" s="67">
        <v>0</v>
      </c>
      <c r="I226" s="53">
        <v>0</v>
      </c>
      <c r="J226" s="68">
        <v>0</v>
      </c>
      <c r="K226" s="68">
        <v>0</v>
      </c>
      <c r="L226" s="67">
        <v>0</v>
      </c>
      <c r="M226" s="53">
        <v>0</v>
      </c>
      <c r="N226" s="68">
        <v>0</v>
      </c>
      <c r="O226" s="68">
        <v>0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26</v>
      </c>
      <c r="B227" s="32" t="s">
        <v>411</v>
      </c>
      <c r="C227" s="33" t="s">
        <v>412</v>
      </c>
      <c r="D227" s="52">
        <v>0</v>
      </c>
      <c r="E227" s="53">
        <v>0</v>
      </c>
      <c r="F227" s="53">
        <v>3559107</v>
      </c>
      <c r="G227" s="6">
        <f t="shared" si="45"/>
        <v>0</v>
      </c>
      <c r="H227" s="67">
        <v>161366</v>
      </c>
      <c r="I227" s="53">
        <v>508011</v>
      </c>
      <c r="J227" s="68">
        <v>549119</v>
      </c>
      <c r="K227" s="68">
        <v>1218496</v>
      </c>
      <c r="L227" s="67">
        <v>289054</v>
      </c>
      <c r="M227" s="53">
        <v>1644917</v>
      </c>
      <c r="N227" s="68">
        <v>406640</v>
      </c>
      <c r="O227" s="68">
        <v>2340611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26</v>
      </c>
      <c r="B228" s="32" t="s">
        <v>413</v>
      </c>
      <c r="C228" s="33" t="s">
        <v>414</v>
      </c>
      <c r="D228" s="52">
        <v>13164000</v>
      </c>
      <c r="E228" s="53">
        <v>13164000</v>
      </c>
      <c r="F228" s="53">
        <v>0</v>
      </c>
      <c r="G228" s="6">
        <f t="shared" si="45"/>
        <v>0</v>
      </c>
      <c r="H228" s="67">
        <v>0</v>
      </c>
      <c r="I228" s="53">
        <v>0</v>
      </c>
      <c r="J228" s="68">
        <v>0</v>
      </c>
      <c r="K228" s="68">
        <v>0</v>
      </c>
      <c r="L228" s="67">
        <v>0</v>
      </c>
      <c r="M228" s="53">
        <v>0</v>
      </c>
      <c r="N228" s="68">
        <v>0</v>
      </c>
      <c r="O228" s="68">
        <v>0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26</v>
      </c>
      <c r="B229" s="32" t="s">
        <v>415</v>
      </c>
      <c r="C229" s="33" t="s">
        <v>416</v>
      </c>
      <c r="D229" s="52">
        <v>5344000</v>
      </c>
      <c r="E229" s="53">
        <v>5344000</v>
      </c>
      <c r="F229" s="53">
        <v>0</v>
      </c>
      <c r="G229" s="6">
        <f t="shared" si="45"/>
        <v>0</v>
      </c>
      <c r="H229" s="67">
        <v>0</v>
      </c>
      <c r="I229" s="53">
        <v>0</v>
      </c>
      <c r="J229" s="68">
        <v>0</v>
      </c>
      <c r="K229" s="68">
        <v>0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26</v>
      </c>
      <c r="B230" s="32" t="s">
        <v>417</v>
      </c>
      <c r="C230" s="33" t="s">
        <v>418</v>
      </c>
      <c r="D230" s="52">
        <v>0</v>
      </c>
      <c r="E230" s="53">
        <v>0</v>
      </c>
      <c r="F230" s="53">
        <v>0</v>
      </c>
      <c r="G230" s="6">
        <f t="shared" si="45"/>
        <v>0</v>
      </c>
      <c r="H230" s="67">
        <v>0</v>
      </c>
      <c r="I230" s="53">
        <v>0</v>
      </c>
      <c r="J230" s="68">
        <v>0</v>
      </c>
      <c r="K230" s="68">
        <v>0</v>
      </c>
      <c r="L230" s="67">
        <v>0</v>
      </c>
      <c r="M230" s="53">
        <v>0</v>
      </c>
      <c r="N230" s="68">
        <v>0</v>
      </c>
      <c r="O230" s="68">
        <v>0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45</v>
      </c>
      <c r="B231" s="32" t="s">
        <v>419</v>
      </c>
      <c r="C231" s="33" t="s">
        <v>420</v>
      </c>
      <c r="D231" s="52">
        <v>0</v>
      </c>
      <c r="E231" s="53">
        <v>0</v>
      </c>
      <c r="F231" s="53">
        <v>0</v>
      </c>
      <c r="G231" s="6">
        <f t="shared" si="45"/>
        <v>0</v>
      </c>
      <c r="H231" s="67">
        <v>0</v>
      </c>
      <c r="I231" s="53">
        <v>0</v>
      </c>
      <c r="J231" s="68">
        <v>0</v>
      </c>
      <c r="K231" s="68">
        <v>0</v>
      </c>
      <c r="L231" s="67">
        <v>0</v>
      </c>
      <c r="M231" s="53">
        <v>0</v>
      </c>
      <c r="N231" s="68">
        <v>0</v>
      </c>
      <c r="O231" s="68">
        <v>0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421</v>
      </c>
      <c r="C232" s="36"/>
      <c r="D232" s="54">
        <f>SUM(D224:D231)</f>
        <v>45737840</v>
      </c>
      <c r="E232" s="55">
        <f>SUM(E224:E231)</f>
        <v>45737840</v>
      </c>
      <c r="F232" s="55">
        <f>SUM(F224:F231)</f>
        <v>11368574</v>
      </c>
      <c r="G232" s="7">
        <f t="shared" si="45"/>
        <v>0.24855948597485145</v>
      </c>
      <c r="H232" s="69">
        <f aca="true" t="shared" si="46" ref="H232:W232">SUM(H224:H231)</f>
        <v>604960</v>
      </c>
      <c r="I232" s="55">
        <f t="shared" si="46"/>
        <v>2534223</v>
      </c>
      <c r="J232" s="70">
        <f t="shared" si="46"/>
        <v>1543223</v>
      </c>
      <c r="K232" s="70">
        <f t="shared" si="46"/>
        <v>4682406</v>
      </c>
      <c r="L232" s="69">
        <f t="shared" si="46"/>
        <v>1941913</v>
      </c>
      <c r="M232" s="55">
        <f t="shared" si="46"/>
        <v>3376824</v>
      </c>
      <c r="N232" s="70">
        <f t="shared" si="46"/>
        <v>1367431</v>
      </c>
      <c r="O232" s="70">
        <f t="shared" si="46"/>
        <v>6686168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26</v>
      </c>
      <c r="B233" s="32" t="s">
        <v>422</v>
      </c>
      <c r="C233" s="33" t="s">
        <v>423</v>
      </c>
      <c r="D233" s="52">
        <v>0</v>
      </c>
      <c r="E233" s="53">
        <v>0</v>
      </c>
      <c r="F233" s="53">
        <v>0</v>
      </c>
      <c r="G233" s="6">
        <f t="shared" si="45"/>
        <v>0</v>
      </c>
      <c r="H233" s="67">
        <v>0</v>
      </c>
      <c r="I233" s="53">
        <v>0</v>
      </c>
      <c r="J233" s="68">
        <v>0</v>
      </c>
      <c r="K233" s="68">
        <v>0</v>
      </c>
      <c r="L233" s="67">
        <v>0</v>
      </c>
      <c r="M233" s="53">
        <v>0</v>
      </c>
      <c r="N233" s="68">
        <v>0</v>
      </c>
      <c r="O233" s="68">
        <v>0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26</v>
      </c>
      <c r="B234" s="32" t="s">
        <v>424</v>
      </c>
      <c r="C234" s="33" t="s">
        <v>425</v>
      </c>
      <c r="D234" s="52">
        <v>0</v>
      </c>
      <c r="E234" s="53">
        <v>0</v>
      </c>
      <c r="F234" s="53">
        <v>0</v>
      </c>
      <c r="G234" s="6">
        <f t="shared" si="45"/>
        <v>0</v>
      </c>
      <c r="H234" s="67">
        <v>0</v>
      </c>
      <c r="I234" s="53">
        <v>0</v>
      </c>
      <c r="J234" s="68">
        <v>0</v>
      </c>
      <c r="K234" s="68">
        <v>0</v>
      </c>
      <c r="L234" s="67">
        <v>0</v>
      </c>
      <c r="M234" s="53">
        <v>0</v>
      </c>
      <c r="N234" s="68">
        <v>0</v>
      </c>
      <c r="O234" s="68">
        <v>0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26</v>
      </c>
      <c r="B235" s="32" t="s">
        <v>426</v>
      </c>
      <c r="C235" s="33" t="s">
        <v>427</v>
      </c>
      <c r="D235" s="52">
        <v>53769239</v>
      </c>
      <c r="E235" s="53">
        <v>53769239</v>
      </c>
      <c r="F235" s="53">
        <v>21872770</v>
      </c>
      <c r="G235" s="6">
        <f t="shared" si="45"/>
        <v>0.40678965160730657</v>
      </c>
      <c r="H235" s="67">
        <v>2325881</v>
      </c>
      <c r="I235" s="53">
        <v>3280737</v>
      </c>
      <c r="J235" s="68">
        <v>3731879</v>
      </c>
      <c r="K235" s="68">
        <v>9338497</v>
      </c>
      <c r="L235" s="67">
        <v>4651413</v>
      </c>
      <c r="M235" s="53">
        <v>4209267</v>
      </c>
      <c r="N235" s="68">
        <v>3673593</v>
      </c>
      <c r="O235" s="68">
        <v>12534273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26</v>
      </c>
      <c r="B236" s="32" t="s">
        <v>428</v>
      </c>
      <c r="C236" s="33" t="s">
        <v>429</v>
      </c>
      <c r="D236" s="52">
        <v>0</v>
      </c>
      <c r="E236" s="53">
        <v>0</v>
      </c>
      <c r="F236" s="53">
        <v>0</v>
      </c>
      <c r="G236" s="6">
        <f t="shared" si="45"/>
        <v>0</v>
      </c>
      <c r="H236" s="67">
        <v>0</v>
      </c>
      <c r="I236" s="53">
        <v>0</v>
      </c>
      <c r="J236" s="68">
        <v>0</v>
      </c>
      <c r="K236" s="68">
        <v>0</v>
      </c>
      <c r="L236" s="67">
        <v>0</v>
      </c>
      <c r="M236" s="53">
        <v>0</v>
      </c>
      <c r="N236" s="68">
        <v>0</v>
      </c>
      <c r="O236" s="68">
        <v>0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26</v>
      </c>
      <c r="B237" s="32" t="s">
        <v>430</v>
      </c>
      <c r="C237" s="33" t="s">
        <v>431</v>
      </c>
      <c r="D237" s="52">
        <v>0</v>
      </c>
      <c r="E237" s="53">
        <v>0</v>
      </c>
      <c r="F237" s="53">
        <v>15068821</v>
      </c>
      <c r="G237" s="6">
        <f t="shared" si="45"/>
        <v>0</v>
      </c>
      <c r="H237" s="67">
        <v>0</v>
      </c>
      <c r="I237" s="53">
        <v>4988980</v>
      </c>
      <c r="J237" s="68">
        <v>2113729</v>
      </c>
      <c r="K237" s="68">
        <v>7102709</v>
      </c>
      <c r="L237" s="67">
        <v>2329765</v>
      </c>
      <c r="M237" s="53">
        <v>2357174</v>
      </c>
      <c r="N237" s="68">
        <v>3279173</v>
      </c>
      <c r="O237" s="68">
        <v>7966112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26</v>
      </c>
      <c r="B238" s="32" t="s">
        <v>432</v>
      </c>
      <c r="C238" s="33" t="s">
        <v>433</v>
      </c>
      <c r="D238" s="52">
        <v>0</v>
      </c>
      <c r="E238" s="53">
        <v>0</v>
      </c>
      <c r="F238" s="53">
        <v>0</v>
      </c>
      <c r="G238" s="6">
        <f t="shared" si="45"/>
        <v>0</v>
      </c>
      <c r="H238" s="67">
        <v>0</v>
      </c>
      <c r="I238" s="53">
        <v>0</v>
      </c>
      <c r="J238" s="68">
        <v>0</v>
      </c>
      <c r="K238" s="68">
        <v>0</v>
      </c>
      <c r="L238" s="67">
        <v>0</v>
      </c>
      <c r="M238" s="53">
        <v>0</v>
      </c>
      <c r="N238" s="68">
        <v>0</v>
      </c>
      <c r="O238" s="68">
        <v>0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45</v>
      </c>
      <c r="B239" s="32" t="s">
        <v>434</v>
      </c>
      <c r="C239" s="33" t="s">
        <v>435</v>
      </c>
      <c r="D239" s="52">
        <v>7571886</v>
      </c>
      <c r="E239" s="53">
        <v>7571886</v>
      </c>
      <c r="F239" s="53">
        <v>2248446</v>
      </c>
      <c r="G239" s="6">
        <f t="shared" si="45"/>
        <v>0.2969466259793135</v>
      </c>
      <c r="H239" s="67">
        <v>15314</v>
      </c>
      <c r="I239" s="53">
        <v>121831</v>
      </c>
      <c r="J239" s="68">
        <v>221367</v>
      </c>
      <c r="K239" s="68">
        <v>358512</v>
      </c>
      <c r="L239" s="67">
        <v>697801</v>
      </c>
      <c r="M239" s="53">
        <v>1051744</v>
      </c>
      <c r="N239" s="68">
        <v>140389</v>
      </c>
      <c r="O239" s="68">
        <v>1889934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436</v>
      </c>
      <c r="C240" s="36"/>
      <c r="D240" s="54">
        <f>SUM(D233:D239)</f>
        <v>61341125</v>
      </c>
      <c r="E240" s="55">
        <f>SUM(E233:E239)</f>
        <v>61341125</v>
      </c>
      <c r="F240" s="55">
        <f>SUM(F233:F239)</f>
        <v>39190037</v>
      </c>
      <c r="G240" s="7">
        <f t="shared" si="45"/>
        <v>0.6388868316321228</v>
      </c>
      <c r="H240" s="69">
        <f aca="true" t="shared" si="47" ref="H240:W240">SUM(H233:H239)</f>
        <v>2341195</v>
      </c>
      <c r="I240" s="55">
        <f t="shared" si="47"/>
        <v>8391548</v>
      </c>
      <c r="J240" s="70">
        <f t="shared" si="47"/>
        <v>6066975</v>
      </c>
      <c r="K240" s="70">
        <f t="shared" si="47"/>
        <v>16799718</v>
      </c>
      <c r="L240" s="69">
        <f t="shared" si="47"/>
        <v>7678979</v>
      </c>
      <c r="M240" s="55">
        <f t="shared" si="47"/>
        <v>7618185</v>
      </c>
      <c r="N240" s="70">
        <f t="shared" si="47"/>
        <v>7093155</v>
      </c>
      <c r="O240" s="70">
        <f t="shared" si="47"/>
        <v>22390319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26</v>
      </c>
      <c r="B241" s="32" t="s">
        <v>437</v>
      </c>
      <c r="C241" s="33" t="s">
        <v>438</v>
      </c>
      <c r="D241" s="52">
        <v>0</v>
      </c>
      <c r="E241" s="53">
        <v>0</v>
      </c>
      <c r="F241" s="53">
        <v>1373478</v>
      </c>
      <c r="G241" s="6">
        <f t="shared" si="45"/>
        <v>0</v>
      </c>
      <c r="H241" s="67">
        <v>0</v>
      </c>
      <c r="I241" s="53">
        <v>0</v>
      </c>
      <c r="J241" s="68">
        <v>0</v>
      </c>
      <c r="K241" s="68">
        <v>0</v>
      </c>
      <c r="L241" s="67">
        <v>0</v>
      </c>
      <c r="M241" s="53">
        <v>916586</v>
      </c>
      <c r="N241" s="68">
        <v>456892</v>
      </c>
      <c r="O241" s="68">
        <v>1373478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26</v>
      </c>
      <c r="B242" s="32" t="s">
        <v>439</v>
      </c>
      <c r="C242" s="33" t="s">
        <v>440</v>
      </c>
      <c r="D242" s="52">
        <v>111193731</v>
      </c>
      <c r="E242" s="53">
        <v>111193731</v>
      </c>
      <c r="F242" s="53">
        <v>61873219</v>
      </c>
      <c r="G242" s="6">
        <f t="shared" si="45"/>
        <v>0.5564452100271732</v>
      </c>
      <c r="H242" s="67">
        <v>3349659</v>
      </c>
      <c r="I242" s="53">
        <v>10828984</v>
      </c>
      <c r="J242" s="68">
        <v>12166345</v>
      </c>
      <c r="K242" s="68">
        <v>26344988</v>
      </c>
      <c r="L242" s="67">
        <v>13867673</v>
      </c>
      <c r="M242" s="53">
        <v>10830279</v>
      </c>
      <c r="N242" s="68">
        <v>10830279</v>
      </c>
      <c r="O242" s="68">
        <v>35528231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26</v>
      </c>
      <c r="B243" s="32" t="s">
        <v>441</v>
      </c>
      <c r="C243" s="33" t="s">
        <v>442</v>
      </c>
      <c r="D243" s="52">
        <v>0</v>
      </c>
      <c r="E243" s="53">
        <v>0</v>
      </c>
      <c r="F243" s="53">
        <v>0</v>
      </c>
      <c r="G243" s="6">
        <f t="shared" si="45"/>
        <v>0</v>
      </c>
      <c r="H243" s="67">
        <v>0</v>
      </c>
      <c r="I243" s="53">
        <v>0</v>
      </c>
      <c r="J243" s="68">
        <v>0</v>
      </c>
      <c r="K243" s="68">
        <v>0</v>
      </c>
      <c r="L243" s="67">
        <v>0</v>
      </c>
      <c r="M243" s="53">
        <v>0</v>
      </c>
      <c r="N243" s="68">
        <v>0</v>
      </c>
      <c r="O243" s="68">
        <v>0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26</v>
      </c>
      <c r="B244" s="32" t="s">
        <v>443</v>
      </c>
      <c r="C244" s="33" t="s">
        <v>444</v>
      </c>
      <c r="D244" s="52">
        <v>31123941</v>
      </c>
      <c r="E244" s="53">
        <v>31123941</v>
      </c>
      <c r="F244" s="53">
        <v>8715007</v>
      </c>
      <c r="G244" s="6">
        <f t="shared" si="45"/>
        <v>0.2800097519783886</v>
      </c>
      <c r="H244" s="67">
        <v>272137</v>
      </c>
      <c r="I244" s="53">
        <v>1490738</v>
      </c>
      <c r="J244" s="68">
        <v>1345701</v>
      </c>
      <c r="K244" s="68">
        <v>3108576</v>
      </c>
      <c r="L244" s="67">
        <v>1437454</v>
      </c>
      <c r="M244" s="53">
        <v>1765229</v>
      </c>
      <c r="N244" s="68">
        <v>2403748</v>
      </c>
      <c r="O244" s="68">
        <v>5606431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26</v>
      </c>
      <c r="B245" s="32" t="s">
        <v>445</v>
      </c>
      <c r="C245" s="33" t="s">
        <v>446</v>
      </c>
      <c r="D245" s="52">
        <v>0</v>
      </c>
      <c r="E245" s="53">
        <v>0</v>
      </c>
      <c r="F245" s="53">
        <v>0</v>
      </c>
      <c r="G245" s="6">
        <f t="shared" si="45"/>
        <v>0</v>
      </c>
      <c r="H245" s="67">
        <v>0</v>
      </c>
      <c r="I245" s="53">
        <v>0</v>
      </c>
      <c r="J245" s="68">
        <v>0</v>
      </c>
      <c r="K245" s="68">
        <v>0</v>
      </c>
      <c r="L245" s="67">
        <v>0</v>
      </c>
      <c r="M245" s="53">
        <v>0</v>
      </c>
      <c r="N245" s="68">
        <v>0</v>
      </c>
      <c r="O245" s="68">
        <v>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45</v>
      </c>
      <c r="B246" s="32" t="s">
        <v>447</v>
      </c>
      <c r="C246" s="33" t="s">
        <v>448</v>
      </c>
      <c r="D246" s="52">
        <v>0</v>
      </c>
      <c r="E246" s="53">
        <v>0</v>
      </c>
      <c r="F246" s="53">
        <v>0</v>
      </c>
      <c r="G246" s="6">
        <f t="shared" si="45"/>
        <v>0</v>
      </c>
      <c r="H246" s="67">
        <v>0</v>
      </c>
      <c r="I246" s="53">
        <v>0</v>
      </c>
      <c r="J246" s="68">
        <v>0</v>
      </c>
      <c r="K246" s="68">
        <v>0</v>
      </c>
      <c r="L246" s="67">
        <v>0</v>
      </c>
      <c r="M246" s="53">
        <v>0</v>
      </c>
      <c r="N246" s="68">
        <v>0</v>
      </c>
      <c r="O246" s="68">
        <v>0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449</v>
      </c>
      <c r="C247" s="44"/>
      <c r="D247" s="61">
        <f>SUM(D241:D246)</f>
        <v>142317672</v>
      </c>
      <c r="E247" s="62">
        <f>SUM(E241:E246)</f>
        <v>142317672</v>
      </c>
      <c r="F247" s="62">
        <f>SUM(F241:F246)</f>
        <v>71961704</v>
      </c>
      <c r="G247" s="9">
        <f t="shared" si="45"/>
        <v>0.5056413795189117</v>
      </c>
      <c r="H247" s="74">
        <f aca="true" t="shared" si="48" ref="H247:W247">SUM(H241:H246)</f>
        <v>3621796</v>
      </c>
      <c r="I247" s="62">
        <f t="shared" si="48"/>
        <v>12319722</v>
      </c>
      <c r="J247" s="75">
        <f t="shared" si="48"/>
        <v>13512046</v>
      </c>
      <c r="K247" s="75">
        <f t="shared" si="48"/>
        <v>29453564</v>
      </c>
      <c r="L247" s="74">
        <f t="shared" si="48"/>
        <v>15305127</v>
      </c>
      <c r="M247" s="62">
        <f t="shared" si="48"/>
        <v>13512094</v>
      </c>
      <c r="N247" s="75">
        <f t="shared" si="48"/>
        <v>13690919</v>
      </c>
      <c r="O247" s="75">
        <f t="shared" si="48"/>
        <v>42508140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450</v>
      </c>
      <c r="C248" s="39"/>
      <c r="D248" s="56">
        <f>SUM(D224:D231,D233:D239,D241:D246)</f>
        <v>249396637</v>
      </c>
      <c r="E248" s="57">
        <f>SUM(E224:E231,E233:E239,E241:E246)</f>
        <v>249396637</v>
      </c>
      <c r="F248" s="57">
        <f>SUM(F224:F231,F233:F239,F241:F246)</f>
        <v>122520315</v>
      </c>
      <c r="G248" s="8">
        <f t="shared" si="45"/>
        <v>0.49126690910431164</v>
      </c>
      <c r="H248" s="71">
        <f aca="true" t="shared" si="49" ref="H248:W248">SUM(H224:H231,H233:H239,H241:H246)</f>
        <v>6567951</v>
      </c>
      <c r="I248" s="57">
        <f t="shared" si="49"/>
        <v>23245493</v>
      </c>
      <c r="J248" s="72">
        <f t="shared" si="49"/>
        <v>21122244</v>
      </c>
      <c r="K248" s="72">
        <f t="shared" si="49"/>
        <v>50935688</v>
      </c>
      <c r="L248" s="71">
        <f t="shared" si="49"/>
        <v>24926019</v>
      </c>
      <c r="M248" s="57">
        <f t="shared" si="49"/>
        <v>24507103</v>
      </c>
      <c r="N248" s="72">
        <f t="shared" si="49"/>
        <v>22151505</v>
      </c>
      <c r="O248" s="72">
        <f t="shared" si="49"/>
        <v>71584627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451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26</v>
      </c>
      <c r="B251" s="32" t="s">
        <v>452</v>
      </c>
      <c r="C251" s="33" t="s">
        <v>453</v>
      </c>
      <c r="D251" s="52">
        <v>9383576</v>
      </c>
      <c r="E251" s="53">
        <v>9383576</v>
      </c>
      <c r="F251" s="53">
        <v>0</v>
      </c>
      <c r="G251" s="6">
        <f aca="true" t="shared" si="50" ref="G251:G278">IF($D251=0,0,$F251/$D251)</f>
        <v>0</v>
      </c>
      <c r="H251" s="67">
        <v>0</v>
      </c>
      <c r="I251" s="53">
        <v>0</v>
      </c>
      <c r="J251" s="68">
        <v>0</v>
      </c>
      <c r="K251" s="68">
        <v>0</v>
      </c>
      <c r="L251" s="67">
        <v>0</v>
      </c>
      <c r="M251" s="53">
        <v>0</v>
      </c>
      <c r="N251" s="68">
        <v>0</v>
      </c>
      <c r="O251" s="68">
        <v>0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26</v>
      </c>
      <c r="B252" s="32" t="s">
        <v>454</v>
      </c>
      <c r="C252" s="33" t="s">
        <v>455</v>
      </c>
      <c r="D252" s="52">
        <v>0</v>
      </c>
      <c r="E252" s="53">
        <v>0</v>
      </c>
      <c r="F252" s="53">
        <v>0</v>
      </c>
      <c r="G252" s="6">
        <f t="shared" si="50"/>
        <v>0</v>
      </c>
      <c r="H252" s="67">
        <v>0</v>
      </c>
      <c r="I252" s="53">
        <v>0</v>
      </c>
      <c r="J252" s="68">
        <v>0</v>
      </c>
      <c r="K252" s="68">
        <v>0</v>
      </c>
      <c r="L252" s="67">
        <v>0</v>
      </c>
      <c r="M252" s="53">
        <v>0</v>
      </c>
      <c r="N252" s="68">
        <v>0</v>
      </c>
      <c r="O252" s="68">
        <v>0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26</v>
      </c>
      <c r="B253" s="32" t="s">
        <v>456</v>
      </c>
      <c r="C253" s="33" t="s">
        <v>457</v>
      </c>
      <c r="D253" s="52">
        <v>0</v>
      </c>
      <c r="E253" s="53">
        <v>0</v>
      </c>
      <c r="F253" s="53">
        <v>0</v>
      </c>
      <c r="G253" s="6">
        <f t="shared" si="50"/>
        <v>0</v>
      </c>
      <c r="H253" s="67">
        <v>0</v>
      </c>
      <c r="I253" s="53">
        <v>0</v>
      </c>
      <c r="J253" s="68">
        <v>0</v>
      </c>
      <c r="K253" s="68">
        <v>0</v>
      </c>
      <c r="L253" s="67">
        <v>0</v>
      </c>
      <c r="M253" s="53">
        <v>0</v>
      </c>
      <c r="N253" s="68">
        <v>0</v>
      </c>
      <c r="O253" s="68">
        <v>0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26</v>
      </c>
      <c r="B254" s="32" t="s">
        <v>458</v>
      </c>
      <c r="C254" s="33" t="s">
        <v>459</v>
      </c>
      <c r="D254" s="52">
        <v>0</v>
      </c>
      <c r="E254" s="53">
        <v>0</v>
      </c>
      <c r="F254" s="53">
        <v>0</v>
      </c>
      <c r="G254" s="6">
        <f t="shared" si="50"/>
        <v>0</v>
      </c>
      <c r="H254" s="67">
        <v>0</v>
      </c>
      <c r="I254" s="53">
        <v>0</v>
      </c>
      <c r="J254" s="68">
        <v>0</v>
      </c>
      <c r="K254" s="68">
        <v>0</v>
      </c>
      <c r="L254" s="67">
        <v>0</v>
      </c>
      <c r="M254" s="53">
        <v>0</v>
      </c>
      <c r="N254" s="68">
        <v>0</v>
      </c>
      <c r="O254" s="68">
        <v>0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26</v>
      </c>
      <c r="B255" s="32" t="s">
        <v>460</v>
      </c>
      <c r="C255" s="33" t="s">
        <v>461</v>
      </c>
      <c r="D255" s="52">
        <v>24117000</v>
      </c>
      <c r="E255" s="53">
        <v>24117000</v>
      </c>
      <c r="F255" s="53">
        <v>8628532</v>
      </c>
      <c r="G255" s="6">
        <f t="shared" si="50"/>
        <v>0.3577779989219223</v>
      </c>
      <c r="H255" s="67">
        <v>0</v>
      </c>
      <c r="I255" s="53">
        <v>0</v>
      </c>
      <c r="J255" s="68">
        <v>0</v>
      </c>
      <c r="K255" s="68">
        <v>0</v>
      </c>
      <c r="L255" s="67">
        <v>1001362</v>
      </c>
      <c r="M255" s="53">
        <v>1457241</v>
      </c>
      <c r="N255" s="68">
        <v>6169929</v>
      </c>
      <c r="O255" s="68">
        <v>8628532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45</v>
      </c>
      <c r="B256" s="32" t="s">
        <v>462</v>
      </c>
      <c r="C256" s="33" t="s">
        <v>463</v>
      </c>
      <c r="D256" s="52">
        <v>0</v>
      </c>
      <c r="E256" s="53">
        <v>0</v>
      </c>
      <c r="F256" s="53">
        <v>0</v>
      </c>
      <c r="G256" s="6">
        <f t="shared" si="50"/>
        <v>0</v>
      </c>
      <c r="H256" s="67">
        <v>0</v>
      </c>
      <c r="I256" s="53">
        <v>0</v>
      </c>
      <c r="J256" s="68">
        <v>0</v>
      </c>
      <c r="K256" s="68">
        <v>0</v>
      </c>
      <c r="L256" s="67">
        <v>0</v>
      </c>
      <c r="M256" s="53">
        <v>0</v>
      </c>
      <c r="N256" s="68">
        <v>0</v>
      </c>
      <c r="O256" s="68">
        <v>0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464</v>
      </c>
      <c r="C257" s="36"/>
      <c r="D257" s="54">
        <f>SUM(D251:D256)</f>
        <v>33500576</v>
      </c>
      <c r="E257" s="55">
        <f>SUM(E251:E256)</f>
        <v>33500576</v>
      </c>
      <c r="F257" s="55">
        <f>SUM(F251:F256)</f>
        <v>8628532</v>
      </c>
      <c r="G257" s="7">
        <f t="shared" si="50"/>
        <v>0.2575636908451962</v>
      </c>
      <c r="H257" s="69">
        <f aca="true" t="shared" si="51" ref="H257:W257">SUM(H251:H256)</f>
        <v>0</v>
      </c>
      <c r="I257" s="55">
        <f t="shared" si="51"/>
        <v>0</v>
      </c>
      <c r="J257" s="70">
        <f t="shared" si="51"/>
        <v>0</v>
      </c>
      <c r="K257" s="70">
        <f t="shared" si="51"/>
        <v>0</v>
      </c>
      <c r="L257" s="69">
        <f t="shared" si="51"/>
        <v>1001362</v>
      </c>
      <c r="M257" s="55">
        <f t="shared" si="51"/>
        <v>1457241</v>
      </c>
      <c r="N257" s="70">
        <f t="shared" si="51"/>
        <v>6169929</v>
      </c>
      <c r="O257" s="70">
        <f t="shared" si="51"/>
        <v>8628532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26</v>
      </c>
      <c r="B258" s="32" t="s">
        <v>465</v>
      </c>
      <c r="C258" s="33" t="s">
        <v>466</v>
      </c>
      <c r="D258" s="52">
        <v>0</v>
      </c>
      <c r="E258" s="53">
        <v>0</v>
      </c>
      <c r="F258" s="53">
        <v>722205</v>
      </c>
      <c r="G258" s="6">
        <f t="shared" si="50"/>
        <v>0</v>
      </c>
      <c r="H258" s="67">
        <v>233513</v>
      </c>
      <c r="I258" s="53">
        <v>150830</v>
      </c>
      <c r="J258" s="68">
        <v>91889</v>
      </c>
      <c r="K258" s="68">
        <v>476232</v>
      </c>
      <c r="L258" s="67">
        <v>239523</v>
      </c>
      <c r="M258" s="53">
        <v>6450</v>
      </c>
      <c r="N258" s="68">
        <v>0</v>
      </c>
      <c r="O258" s="68">
        <v>245973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26</v>
      </c>
      <c r="B259" s="32" t="s">
        <v>467</v>
      </c>
      <c r="C259" s="33" t="s">
        <v>468</v>
      </c>
      <c r="D259" s="52">
        <v>0</v>
      </c>
      <c r="E259" s="53">
        <v>0</v>
      </c>
      <c r="F259" s="53">
        <v>0</v>
      </c>
      <c r="G259" s="6">
        <f t="shared" si="50"/>
        <v>0</v>
      </c>
      <c r="H259" s="67">
        <v>0</v>
      </c>
      <c r="I259" s="53">
        <v>0</v>
      </c>
      <c r="J259" s="68">
        <v>0</v>
      </c>
      <c r="K259" s="68">
        <v>0</v>
      </c>
      <c r="L259" s="67">
        <v>0</v>
      </c>
      <c r="M259" s="53">
        <v>0</v>
      </c>
      <c r="N259" s="68">
        <v>0</v>
      </c>
      <c r="O259" s="68">
        <v>0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26</v>
      </c>
      <c r="B260" s="32" t="s">
        <v>469</v>
      </c>
      <c r="C260" s="33" t="s">
        <v>470</v>
      </c>
      <c r="D260" s="52">
        <v>0</v>
      </c>
      <c r="E260" s="53">
        <v>0</v>
      </c>
      <c r="F260" s="53">
        <v>0</v>
      </c>
      <c r="G260" s="6">
        <f t="shared" si="50"/>
        <v>0</v>
      </c>
      <c r="H260" s="67">
        <v>0</v>
      </c>
      <c r="I260" s="53">
        <v>0</v>
      </c>
      <c r="J260" s="68">
        <v>0</v>
      </c>
      <c r="K260" s="68">
        <v>0</v>
      </c>
      <c r="L260" s="67">
        <v>0</v>
      </c>
      <c r="M260" s="53">
        <v>0</v>
      </c>
      <c r="N260" s="68">
        <v>0</v>
      </c>
      <c r="O260" s="68">
        <v>0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26</v>
      </c>
      <c r="B261" s="32" t="s">
        <v>471</v>
      </c>
      <c r="C261" s="33" t="s">
        <v>472</v>
      </c>
      <c r="D261" s="52">
        <v>0</v>
      </c>
      <c r="E261" s="53">
        <v>0</v>
      </c>
      <c r="F261" s="53">
        <v>0</v>
      </c>
      <c r="G261" s="6">
        <f t="shared" si="50"/>
        <v>0</v>
      </c>
      <c r="H261" s="67">
        <v>0</v>
      </c>
      <c r="I261" s="53">
        <v>0</v>
      </c>
      <c r="J261" s="68">
        <v>0</v>
      </c>
      <c r="K261" s="68">
        <v>0</v>
      </c>
      <c r="L261" s="67">
        <v>0</v>
      </c>
      <c r="M261" s="53">
        <v>0</v>
      </c>
      <c r="N261" s="68">
        <v>0</v>
      </c>
      <c r="O261" s="68">
        <v>0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26</v>
      </c>
      <c r="B262" s="32" t="s">
        <v>473</v>
      </c>
      <c r="C262" s="33" t="s">
        <v>474</v>
      </c>
      <c r="D262" s="52">
        <v>0</v>
      </c>
      <c r="E262" s="53">
        <v>0</v>
      </c>
      <c r="F262" s="53">
        <v>0</v>
      </c>
      <c r="G262" s="6">
        <f t="shared" si="50"/>
        <v>0</v>
      </c>
      <c r="H262" s="67">
        <v>0</v>
      </c>
      <c r="I262" s="53">
        <v>0</v>
      </c>
      <c r="J262" s="68">
        <v>0</v>
      </c>
      <c r="K262" s="68">
        <v>0</v>
      </c>
      <c r="L262" s="67">
        <v>0</v>
      </c>
      <c r="M262" s="53">
        <v>0</v>
      </c>
      <c r="N262" s="68">
        <v>0</v>
      </c>
      <c r="O262" s="68">
        <v>0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45</v>
      </c>
      <c r="B263" s="32" t="s">
        <v>475</v>
      </c>
      <c r="C263" s="33" t="s">
        <v>476</v>
      </c>
      <c r="D263" s="52">
        <v>29750000</v>
      </c>
      <c r="E263" s="53">
        <v>29750000</v>
      </c>
      <c r="F263" s="53">
        <v>5025966</v>
      </c>
      <c r="G263" s="6">
        <f t="shared" si="50"/>
        <v>0.16894003361344537</v>
      </c>
      <c r="H263" s="67">
        <v>0</v>
      </c>
      <c r="I263" s="53">
        <v>4830618</v>
      </c>
      <c r="J263" s="68">
        <v>0</v>
      </c>
      <c r="K263" s="68">
        <v>4830618</v>
      </c>
      <c r="L263" s="67">
        <v>195348</v>
      </c>
      <c r="M263" s="53">
        <v>0</v>
      </c>
      <c r="N263" s="68">
        <v>0</v>
      </c>
      <c r="O263" s="68">
        <v>195348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477</v>
      </c>
      <c r="C264" s="36"/>
      <c r="D264" s="54">
        <f>SUM(D258:D263)</f>
        <v>29750000</v>
      </c>
      <c r="E264" s="55">
        <f>SUM(E258:E263)</f>
        <v>29750000</v>
      </c>
      <c r="F264" s="55">
        <f>SUM(F258:F263)</f>
        <v>5748171</v>
      </c>
      <c r="G264" s="7">
        <f t="shared" si="50"/>
        <v>0.1932158319327731</v>
      </c>
      <c r="H264" s="69">
        <f aca="true" t="shared" si="52" ref="H264:W264">SUM(H258:H263)</f>
        <v>233513</v>
      </c>
      <c r="I264" s="55">
        <f t="shared" si="52"/>
        <v>4981448</v>
      </c>
      <c r="J264" s="70">
        <f t="shared" si="52"/>
        <v>91889</v>
      </c>
      <c r="K264" s="70">
        <f t="shared" si="52"/>
        <v>5306850</v>
      </c>
      <c r="L264" s="69">
        <f t="shared" si="52"/>
        <v>434871</v>
      </c>
      <c r="M264" s="55">
        <f t="shared" si="52"/>
        <v>6450</v>
      </c>
      <c r="N264" s="70">
        <f t="shared" si="52"/>
        <v>0</v>
      </c>
      <c r="O264" s="70">
        <f t="shared" si="52"/>
        <v>441321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26</v>
      </c>
      <c r="B265" s="32" t="s">
        <v>478</v>
      </c>
      <c r="C265" s="33" t="s">
        <v>479</v>
      </c>
      <c r="D265" s="52">
        <v>0</v>
      </c>
      <c r="E265" s="53">
        <v>0</v>
      </c>
      <c r="F265" s="53">
        <v>5174942</v>
      </c>
      <c r="G265" s="6">
        <f t="shared" si="50"/>
        <v>0</v>
      </c>
      <c r="H265" s="67">
        <v>1071645</v>
      </c>
      <c r="I265" s="53">
        <v>832125</v>
      </c>
      <c r="J265" s="68">
        <v>559614</v>
      </c>
      <c r="K265" s="68">
        <v>2463384</v>
      </c>
      <c r="L265" s="67">
        <v>899174</v>
      </c>
      <c r="M265" s="53">
        <v>555894</v>
      </c>
      <c r="N265" s="68">
        <v>1256490</v>
      </c>
      <c r="O265" s="68">
        <v>2711558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26</v>
      </c>
      <c r="B266" s="32" t="s">
        <v>480</v>
      </c>
      <c r="C266" s="33" t="s">
        <v>481</v>
      </c>
      <c r="D266" s="52">
        <v>0</v>
      </c>
      <c r="E266" s="53">
        <v>0</v>
      </c>
      <c r="F266" s="53">
        <v>0</v>
      </c>
      <c r="G266" s="6">
        <f t="shared" si="50"/>
        <v>0</v>
      </c>
      <c r="H266" s="67">
        <v>0</v>
      </c>
      <c r="I266" s="53">
        <v>0</v>
      </c>
      <c r="J266" s="68">
        <v>0</v>
      </c>
      <c r="K266" s="68">
        <v>0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26</v>
      </c>
      <c r="B267" s="32" t="s">
        <v>482</v>
      </c>
      <c r="C267" s="33" t="s">
        <v>483</v>
      </c>
      <c r="D267" s="52">
        <v>0</v>
      </c>
      <c r="E267" s="53">
        <v>0</v>
      </c>
      <c r="F267" s="53">
        <v>0</v>
      </c>
      <c r="G267" s="6">
        <f t="shared" si="50"/>
        <v>0</v>
      </c>
      <c r="H267" s="67">
        <v>0</v>
      </c>
      <c r="I267" s="53">
        <v>0</v>
      </c>
      <c r="J267" s="68">
        <v>0</v>
      </c>
      <c r="K267" s="68">
        <v>0</v>
      </c>
      <c r="L267" s="67">
        <v>0</v>
      </c>
      <c r="M267" s="53">
        <v>0</v>
      </c>
      <c r="N267" s="68">
        <v>0</v>
      </c>
      <c r="O267" s="68">
        <v>0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26</v>
      </c>
      <c r="B268" s="32" t="s">
        <v>484</v>
      </c>
      <c r="C268" s="33" t="s">
        <v>485</v>
      </c>
      <c r="D268" s="52">
        <v>0</v>
      </c>
      <c r="E268" s="53">
        <v>0</v>
      </c>
      <c r="F268" s="53">
        <v>2731032</v>
      </c>
      <c r="G268" s="6">
        <f t="shared" si="50"/>
        <v>0</v>
      </c>
      <c r="H268" s="67">
        <v>483623</v>
      </c>
      <c r="I268" s="53">
        <v>211895</v>
      </c>
      <c r="J268" s="68">
        <v>483623</v>
      </c>
      <c r="K268" s="68">
        <v>1179141</v>
      </c>
      <c r="L268" s="67">
        <v>577762</v>
      </c>
      <c r="M268" s="53">
        <v>305815</v>
      </c>
      <c r="N268" s="68">
        <v>668314</v>
      </c>
      <c r="O268" s="68">
        <v>1551891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26</v>
      </c>
      <c r="B269" s="32" t="s">
        <v>486</v>
      </c>
      <c r="C269" s="33" t="s">
        <v>487</v>
      </c>
      <c r="D269" s="52">
        <v>0</v>
      </c>
      <c r="E269" s="53">
        <v>0</v>
      </c>
      <c r="F269" s="53">
        <v>0</v>
      </c>
      <c r="G269" s="6">
        <f t="shared" si="50"/>
        <v>0</v>
      </c>
      <c r="H269" s="67">
        <v>0</v>
      </c>
      <c r="I269" s="53">
        <v>0</v>
      </c>
      <c r="J269" s="68">
        <v>0</v>
      </c>
      <c r="K269" s="68">
        <v>0</v>
      </c>
      <c r="L269" s="67">
        <v>0</v>
      </c>
      <c r="M269" s="53">
        <v>0</v>
      </c>
      <c r="N269" s="68">
        <v>0</v>
      </c>
      <c r="O269" s="68">
        <v>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45</v>
      </c>
      <c r="B270" s="32" t="s">
        <v>488</v>
      </c>
      <c r="C270" s="33" t="s">
        <v>489</v>
      </c>
      <c r="D270" s="52">
        <v>0</v>
      </c>
      <c r="E270" s="53">
        <v>0</v>
      </c>
      <c r="F270" s="53">
        <v>16355668</v>
      </c>
      <c r="G270" s="6">
        <f t="shared" si="50"/>
        <v>0</v>
      </c>
      <c r="H270" s="67">
        <v>36255</v>
      </c>
      <c r="I270" s="53">
        <v>15722072</v>
      </c>
      <c r="J270" s="68">
        <v>486</v>
      </c>
      <c r="K270" s="68">
        <v>15758813</v>
      </c>
      <c r="L270" s="67">
        <v>115164</v>
      </c>
      <c r="M270" s="53">
        <v>269547</v>
      </c>
      <c r="N270" s="68">
        <v>212144</v>
      </c>
      <c r="O270" s="68">
        <v>596855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490</v>
      </c>
      <c r="C271" s="36"/>
      <c r="D271" s="54">
        <f>SUM(D265:D270)</f>
        <v>0</v>
      </c>
      <c r="E271" s="55">
        <f>SUM(E265:E270)</f>
        <v>0</v>
      </c>
      <c r="F271" s="55">
        <f>SUM(F265:F270)</f>
        <v>24261642</v>
      </c>
      <c r="G271" s="7">
        <f t="shared" si="50"/>
        <v>0</v>
      </c>
      <c r="H271" s="69">
        <f aca="true" t="shared" si="53" ref="H271:W271">SUM(H265:H270)</f>
        <v>1591523</v>
      </c>
      <c r="I271" s="55">
        <f t="shared" si="53"/>
        <v>16766092</v>
      </c>
      <c r="J271" s="70">
        <f t="shared" si="53"/>
        <v>1043723</v>
      </c>
      <c r="K271" s="70">
        <f t="shared" si="53"/>
        <v>19401338</v>
      </c>
      <c r="L271" s="69">
        <f t="shared" si="53"/>
        <v>1592100</v>
      </c>
      <c r="M271" s="55">
        <f t="shared" si="53"/>
        <v>1131256</v>
      </c>
      <c r="N271" s="70">
        <f t="shared" si="53"/>
        <v>2136948</v>
      </c>
      <c r="O271" s="70">
        <f t="shared" si="53"/>
        <v>4860304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26</v>
      </c>
      <c r="B272" s="32" t="s">
        <v>491</v>
      </c>
      <c r="C272" s="33" t="s">
        <v>492</v>
      </c>
      <c r="D272" s="52">
        <v>0</v>
      </c>
      <c r="E272" s="53">
        <v>0</v>
      </c>
      <c r="F272" s="53">
        <v>0</v>
      </c>
      <c r="G272" s="6">
        <f t="shared" si="50"/>
        <v>0</v>
      </c>
      <c r="H272" s="67">
        <v>0</v>
      </c>
      <c r="I272" s="53">
        <v>0</v>
      </c>
      <c r="J272" s="68">
        <v>0</v>
      </c>
      <c r="K272" s="68">
        <v>0</v>
      </c>
      <c r="L272" s="67">
        <v>0</v>
      </c>
      <c r="M272" s="53">
        <v>0</v>
      </c>
      <c r="N272" s="68">
        <v>0</v>
      </c>
      <c r="O272" s="68">
        <v>0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26</v>
      </c>
      <c r="B273" s="32" t="s">
        <v>493</v>
      </c>
      <c r="C273" s="33" t="s">
        <v>494</v>
      </c>
      <c r="D273" s="52">
        <v>0</v>
      </c>
      <c r="E273" s="53">
        <v>0</v>
      </c>
      <c r="F273" s="53">
        <v>0</v>
      </c>
      <c r="G273" s="6">
        <f t="shared" si="50"/>
        <v>0</v>
      </c>
      <c r="H273" s="67">
        <v>0</v>
      </c>
      <c r="I273" s="53">
        <v>0</v>
      </c>
      <c r="J273" s="68">
        <v>0</v>
      </c>
      <c r="K273" s="68">
        <v>0</v>
      </c>
      <c r="L273" s="67">
        <v>0</v>
      </c>
      <c r="M273" s="53">
        <v>0</v>
      </c>
      <c r="N273" s="68">
        <v>0</v>
      </c>
      <c r="O273" s="68">
        <v>0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26</v>
      </c>
      <c r="B274" s="32" t="s">
        <v>495</v>
      </c>
      <c r="C274" s="33" t="s">
        <v>496</v>
      </c>
      <c r="D274" s="52">
        <v>0</v>
      </c>
      <c r="E274" s="53">
        <v>0</v>
      </c>
      <c r="F274" s="53">
        <v>0</v>
      </c>
      <c r="G274" s="6">
        <f t="shared" si="50"/>
        <v>0</v>
      </c>
      <c r="H274" s="67">
        <v>0</v>
      </c>
      <c r="I274" s="53">
        <v>0</v>
      </c>
      <c r="J274" s="68">
        <v>0</v>
      </c>
      <c r="K274" s="68">
        <v>0</v>
      </c>
      <c r="L274" s="67">
        <v>0</v>
      </c>
      <c r="M274" s="53">
        <v>0</v>
      </c>
      <c r="N274" s="68">
        <v>0</v>
      </c>
      <c r="O274" s="68">
        <v>0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26</v>
      </c>
      <c r="B275" s="32" t="s">
        <v>497</v>
      </c>
      <c r="C275" s="33" t="s">
        <v>498</v>
      </c>
      <c r="D275" s="52">
        <v>0</v>
      </c>
      <c r="E275" s="53">
        <v>0</v>
      </c>
      <c r="F275" s="53">
        <v>1161064</v>
      </c>
      <c r="G275" s="6">
        <f t="shared" si="50"/>
        <v>0</v>
      </c>
      <c r="H275" s="67">
        <v>175969</v>
      </c>
      <c r="I275" s="53">
        <v>162384</v>
      </c>
      <c r="J275" s="68">
        <v>78851</v>
      </c>
      <c r="K275" s="68">
        <v>417204</v>
      </c>
      <c r="L275" s="67">
        <v>418409</v>
      </c>
      <c r="M275" s="53">
        <v>195809</v>
      </c>
      <c r="N275" s="68">
        <v>129642</v>
      </c>
      <c r="O275" s="68">
        <v>743860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45</v>
      </c>
      <c r="B276" s="32" t="s">
        <v>499</v>
      </c>
      <c r="C276" s="33" t="s">
        <v>500</v>
      </c>
      <c r="D276" s="52">
        <v>0</v>
      </c>
      <c r="E276" s="53">
        <v>0</v>
      </c>
      <c r="F276" s="53">
        <v>0</v>
      </c>
      <c r="G276" s="6">
        <f t="shared" si="50"/>
        <v>0</v>
      </c>
      <c r="H276" s="67">
        <v>0</v>
      </c>
      <c r="I276" s="53">
        <v>0</v>
      </c>
      <c r="J276" s="68">
        <v>0</v>
      </c>
      <c r="K276" s="68">
        <v>0</v>
      </c>
      <c r="L276" s="67">
        <v>0</v>
      </c>
      <c r="M276" s="53">
        <v>0</v>
      </c>
      <c r="N276" s="68">
        <v>0</v>
      </c>
      <c r="O276" s="68">
        <v>0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501</v>
      </c>
      <c r="C277" s="44"/>
      <c r="D277" s="61">
        <f>SUM(D272:D276)</f>
        <v>0</v>
      </c>
      <c r="E277" s="62">
        <f>SUM(E272:E276)</f>
        <v>0</v>
      </c>
      <c r="F277" s="62">
        <f>SUM(F272:F276)</f>
        <v>1161064</v>
      </c>
      <c r="G277" s="9">
        <f t="shared" si="50"/>
        <v>0</v>
      </c>
      <c r="H277" s="74">
        <f aca="true" t="shared" si="54" ref="H277:W277">SUM(H272:H276)</f>
        <v>175969</v>
      </c>
      <c r="I277" s="62">
        <f t="shared" si="54"/>
        <v>162384</v>
      </c>
      <c r="J277" s="75">
        <f t="shared" si="54"/>
        <v>78851</v>
      </c>
      <c r="K277" s="75">
        <f t="shared" si="54"/>
        <v>417204</v>
      </c>
      <c r="L277" s="74">
        <f t="shared" si="54"/>
        <v>418409</v>
      </c>
      <c r="M277" s="62">
        <f t="shared" si="54"/>
        <v>195809</v>
      </c>
      <c r="N277" s="75">
        <f t="shared" si="54"/>
        <v>129642</v>
      </c>
      <c r="O277" s="75">
        <f t="shared" si="54"/>
        <v>743860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502</v>
      </c>
      <c r="C278" s="39"/>
      <c r="D278" s="56">
        <f>SUM(D251:D256,D258:D263,D265:D270,D272:D276)</f>
        <v>63250576</v>
      </c>
      <c r="E278" s="57">
        <f>SUM(E251:E256,E258:E263,E265:E270,E272:E276)</f>
        <v>63250576</v>
      </c>
      <c r="F278" s="57">
        <f>SUM(F251:F256,F258:F263,F265:F270,F272:F276)</f>
        <v>39799409</v>
      </c>
      <c r="G278" s="8">
        <f t="shared" si="50"/>
        <v>0.6292339377273023</v>
      </c>
      <c r="H278" s="71">
        <f aca="true" t="shared" si="55" ref="H278:W278">SUM(H251:H256,H258:H263,H265:H270,H272:H276)</f>
        <v>2001005</v>
      </c>
      <c r="I278" s="57">
        <f t="shared" si="55"/>
        <v>21909924</v>
      </c>
      <c r="J278" s="72">
        <f t="shared" si="55"/>
        <v>1214463</v>
      </c>
      <c r="K278" s="72">
        <f t="shared" si="55"/>
        <v>25125392</v>
      </c>
      <c r="L278" s="71">
        <f t="shared" si="55"/>
        <v>3446742</v>
      </c>
      <c r="M278" s="57">
        <f t="shared" si="55"/>
        <v>2790756</v>
      </c>
      <c r="N278" s="72">
        <f t="shared" si="55"/>
        <v>8436519</v>
      </c>
      <c r="O278" s="72">
        <f t="shared" si="55"/>
        <v>14674017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503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26</v>
      </c>
      <c r="B281" s="32" t="s">
        <v>504</v>
      </c>
      <c r="C281" s="33" t="s">
        <v>505</v>
      </c>
      <c r="D281" s="52">
        <v>9233359</v>
      </c>
      <c r="E281" s="53">
        <v>9233359</v>
      </c>
      <c r="F281" s="53">
        <v>0</v>
      </c>
      <c r="G281" s="6">
        <f aca="true" t="shared" si="56" ref="G281:G318">IF($D281=0,0,$F281/$D281)</f>
        <v>0</v>
      </c>
      <c r="H281" s="67">
        <v>0</v>
      </c>
      <c r="I281" s="53">
        <v>0</v>
      </c>
      <c r="J281" s="68">
        <v>0</v>
      </c>
      <c r="K281" s="68">
        <v>0</v>
      </c>
      <c r="L281" s="67">
        <v>0</v>
      </c>
      <c r="M281" s="53">
        <v>0</v>
      </c>
      <c r="N281" s="68">
        <v>0</v>
      </c>
      <c r="O281" s="68">
        <v>0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26</v>
      </c>
      <c r="B282" s="32" t="s">
        <v>506</v>
      </c>
      <c r="C282" s="33" t="s">
        <v>507</v>
      </c>
      <c r="D282" s="52">
        <v>26683545</v>
      </c>
      <c r="E282" s="53">
        <v>26683545</v>
      </c>
      <c r="F282" s="53">
        <v>3218223</v>
      </c>
      <c r="G282" s="6">
        <f t="shared" si="56"/>
        <v>0.12060702579061365</v>
      </c>
      <c r="H282" s="67">
        <v>0</v>
      </c>
      <c r="I282" s="53">
        <v>1794327</v>
      </c>
      <c r="J282" s="68">
        <v>1423896</v>
      </c>
      <c r="K282" s="68">
        <v>3218223</v>
      </c>
      <c r="L282" s="67">
        <v>0</v>
      </c>
      <c r="M282" s="53">
        <v>0</v>
      </c>
      <c r="N282" s="68">
        <v>0</v>
      </c>
      <c r="O282" s="68">
        <v>0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26</v>
      </c>
      <c r="B283" s="32" t="s">
        <v>508</v>
      </c>
      <c r="C283" s="33" t="s">
        <v>509</v>
      </c>
      <c r="D283" s="52">
        <v>16616887</v>
      </c>
      <c r="E283" s="53">
        <v>16616887</v>
      </c>
      <c r="F283" s="53">
        <v>0</v>
      </c>
      <c r="G283" s="6">
        <f t="shared" si="56"/>
        <v>0</v>
      </c>
      <c r="H283" s="67">
        <v>0</v>
      </c>
      <c r="I283" s="53">
        <v>0</v>
      </c>
      <c r="J283" s="68">
        <v>0</v>
      </c>
      <c r="K283" s="68">
        <v>0</v>
      </c>
      <c r="L283" s="67">
        <v>0</v>
      </c>
      <c r="M283" s="53">
        <v>0</v>
      </c>
      <c r="N283" s="68">
        <v>0</v>
      </c>
      <c r="O283" s="68">
        <v>0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45</v>
      </c>
      <c r="B284" s="32" t="s">
        <v>510</v>
      </c>
      <c r="C284" s="33" t="s">
        <v>511</v>
      </c>
      <c r="D284" s="52">
        <v>982000</v>
      </c>
      <c r="E284" s="53">
        <v>982000</v>
      </c>
      <c r="F284" s="53">
        <v>0</v>
      </c>
      <c r="G284" s="6">
        <f t="shared" si="56"/>
        <v>0</v>
      </c>
      <c r="H284" s="67">
        <v>0</v>
      </c>
      <c r="I284" s="53">
        <v>0</v>
      </c>
      <c r="J284" s="68">
        <v>0</v>
      </c>
      <c r="K284" s="68">
        <v>0</v>
      </c>
      <c r="L284" s="67">
        <v>0</v>
      </c>
      <c r="M284" s="53">
        <v>0</v>
      </c>
      <c r="N284" s="68">
        <v>0</v>
      </c>
      <c r="O284" s="68">
        <v>0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512</v>
      </c>
      <c r="C285" s="36"/>
      <c r="D285" s="54">
        <f>SUM(D281:D284)</f>
        <v>53515791</v>
      </c>
      <c r="E285" s="55">
        <f>SUM(E281:E284)</f>
        <v>53515791</v>
      </c>
      <c r="F285" s="55">
        <f>SUM(F281:F284)</f>
        <v>3218223</v>
      </c>
      <c r="G285" s="7">
        <f t="shared" si="56"/>
        <v>0.060135951274643405</v>
      </c>
      <c r="H285" s="69">
        <f aca="true" t="shared" si="57" ref="H285:W285">SUM(H281:H284)</f>
        <v>0</v>
      </c>
      <c r="I285" s="55">
        <f t="shared" si="57"/>
        <v>1794327</v>
      </c>
      <c r="J285" s="70">
        <f t="shared" si="57"/>
        <v>1423896</v>
      </c>
      <c r="K285" s="70">
        <f t="shared" si="57"/>
        <v>3218223</v>
      </c>
      <c r="L285" s="69">
        <f t="shared" si="57"/>
        <v>0</v>
      </c>
      <c r="M285" s="55">
        <f t="shared" si="57"/>
        <v>0</v>
      </c>
      <c r="N285" s="70">
        <f t="shared" si="57"/>
        <v>0</v>
      </c>
      <c r="O285" s="70">
        <f t="shared" si="57"/>
        <v>0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26</v>
      </c>
      <c r="B286" s="32" t="s">
        <v>513</v>
      </c>
      <c r="C286" s="33" t="s">
        <v>514</v>
      </c>
      <c r="D286" s="52">
        <v>2024841</v>
      </c>
      <c r="E286" s="53">
        <v>2024841</v>
      </c>
      <c r="F286" s="53">
        <v>0</v>
      </c>
      <c r="G286" s="6">
        <f t="shared" si="56"/>
        <v>0</v>
      </c>
      <c r="H286" s="67">
        <v>0</v>
      </c>
      <c r="I286" s="53">
        <v>0</v>
      </c>
      <c r="J286" s="68">
        <v>0</v>
      </c>
      <c r="K286" s="68">
        <v>0</v>
      </c>
      <c r="L286" s="67">
        <v>0</v>
      </c>
      <c r="M286" s="53">
        <v>0</v>
      </c>
      <c r="N286" s="68">
        <v>0</v>
      </c>
      <c r="O286" s="68">
        <v>0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26</v>
      </c>
      <c r="B287" s="32" t="s">
        <v>515</v>
      </c>
      <c r="C287" s="33" t="s">
        <v>516</v>
      </c>
      <c r="D287" s="52">
        <v>6252500</v>
      </c>
      <c r="E287" s="53">
        <v>6252500</v>
      </c>
      <c r="F287" s="53">
        <v>0</v>
      </c>
      <c r="G287" s="6">
        <f t="shared" si="56"/>
        <v>0</v>
      </c>
      <c r="H287" s="67">
        <v>0</v>
      </c>
      <c r="I287" s="53">
        <v>0</v>
      </c>
      <c r="J287" s="68">
        <v>0</v>
      </c>
      <c r="K287" s="68">
        <v>0</v>
      </c>
      <c r="L287" s="67">
        <v>0</v>
      </c>
      <c r="M287" s="53">
        <v>0</v>
      </c>
      <c r="N287" s="68">
        <v>0</v>
      </c>
      <c r="O287" s="68">
        <v>0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26</v>
      </c>
      <c r="B288" s="32" t="s">
        <v>517</v>
      </c>
      <c r="C288" s="33" t="s">
        <v>518</v>
      </c>
      <c r="D288" s="52">
        <v>898000</v>
      </c>
      <c r="E288" s="53">
        <v>898000</v>
      </c>
      <c r="F288" s="53">
        <v>0</v>
      </c>
      <c r="G288" s="6">
        <f t="shared" si="56"/>
        <v>0</v>
      </c>
      <c r="H288" s="67">
        <v>0</v>
      </c>
      <c r="I288" s="53">
        <v>0</v>
      </c>
      <c r="J288" s="68">
        <v>0</v>
      </c>
      <c r="K288" s="68">
        <v>0</v>
      </c>
      <c r="L288" s="67">
        <v>0</v>
      </c>
      <c r="M288" s="53">
        <v>0</v>
      </c>
      <c r="N288" s="68">
        <v>0</v>
      </c>
      <c r="O288" s="68">
        <v>0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26</v>
      </c>
      <c r="B289" s="32" t="s">
        <v>519</v>
      </c>
      <c r="C289" s="33" t="s">
        <v>520</v>
      </c>
      <c r="D289" s="52">
        <v>4164900</v>
      </c>
      <c r="E289" s="53">
        <v>4164900</v>
      </c>
      <c r="F289" s="53">
        <v>1693104</v>
      </c>
      <c r="G289" s="6">
        <f t="shared" si="56"/>
        <v>0.4065173233450983</v>
      </c>
      <c r="H289" s="67">
        <v>75955</v>
      </c>
      <c r="I289" s="53">
        <v>187192</v>
      </c>
      <c r="J289" s="68">
        <v>453405</v>
      </c>
      <c r="K289" s="68">
        <v>716552</v>
      </c>
      <c r="L289" s="67">
        <v>306352</v>
      </c>
      <c r="M289" s="53">
        <v>356716</v>
      </c>
      <c r="N289" s="68">
        <v>313484</v>
      </c>
      <c r="O289" s="68">
        <v>976552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26</v>
      </c>
      <c r="B290" s="32" t="s">
        <v>521</v>
      </c>
      <c r="C290" s="33" t="s">
        <v>522</v>
      </c>
      <c r="D290" s="52">
        <v>0</v>
      </c>
      <c r="E290" s="53">
        <v>0</v>
      </c>
      <c r="F290" s="53">
        <v>0</v>
      </c>
      <c r="G290" s="6">
        <f t="shared" si="56"/>
        <v>0</v>
      </c>
      <c r="H290" s="67">
        <v>0</v>
      </c>
      <c r="I290" s="53">
        <v>0</v>
      </c>
      <c r="J290" s="68">
        <v>0</v>
      </c>
      <c r="K290" s="68">
        <v>0</v>
      </c>
      <c r="L290" s="67">
        <v>0</v>
      </c>
      <c r="M290" s="53">
        <v>0</v>
      </c>
      <c r="N290" s="68">
        <v>0</v>
      </c>
      <c r="O290" s="68">
        <v>0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26</v>
      </c>
      <c r="B291" s="32" t="s">
        <v>523</v>
      </c>
      <c r="C291" s="33" t="s">
        <v>524</v>
      </c>
      <c r="D291" s="52">
        <v>1706500</v>
      </c>
      <c r="E291" s="53">
        <v>1706500</v>
      </c>
      <c r="F291" s="53">
        <v>0</v>
      </c>
      <c r="G291" s="6">
        <f t="shared" si="56"/>
        <v>0</v>
      </c>
      <c r="H291" s="67">
        <v>0</v>
      </c>
      <c r="I291" s="53">
        <v>0</v>
      </c>
      <c r="J291" s="68">
        <v>0</v>
      </c>
      <c r="K291" s="68">
        <v>0</v>
      </c>
      <c r="L291" s="67">
        <v>0</v>
      </c>
      <c r="M291" s="53">
        <v>0</v>
      </c>
      <c r="N291" s="68">
        <v>0</v>
      </c>
      <c r="O291" s="68">
        <v>0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45</v>
      </c>
      <c r="B292" s="32" t="s">
        <v>525</v>
      </c>
      <c r="C292" s="33" t="s">
        <v>526</v>
      </c>
      <c r="D292" s="52">
        <v>1040690</v>
      </c>
      <c r="E292" s="53">
        <v>1040690</v>
      </c>
      <c r="F292" s="53">
        <v>337209</v>
      </c>
      <c r="G292" s="6">
        <f t="shared" si="56"/>
        <v>0.32402444531993196</v>
      </c>
      <c r="H292" s="67">
        <v>118376</v>
      </c>
      <c r="I292" s="53">
        <v>78275</v>
      </c>
      <c r="J292" s="68">
        <v>20295</v>
      </c>
      <c r="K292" s="68">
        <v>216946</v>
      </c>
      <c r="L292" s="67">
        <v>31191</v>
      </c>
      <c r="M292" s="53">
        <v>49569</v>
      </c>
      <c r="N292" s="68">
        <v>39503</v>
      </c>
      <c r="O292" s="68">
        <v>120263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527</v>
      </c>
      <c r="C293" s="36"/>
      <c r="D293" s="54">
        <f>SUM(D286:D292)</f>
        <v>16087431</v>
      </c>
      <c r="E293" s="55">
        <f>SUM(E286:E292)</f>
        <v>16087431</v>
      </c>
      <c r="F293" s="55">
        <f>SUM(F286:F292)</f>
        <v>2030313</v>
      </c>
      <c r="G293" s="7">
        <f t="shared" si="56"/>
        <v>0.12620492358288904</v>
      </c>
      <c r="H293" s="69">
        <f aca="true" t="shared" si="58" ref="H293:W293">SUM(H286:H292)</f>
        <v>194331</v>
      </c>
      <c r="I293" s="55">
        <f t="shared" si="58"/>
        <v>265467</v>
      </c>
      <c r="J293" s="70">
        <f t="shared" si="58"/>
        <v>473700</v>
      </c>
      <c r="K293" s="70">
        <f t="shared" si="58"/>
        <v>933498</v>
      </c>
      <c r="L293" s="69">
        <f t="shared" si="58"/>
        <v>337543</v>
      </c>
      <c r="M293" s="55">
        <f t="shared" si="58"/>
        <v>406285</v>
      </c>
      <c r="N293" s="70">
        <f t="shared" si="58"/>
        <v>352987</v>
      </c>
      <c r="O293" s="70">
        <f t="shared" si="58"/>
        <v>1096815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26</v>
      </c>
      <c r="B294" s="32" t="s">
        <v>528</v>
      </c>
      <c r="C294" s="33" t="s">
        <v>529</v>
      </c>
      <c r="D294" s="52">
        <v>1718000</v>
      </c>
      <c r="E294" s="53">
        <v>1718000</v>
      </c>
      <c r="F294" s="53">
        <v>0</v>
      </c>
      <c r="G294" s="6">
        <f t="shared" si="56"/>
        <v>0</v>
      </c>
      <c r="H294" s="67">
        <v>0</v>
      </c>
      <c r="I294" s="53">
        <v>0</v>
      </c>
      <c r="J294" s="68">
        <v>0</v>
      </c>
      <c r="K294" s="68">
        <v>0</v>
      </c>
      <c r="L294" s="67">
        <v>0</v>
      </c>
      <c r="M294" s="53">
        <v>0</v>
      </c>
      <c r="N294" s="68">
        <v>0</v>
      </c>
      <c r="O294" s="68">
        <v>0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26</v>
      </c>
      <c r="B295" s="32" t="s">
        <v>530</v>
      </c>
      <c r="C295" s="33" t="s">
        <v>531</v>
      </c>
      <c r="D295" s="52">
        <v>2221913</v>
      </c>
      <c r="E295" s="53">
        <v>2221913</v>
      </c>
      <c r="F295" s="53">
        <v>697051</v>
      </c>
      <c r="G295" s="6">
        <f t="shared" si="56"/>
        <v>0.31371660366540005</v>
      </c>
      <c r="H295" s="67">
        <v>0</v>
      </c>
      <c r="I295" s="53">
        <v>151024</v>
      </c>
      <c r="J295" s="68">
        <v>204075</v>
      </c>
      <c r="K295" s="68">
        <v>355099</v>
      </c>
      <c r="L295" s="67">
        <v>341952</v>
      </c>
      <c r="M295" s="53">
        <v>0</v>
      </c>
      <c r="N295" s="68">
        <v>0</v>
      </c>
      <c r="O295" s="68">
        <v>341952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26</v>
      </c>
      <c r="B296" s="32" t="s">
        <v>532</v>
      </c>
      <c r="C296" s="33" t="s">
        <v>533</v>
      </c>
      <c r="D296" s="52">
        <v>12039808</v>
      </c>
      <c r="E296" s="53">
        <v>12039808</v>
      </c>
      <c r="F296" s="53">
        <v>0</v>
      </c>
      <c r="G296" s="6">
        <f t="shared" si="56"/>
        <v>0</v>
      </c>
      <c r="H296" s="67">
        <v>0</v>
      </c>
      <c r="I296" s="53">
        <v>0</v>
      </c>
      <c r="J296" s="68">
        <v>0</v>
      </c>
      <c r="K296" s="68">
        <v>0</v>
      </c>
      <c r="L296" s="67">
        <v>0</v>
      </c>
      <c r="M296" s="53">
        <v>0</v>
      </c>
      <c r="N296" s="68">
        <v>0</v>
      </c>
      <c r="O296" s="68">
        <v>0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26</v>
      </c>
      <c r="B297" s="32" t="s">
        <v>534</v>
      </c>
      <c r="C297" s="33" t="s">
        <v>535</v>
      </c>
      <c r="D297" s="52">
        <v>952000</v>
      </c>
      <c r="E297" s="53">
        <v>952000</v>
      </c>
      <c r="F297" s="53">
        <v>302361</v>
      </c>
      <c r="G297" s="6">
        <f t="shared" si="56"/>
        <v>0.3176060924369748</v>
      </c>
      <c r="H297" s="67">
        <v>27316</v>
      </c>
      <c r="I297" s="53">
        <v>68725</v>
      </c>
      <c r="J297" s="68">
        <v>47772</v>
      </c>
      <c r="K297" s="68">
        <v>143813</v>
      </c>
      <c r="L297" s="67">
        <v>73208</v>
      </c>
      <c r="M297" s="53">
        <v>34653</v>
      </c>
      <c r="N297" s="68">
        <v>50687</v>
      </c>
      <c r="O297" s="68">
        <v>158548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26</v>
      </c>
      <c r="B298" s="32" t="s">
        <v>536</v>
      </c>
      <c r="C298" s="33" t="s">
        <v>537</v>
      </c>
      <c r="D298" s="52">
        <v>1509000</v>
      </c>
      <c r="E298" s="53">
        <v>1509000</v>
      </c>
      <c r="F298" s="53">
        <v>0</v>
      </c>
      <c r="G298" s="6">
        <f t="shared" si="56"/>
        <v>0</v>
      </c>
      <c r="H298" s="67">
        <v>0</v>
      </c>
      <c r="I298" s="53">
        <v>0</v>
      </c>
      <c r="J298" s="68">
        <v>0</v>
      </c>
      <c r="K298" s="68">
        <v>0</v>
      </c>
      <c r="L298" s="67">
        <v>0</v>
      </c>
      <c r="M298" s="53">
        <v>0</v>
      </c>
      <c r="N298" s="68">
        <v>0</v>
      </c>
      <c r="O298" s="68">
        <v>0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26</v>
      </c>
      <c r="B299" s="32" t="s">
        <v>538</v>
      </c>
      <c r="C299" s="33" t="s">
        <v>539</v>
      </c>
      <c r="D299" s="52">
        <v>1486000</v>
      </c>
      <c r="E299" s="53">
        <v>1486000</v>
      </c>
      <c r="F299" s="53">
        <v>0</v>
      </c>
      <c r="G299" s="6">
        <f t="shared" si="56"/>
        <v>0</v>
      </c>
      <c r="H299" s="67">
        <v>0</v>
      </c>
      <c r="I299" s="53">
        <v>0</v>
      </c>
      <c r="J299" s="68">
        <v>0</v>
      </c>
      <c r="K299" s="68">
        <v>0</v>
      </c>
      <c r="L299" s="67">
        <v>0</v>
      </c>
      <c r="M299" s="53">
        <v>0</v>
      </c>
      <c r="N299" s="68">
        <v>0</v>
      </c>
      <c r="O299" s="68">
        <v>0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26</v>
      </c>
      <c r="B300" s="32" t="s">
        <v>540</v>
      </c>
      <c r="C300" s="33" t="s">
        <v>541</v>
      </c>
      <c r="D300" s="52">
        <v>0</v>
      </c>
      <c r="E300" s="53">
        <v>0</v>
      </c>
      <c r="F300" s="53">
        <v>0</v>
      </c>
      <c r="G300" s="6">
        <f t="shared" si="56"/>
        <v>0</v>
      </c>
      <c r="H300" s="67">
        <v>0</v>
      </c>
      <c r="I300" s="53">
        <v>0</v>
      </c>
      <c r="J300" s="68">
        <v>0</v>
      </c>
      <c r="K300" s="68">
        <v>0</v>
      </c>
      <c r="L300" s="67">
        <v>0</v>
      </c>
      <c r="M300" s="53">
        <v>0</v>
      </c>
      <c r="N300" s="68">
        <v>0</v>
      </c>
      <c r="O300" s="68">
        <v>0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26</v>
      </c>
      <c r="B301" s="32" t="s">
        <v>542</v>
      </c>
      <c r="C301" s="33" t="s">
        <v>543</v>
      </c>
      <c r="D301" s="52">
        <v>10581000</v>
      </c>
      <c r="E301" s="53">
        <v>10581000</v>
      </c>
      <c r="F301" s="53">
        <v>0</v>
      </c>
      <c r="G301" s="6">
        <f t="shared" si="56"/>
        <v>0</v>
      </c>
      <c r="H301" s="67">
        <v>0</v>
      </c>
      <c r="I301" s="53">
        <v>0</v>
      </c>
      <c r="J301" s="68">
        <v>0</v>
      </c>
      <c r="K301" s="68">
        <v>0</v>
      </c>
      <c r="L301" s="67">
        <v>0</v>
      </c>
      <c r="M301" s="53">
        <v>0</v>
      </c>
      <c r="N301" s="68">
        <v>0</v>
      </c>
      <c r="O301" s="68">
        <v>0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45</v>
      </c>
      <c r="B302" s="32" t="s">
        <v>544</v>
      </c>
      <c r="C302" s="33" t="s">
        <v>545</v>
      </c>
      <c r="D302" s="52">
        <v>0</v>
      </c>
      <c r="E302" s="53">
        <v>0</v>
      </c>
      <c r="F302" s="53">
        <v>0</v>
      </c>
      <c r="G302" s="6">
        <f t="shared" si="56"/>
        <v>0</v>
      </c>
      <c r="H302" s="67">
        <v>0</v>
      </c>
      <c r="I302" s="53">
        <v>0</v>
      </c>
      <c r="J302" s="68">
        <v>0</v>
      </c>
      <c r="K302" s="68">
        <v>0</v>
      </c>
      <c r="L302" s="67">
        <v>0</v>
      </c>
      <c r="M302" s="53">
        <v>0</v>
      </c>
      <c r="N302" s="68">
        <v>0</v>
      </c>
      <c r="O302" s="68">
        <v>0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546</v>
      </c>
      <c r="C303" s="36"/>
      <c r="D303" s="54">
        <f>SUM(D294:D302)</f>
        <v>30507721</v>
      </c>
      <c r="E303" s="55">
        <f>SUM(E294:E302)</f>
        <v>30507721</v>
      </c>
      <c r="F303" s="55">
        <f>SUM(F294:F302)</f>
        <v>999412</v>
      </c>
      <c r="G303" s="7">
        <f t="shared" si="56"/>
        <v>0.03275931361769042</v>
      </c>
      <c r="H303" s="69">
        <f aca="true" t="shared" si="59" ref="H303:W303">SUM(H294:H302)</f>
        <v>27316</v>
      </c>
      <c r="I303" s="55">
        <f t="shared" si="59"/>
        <v>219749</v>
      </c>
      <c r="J303" s="70">
        <f t="shared" si="59"/>
        <v>251847</v>
      </c>
      <c r="K303" s="70">
        <f t="shared" si="59"/>
        <v>498912</v>
      </c>
      <c r="L303" s="69">
        <f t="shared" si="59"/>
        <v>415160</v>
      </c>
      <c r="M303" s="55">
        <f t="shared" si="59"/>
        <v>34653</v>
      </c>
      <c r="N303" s="70">
        <f t="shared" si="59"/>
        <v>50687</v>
      </c>
      <c r="O303" s="70">
        <f t="shared" si="59"/>
        <v>500500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26</v>
      </c>
      <c r="B304" s="32" t="s">
        <v>547</v>
      </c>
      <c r="C304" s="33" t="s">
        <v>548</v>
      </c>
      <c r="D304" s="52">
        <v>547000</v>
      </c>
      <c r="E304" s="53">
        <v>547000</v>
      </c>
      <c r="F304" s="53">
        <v>155562</v>
      </c>
      <c r="G304" s="6">
        <f t="shared" si="56"/>
        <v>0.2843912248628885</v>
      </c>
      <c r="H304" s="67">
        <v>10939</v>
      </c>
      <c r="I304" s="53">
        <v>0</v>
      </c>
      <c r="J304" s="68">
        <v>7109</v>
      </c>
      <c r="K304" s="68">
        <v>18048</v>
      </c>
      <c r="L304" s="67">
        <v>54705</v>
      </c>
      <c r="M304" s="53">
        <v>30664</v>
      </c>
      <c r="N304" s="68">
        <v>52145</v>
      </c>
      <c r="O304" s="68">
        <v>137514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26</v>
      </c>
      <c r="B305" s="32" t="s">
        <v>549</v>
      </c>
      <c r="C305" s="33" t="s">
        <v>550</v>
      </c>
      <c r="D305" s="52">
        <v>17575952</v>
      </c>
      <c r="E305" s="53">
        <v>17575952</v>
      </c>
      <c r="F305" s="53">
        <v>0</v>
      </c>
      <c r="G305" s="6">
        <f t="shared" si="56"/>
        <v>0</v>
      </c>
      <c r="H305" s="67">
        <v>0</v>
      </c>
      <c r="I305" s="53">
        <v>0</v>
      </c>
      <c r="J305" s="68">
        <v>0</v>
      </c>
      <c r="K305" s="68">
        <v>0</v>
      </c>
      <c r="L305" s="67">
        <v>0</v>
      </c>
      <c r="M305" s="53">
        <v>0</v>
      </c>
      <c r="N305" s="68">
        <v>0</v>
      </c>
      <c r="O305" s="68">
        <v>0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26</v>
      </c>
      <c r="B306" s="32" t="s">
        <v>551</v>
      </c>
      <c r="C306" s="33" t="s">
        <v>552</v>
      </c>
      <c r="D306" s="52">
        <v>17315456</v>
      </c>
      <c r="E306" s="53">
        <v>17315456</v>
      </c>
      <c r="F306" s="53">
        <v>4732802</v>
      </c>
      <c r="G306" s="6">
        <f t="shared" si="56"/>
        <v>0.2733281757061437</v>
      </c>
      <c r="H306" s="67">
        <v>68211</v>
      </c>
      <c r="I306" s="53">
        <v>662346</v>
      </c>
      <c r="J306" s="68">
        <v>940136</v>
      </c>
      <c r="K306" s="68">
        <v>1670693</v>
      </c>
      <c r="L306" s="67">
        <v>1325061</v>
      </c>
      <c r="M306" s="53">
        <v>1095088</v>
      </c>
      <c r="N306" s="68">
        <v>641960</v>
      </c>
      <c r="O306" s="68">
        <v>3062109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26</v>
      </c>
      <c r="B307" s="32" t="s">
        <v>553</v>
      </c>
      <c r="C307" s="33" t="s">
        <v>554</v>
      </c>
      <c r="D307" s="52">
        <v>2343000</v>
      </c>
      <c r="E307" s="53">
        <v>2343000</v>
      </c>
      <c r="F307" s="53">
        <v>0</v>
      </c>
      <c r="G307" s="6">
        <f t="shared" si="56"/>
        <v>0</v>
      </c>
      <c r="H307" s="67">
        <v>0</v>
      </c>
      <c r="I307" s="53">
        <v>0</v>
      </c>
      <c r="J307" s="68">
        <v>0</v>
      </c>
      <c r="K307" s="68">
        <v>0</v>
      </c>
      <c r="L307" s="67">
        <v>0</v>
      </c>
      <c r="M307" s="53">
        <v>0</v>
      </c>
      <c r="N307" s="68">
        <v>0</v>
      </c>
      <c r="O307" s="68">
        <v>0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26</v>
      </c>
      <c r="B308" s="32" t="s">
        <v>555</v>
      </c>
      <c r="C308" s="33" t="s">
        <v>556</v>
      </c>
      <c r="D308" s="52">
        <v>6891000</v>
      </c>
      <c r="E308" s="53">
        <v>6891000</v>
      </c>
      <c r="F308" s="53">
        <v>8221387</v>
      </c>
      <c r="G308" s="6">
        <f t="shared" si="56"/>
        <v>1.1930615295312728</v>
      </c>
      <c r="H308" s="67">
        <v>1670621</v>
      </c>
      <c r="I308" s="53">
        <v>887174</v>
      </c>
      <c r="J308" s="68">
        <v>0</v>
      </c>
      <c r="K308" s="68">
        <v>2557795</v>
      </c>
      <c r="L308" s="67">
        <v>0</v>
      </c>
      <c r="M308" s="53">
        <v>0</v>
      </c>
      <c r="N308" s="68">
        <v>5663592</v>
      </c>
      <c r="O308" s="68">
        <v>5663592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26</v>
      </c>
      <c r="B309" s="32" t="s">
        <v>557</v>
      </c>
      <c r="C309" s="33" t="s">
        <v>558</v>
      </c>
      <c r="D309" s="52">
        <v>3130000</v>
      </c>
      <c r="E309" s="53">
        <v>3130000</v>
      </c>
      <c r="F309" s="53">
        <v>737477</v>
      </c>
      <c r="G309" s="6">
        <f t="shared" si="56"/>
        <v>0.23561565495207668</v>
      </c>
      <c r="H309" s="67">
        <v>0</v>
      </c>
      <c r="I309" s="53">
        <v>0</v>
      </c>
      <c r="J309" s="68">
        <v>152435</v>
      </c>
      <c r="K309" s="68">
        <v>152435</v>
      </c>
      <c r="L309" s="67">
        <v>351808</v>
      </c>
      <c r="M309" s="53">
        <v>219656</v>
      </c>
      <c r="N309" s="68">
        <v>13578</v>
      </c>
      <c r="O309" s="68">
        <v>585042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45</v>
      </c>
      <c r="B310" s="32" t="s">
        <v>559</v>
      </c>
      <c r="C310" s="33" t="s">
        <v>560</v>
      </c>
      <c r="D310" s="52">
        <v>1353000</v>
      </c>
      <c r="E310" s="53">
        <v>1353000</v>
      </c>
      <c r="F310" s="53">
        <v>0</v>
      </c>
      <c r="G310" s="6">
        <f t="shared" si="56"/>
        <v>0</v>
      </c>
      <c r="H310" s="67">
        <v>0</v>
      </c>
      <c r="I310" s="53">
        <v>0</v>
      </c>
      <c r="J310" s="68">
        <v>0</v>
      </c>
      <c r="K310" s="68">
        <v>0</v>
      </c>
      <c r="L310" s="67">
        <v>0</v>
      </c>
      <c r="M310" s="53">
        <v>0</v>
      </c>
      <c r="N310" s="68">
        <v>0</v>
      </c>
      <c r="O310" s="68">
        <v>0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561</v>
      </c>
      <c r="C311" s="36"/>
      <c r="D311" s="54">
        <f>SUM(D304:D310)</f>
        <v>49155408</v>
      </c>
      <c r="E311" s="55">
        <f>SUM(E304:E310)</f>
        <v>49155408</v>
      </c>
      <c r="F311" s="55">
        <f>SUM(F304:F310)</f>
        <v>13847228</v>
      </c>
      <c r="G311" s="7">
        <f t="shared" si="56"/>
        <v>0.2817030427252277</v>
      </c>
      <c r="H311" s="69">
        <f aca="true" t="shared" si="60" ref="H311:W311">SUM(H304:H310)</f>
        <v>1749771</v>
      </c>
      <c r="I311" s="55">
        <f t="shared" si="60"/>
        <v>1549520</v>
      </c>
      <c r="J311" s="70">
        <f t="shared" si="60"/>
        <v>1099680</v>
      </c>
      <c r="K311" s="70">
        <f t="shared" si="60"/>
        <v>4398971</v>
      </c>
      <c r="L311" s="69">
        <f t="shared" si="60"/>
        <v>1731574</v>
      </c>
      <c r="M311" s="55">
        <f t="shared" si="60"/>
        <v>1345408</v>
      </c>
      <c r="N311" s="70">
        <f t="shared" si="60"/>
        <v>6371275</v>
      </c>
      <c r="O311" s="70">
        <f t="shared" si="60"/>
        <v>9448257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26</v>
      </c>
      <c r="B312" s="32" t="s">
        <v>562</v>
      </c>
      <c r="C312" s="33" t="s">
        <v>563</v>
      </c>
      <c r="D312" s="52">
        <v>83300000</v>
      </c>
      <c r="E312" s="53">
        <v>83300000</v>
      </c>
      <c r="F312" s="53">
        <v>10657023</v>
      </c>
      <c r="G312" s="6">
        <f t="shared" si="56"/>
        <v>0.12793545018007202</v>
      </c>
      <c r="H312" s="67">
        <v>0</v>
      </c>
      <c r="I312" s="53">
        <v>0</v>
      </c>
      <c r="J312" s="68">
        <v>0</v>
      </c>
      <c r="K312" s="68">
        <v>0</v>
      </c>
      <c r="L312" s="67">
        <v>4996639</v>
      </c>
      <c r="M312" s="53">
        <v>0</v>
      </c>
      <c r="N312" s="68">
        <v>5660384</v>
      </c>
      <c r="O312" s="68">
        <v>10657023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26</v>
      </c>
      <c r="B313" s="32" t="s">
        <v>564</v>
      </c>
      <c r="C313" s="33" t="s">
        <v>565</v>
      </c>
      <c r="D313" s="52">
        <v>0</v>
      </c>
      <c r="E313" s="53">
        <v>0</v>
      </c>
      <c r="F313" s="53">
        <v>168445</v>
      </c>
      <c r="G313" s="6">
        <f t="shared" si="56"/>
        <v>0</v>
      </c>
      <c r="H313" s="67">
        <v>0</v>
      </c>
      <c r="I313" s="53">
        <v>0</v>
      </c>
      <c r="J313" s="68">
        <v>0</v>
      </c>
      <c r="K313" s="68">
        <v>0</v>
      </c>
      <c r="L313" s="67">
        <v>0</v>
      </c>
      <c r="M313" s="53">
        <v>3581</v>
      </c>
      <c r="N313" s="68">
        <v>164864</v>
      </c>
      <c r="O313" s="68">
        <v>168445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26</v>
      </c>
      <c r="B314" s="32" t="s">
        <v>566</v>
      </c>
      <c r="C314" s="33" t="s">
        <v>567</v>
      </c>
      <c r="D314" s="52">
        <v>5165134</v>
      </c>
      <c r="E314" s="53">
        <v>5165134</v>
      </c>
      <c r="F314" s="53">
        <v>11235</v>
      </c>
      <c r="G314" s="6">
        <f t="shared" si="56"/>
        <v>0.0021751613801306996</v>
      </c>
      <c r="H314" s="67">
        <v>0</v>
      </c>
      <c r="I314" s="53">
        <v>11235</v>
      </c>
      <c r="J314" s="68">
        <v>0</v>
      </c>
      <c r="K314" s="68">
        <v>11235</v>
      </c>
      <c r="L314" s="67">
        <v>0</v>
      </c>
      <c r="M314" s="53">
        <v>0</v>
      </c>
      <c r="N314" s="68">
        <v>0</v>
      </c>
      <c r="O314" s="68">
        <v>0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26</v>
      </c>
      <c r="B315" s="32" t="s">
        <v>568</v>
      </c>
      <c r="C315" s="33" t="s">
        <v>569</v>
      </c>
      <c r="D315" s="52">
        <v>5451521</v>
      </c>
      <c r="E315" s="53">
        <v>5451521</v>
      </c>
      <c r="F315" s="53">
        <v>2381132</v>
      </c>
      <c r="G315" s="6">
        <f t="shared" si="56"/>
        <v>0.43678305559127445</v>
      </c>
      <c r="H315" s="67">
        <v>173480</v>
      </c>
      <c r="I315" s="53">
        <v>497524</v>
      </c>
      <c r="J315" s="68">
        <v>327461</v>
      </c>
      <c r="K315" s="68">
        <v>998465</v>
      </c>
      <c r="L315" s="67">
        <v>550871</v>
      </c>
      <c r="M315" s="53">
        <v>566655</v>
      </c>
      <c r="N315" s="68">
        <v>265141</v>
      </c>
      <c r="O315" s="68">
        <v>1382667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45</v>
      </c>
      <c r="B316" s="32" t="s">
        <v>570</v>
      </c>
      <c r="C316" s="33" t="s">
        <v>571</v>
      </c>
      <c r="D316" s="52">
        <v>3983410</v>
      </c>
      <c r="E316" s="53">
        <v>3983410</v>
      </c>
      <c r="F316" s="53">
        <v>1332787</v>
      </c>
      <c r="G316" s="6">
        <f t="shared" si="56"/>
        <v>0.33458443896058904</v>
      </c>
      <c r="H316" s="67">
        <v>0</v>
      </c>
      <c r="I316" s="53">
        <v>465065</v>
      </c>
      <c r="J316" s="68">
        <v>364305</v>
      </c>
      <c r="K316" s="68">
        <v>829370</v>
      </c>
      <c r="L316" s="67">
        <v>235789</v>
      </c>
      <c r="M316" s="53">
        <v>156359</v>
      </c>
      <c r="N316" s="68">
        <v>111269</v>
      </c>
      <c r="O316" s="68">
        <v>503417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572</v>
      </c>
      <c r="C317" s="44"/>
      <c r="D317" s="61">
        <f>SUM(D312:D316)</f>
        <v>97900065</v>
      </c>
      <c r="E317" s="62">
        <f>SUM(E312:E316)</f>
        <v>97900065</v>
      </c>
      <c r="F317" s="62">
        <f>SUM(F312:F316)</f>
        <v>14550622</v>
      </c>
      <c r="G317" s="9">
        <f t="shared" si="56"/>
        <v>0.14862729662130458</v>
      </c>
      <c r="H317" s="74">
        <f aca="true" t="shared" si="61" ref="H317:W317">SUM(H312:H316)</f>
        <v>173480</v>
      </c>
      <c r="I317" s="62">
        <f t="shared" si="61"/>
        <v>973824</v>
      </c>
      <c r="J317" s="75">
        <f t="shared" si="61"/>
        <v>691766</v>
      </c>
      <c r="K317" s="75">
        <f t="shared" si="61"/>
        <v>1839070</v>
      </c>
      <c r="L317" s="74">
        <f t="shared" si="61"/>
        <v>5783299</v>
      </c>
      <c r="M317" s="62">
        <f t="shared" si="61"/>
        <v>726595</v>
      </c>
      <c r="N317" s="75">
        <f t="shared" si="61"/>
        <v>6201658</v>
      </c>
      <c r="O317" s="75">
        <f t="shared" si="61"/>
        <v>12711552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573</v>
      </c>
      <c r="C318" s="39"/>
      <c r="D318" s="56">
        <f>SUM(D281:D284,D286:D292,D294:D302,D304:D310,D312:D316)</f>
        <v>247166416</v>
      </c>
      <c r="E318" s="57">
        <f>SUM(E281:E284,E286:E292,E294:E302,E304:E310,E312:E316)</f>
        <v>247166416</v>
      </c>
      <c r="F318" s="57">
        <f>SUM(F281:F284,F286:F292,F294:F302,F304:F310,F312:F316)</f>
        <v>34645798</v>
      </c>
      <c r="G318" s="8">
        <f t="shared" si="56"/>
        <v>0.14017194795590676</v>
      </c>
      <c r="H318" s="71">
        <f aca="true" t="shared" si="62" ref="H318:W318">SUM(H281:H284,H286:H292,H294:H302,H304:H310,H312:H316)</f>
        <v>2144898</v>
      </c>
      <c r="I318" s="57">
        <f t="shared" si="62"/>
        <v>4802887</v>
      </c>
      <c r="J318" s="72">
        <f t="shared" si="62"/>
        <v>3940889</v>
      </c>
      <c r="K318" s="72">
        <f t="shared" si="62"/>
        <v>10888674</v>
      </c>
      <c r="L318" s="71">
        <f t="shared" si="62"/>
        <v>8267576</v>
      </c>
      <c r="M318" s="57">
        <f t="shared" si="62"/>
        <v>2512941</v>
      </c>
      <c r="N318" s="72">
        <f t="shared" si="62"/>
        <v>12976607</v>
      </c>
      <c r="O318" s="72">
        <f t="shared" si="62"/>
        <v>23757124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574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20</v>
      </c>
      <c r="B321" s="32" t="s">
        <v>575</v>
      </c>
      <c r="C321" s="33" t="s">
        <v>576</v>
      </c>
      <c r="D321" s="52">
        <v>0</v>
      </c>
      <c r="E321" s="53">
        <v>2936792603</v>
      </c>
      <c r="F321" s="53">
        <v>1228046300</v>
      </c>
      <c r="G321" s="6">
        <f aca="true" t="shared" si="63" ref="G321:G358">IF($D321=0,0,$F321/$D321)</f>
        <v>0</v>
      </c>
      <c r="H321" s="67">
        <v>102424424</v>
      </c>
      <c r="I321" s="53">
        <v>217732104</v>
      </c>
      <c r="J321" s="68">
        <v>226972443</v>
      </c>
      <c r="K321" s="68">
        <v>547128971</v>
      </c>
      <c r="L321" s="67">
        <v>226972443</v>
      </c>
      <c r="M321" s="53">
        <v>226972443</v>
      </c>
      <c r="N321" s="68">
        <v>226972443</v>
      </c>
      <c r="O321" s="68">
        <v>680917329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25</v>
      </c>
      <c r="C322" s="36"/>
      <c r="D322" s="54">
        <f>D321</f>
        <v>0</v>
      </c>
      <c r="E322" s="55">
        <f>E321</f>
        <v>2936792603</v>
      </c>
      <c r="F322" s="55">
        <f>F321</f>
        <v>1228046300</v>
      </c>
      <c r="G322" s="7">
        <f t="shared" si="63"/>
        <v>0</v>
      </c>
      <c r="H322" s="69">
        <f aca="true" t="shared" si="64" ref="H322:W322">H321</f>
        <v>102424424</v>
      </c>
      <c r="I322" s="55">
        <f t="shared" si="64"/>
        <v>217732104</v>
      </c>
      <c r="J322" s="70">
        <f t="shared" si="64"/>
        <v>226972443</v>
      </c>
      <c r="K322" s="70">
        <f t="shared" si="64"/>
        <v>547128971</v>
      </c>
      <c r="L322" s="69">
        <f t="shared" si="64"/>
        <v>226972443</v>
      </c>
      <c r="M322" s="55">
        <f t="shared" si="64"/>
        <v>226972443</v>
      </c>
      <c r="N322" s="70">
        <f t="shared" si="64"/>
        <v>226972443</v>
      </c>
      <c r="O322" s="70">
        <f t="shared" si="64"/>
        <v>680917329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26</v>
      </c>
      <c r="B323" s="32" t="s">
        <v>577</v>
      </c>
      <c r="C323" s="33" t="s">
        <v>578</v>
      </c>
      <c r="D323" s="52">
        <v>10570050</v>
      </c>
      <c r="E323" s="53">
        <v>10570050</v>
      </c>
      <c r="F323" s="53">
        <v>0</v>
      </c>
      <c r="G323" s="6">
        <f t="shared" si="63"/>
        <v>0</v>
      </c>
      <c r="H323" s="67">
        <v>0</v>
      </c>
      <c r="I323" s="53">
        <v>0</v>
      </c>
      <c r="J323" s="68">
        <v>0</v>
      </c>
      <c r="K323" s="68">
        <v>0</v>
      </c>
      <c r="L323" s="67">
        <v>0</v>
      </c>
      <c r="M323" s="53">
        <v>0</v>
      </c>
      <c r="N323" s="68">
        <v>0</v>
      </c>
      <c r="O323" s="68">
        <v>0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26</v>
      </c>
      <c r="B324" s="32" t="s">
        <v>579</v>
      </c>
      <c r="C324" s="33" t="s">
        <v>580</v>
      </c>
      <c r="D324" s="52">
        <v>0</v>
      </c>
      <c r="E324" s="53">
        <v>0</v>
      </c>
      <c r="F324" s="53">
        <v>0</v>
      </c>
      <c r="G324" s="6">
        <f t="shared" si="63"/>
        <v>0</v>
      </c>
      <c r="H324" s="67">
        <v>0</v>
      </c>
      <c r="I324" s="53">
        <v>0</v>
      </c>
      <c r="J324" s="68">
        <v>0</v>
      </c>
      <c r="K324" s="68">
        <v>0</v>
      </c>
      <c r="L324" s="67">
        <v>0</v>
      </c>
      <c r="M324" s="53">
        <v>0</v>
      </c>
      <c r="N324" s="68">
        <v>0</v>
      </c>
      <c r="O324" s="68">
        <v>0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26</v>
      </c>
      <c r="B325" s="32" t="s">
        <v>581</v>
      </c>
      <c r="C325" s="33" t="s">
        <v>582</v>
      </c>
      <c r="D325" s="52">
        <v>0</v>
      </c>
      <c r="E325" s="53">
        <v>0</v>
      </c>
      <c r="F325" s="53">
        <v>0</v>
      </c>
      <c r="G325" s="6">
        <f t="shared" si="63"/>
        <v>0</v>
      </c>
      <c r="H325" s="67">
        <v>0</v>
      </c>
      <c r="I325" s="53">
        <v>0</v>
      </c>
      <c r="J325" s="68">
        <v>0</v>
      </c>
      <c r="K325" s="68">
        <v>0</v>
      </c>
      <c r="L325" s="67">
        <v>0</v>
      </c>
      <c r="M325" s="53">
        <v>0</v>
      </c>
      <c r="N325" s="68">
        <v>0</v>
      </c>
      <c r="O325" s="68">
        <v>0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26</v>
      </c>
      <c r="B326" s="32" t="s">
        <v>583</v>
      </c>
      <c r="C326" s="33" t="s">
        <v>584</v>
      </c>
      <c r="D326" s="52">
        <v>44617000</v>
      </c>
      <c r="E326" s="53">
        <v>44617000</v>
      </c>
      <c r="F326" s="53">
        <v>0</v>
      </c>
      <c r="G326" s="6">
        <f t="shared" si="63"/>
        <v>0</v>
      </c>
      <c r="H326" s="67">
        <v>0</v>
      </c>
      <c r="I326" s="53">
        <v>0</v>
      </c>
      <c r="J326" s="68">
        <v>0</v>
      </c>
      <c r="K326" s="68">
        <v>0</v>
      </c>
      <c r="L326" s="67">
        <v>0</v>
      </c>
      <c r="M326" s="53">
        <v>0</v>
      </c>
      <c r="N326" s="68">
        <v>0</v>
      </c>
      <c r="O326" s="68">
        <v>0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26</v>
      </c>
      <c r="B327" s="32" t="s">
        <v>585</v>
      </c>
      <c r="C327" s="33" t="s">
        <v>586</v>
      </c>
      <c r="D327" s="52">
        <v>0</v>
      </c>
      <c r="E327" s="53">
        <v>0</v>
      </c>
      <c r="F327" s="53">
        <v>0</v>
      </c>
      <c r="G327" s="6">
        <f t="shared" si="63"/>
        <v>0</v>
      </c>
      <c r="H327" s="67">
        <v>0</v>
      </c>
      <c r="I327" s="53">
        <v>0</v>
      </c>
      <c r="J327" s="68">
        <v>0</v>
      </c>
      <c r="K327" s="68">
        <v>0</v>
      </c>
      <c r="L327" s="67">
        <v>0</v>
      </c>
      <c r="M327" s="53">
        <v>0</v>
      </c>
      <c r="N327" s="68">
        <v>0</v>
      </c>
      <c r="O327" s="68">
        <v>0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45</v>
      </c>
      <c r="B328" s="32" t="s">
        <v>587</v>
      </c>
      <c r="C328" s="33" t="s">
        <v>588</v>
      </c>
      <c r="D328" s="52">
        <v>78200320</v>
      </c>
      <c r="E328" s="53">
        <v>78200320</v>
      </c>
      <c r="F328" s="53">
        <v>8790642</v>
      </c>
      <c r="G328" s="6">
        <f t="shared" si="63"/>
        <v>0.11241184179297475</v>
      </c>
      <c r="H328" s="67">
        <v>0</v>
      </c>
      <c r="I328" s="53">
        <v>656946</v>
      </c>
      <c r="J328" s="68">
        <v>157005</v>
      </c>
      <c r="K328" s="68">
        <v>813951</v>
      </c>
      <c r="L328" s="67">
        <v>2516314</v>
      </c>
      <c r="M328" s="53">
        <v>2378035</v>
      </c>
      <c r="N328" s="68">
        <v>3082342</v>
      </c>
      <c r="O328" s="68">
        <v>7976691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589</v>
      </c>
      <c r="C329" s="36"/>
      <c r="D329" s="54">
        <f>SUM(D323:D328)</f>
        <v>133387370</v>
      </c>
      <c r="E329" s="55">
        <f>SUM(E323:E328)</f>
        <v>133387370</v>
      </c>
      <c r="F329" s="55">
        <f>SUM(F323:F328)</f>
        <v>8790642</v>
      </c>
      <c r="G329" s="7">
        <f t="shared" si="63"/>
        <v>0.06590310611866776</v>
      </c>
      <c r="H329" s="69">
        <f aca="true" t="shared" si="65" ref="H329:W329">SUM(H323:H328)</f>
        <v>0</v>
      </c>
      <c r="I329" s="55">
        <f t="shared" si="65"/>
        <v>656946</v>
      </c>
      <c r="J329" s="70">
        <f t="shared" si="65"/>
        <v>157005</v>
      </c>
      <c r="K329" s="70">
        <f t="shared" si="65"/>
        <v>813951</v>
      </c>
      <c r="L329" s="69">
        <f t="shared" si="65"/>
        <v>2516314</v>
      </c>
      <c r="M329" s="55">
        <f t="shared" si="65"/>
        <v>2378035</v>
      </c>
      <c r="N329" s="70">
        <f t="shared" si="65"/>
        <v>3082342</v>
      </c>
      <c r="O329" s="70">
        <f t="shared" si="65"/>
        <v>7976691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26</v>
      </c>
      <c r="B330" s="32" t="s">
        <v>590</v>
      </c>
      <c r="C330" s="33" t="s">
        <v>591</v>
      </c>
      <c r="D330" s="52">
        <v>0</v>
      </c>
      <c r="E330" s="53">
        <v>0</v>
      </c>
      <c r="F330" s="53">
        <v>0</v>
      </c>
      <c r="G330" s="6">
        <f t="shared" si="63"/>
        <v>0</v>
      </c>
      <c r="H330" s="67">
        <v>0</v>
      </c>
      <c r="I330" s="53">
        <v>0</v>
      </c>
      <c r="J330" s="68">
        <v>0</v>
      </c>
      <c r="K330" s="68">
        <v>0</v>
      </c>
      <c r="L330" s="67">
        <v>0</v>
      </c>
      <c r="M330" s="53">
        <v>0</v>
      </c>
      <c r="N330" s="68">
        <v>0</v>
      </c>
      <c r="O330" s="68">
        <v>0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26</v>
      </c>
      <c r="B331" s="32" t="s">
        <v>592</v>
      </c>
      <c r="C331" s="33" t="s">
        <v>593</v>
      </c>
      <c r="D331" s="52">
        <v>0</v>
      </c>
      <c r="E331" s="53">
        <v>0</v>
      </c>
      <c r="F331" s="53">
        <v>0</v>
      </c>
      <c r="G331" s="6">
        <f t="shared" si="63"/>
        <v>0</v>
      </c>
      <c r="H331" s="67">
        <v>0</v>
      </c>
      <c r="I331" s="53">
        <v>0</v>
      </c>
      <c r="J331" s="68">
        <v>0</v>
      </c>
      <c r="K331" s="68">
        <v>0</v>
      </c>
      <c r="L331" s="67">
        <v>0</v>
      </c>
      <c r="M331" s="53">
        <v>0</v>
      </c>
      <c r="N331" s="68">
        <v>0</v>
      </c>
      <c r="O331" s="68">
        <v>0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26</v>
      </c>
      <c r="B332" s="32" t="s">
        <v>594</v>
      </c>
      <c r="C332" s="33" t="s">
        <v>595</v>
      </c>
      <c r="D332" s="52">
        <v>64497575</v>
      </c>
      <c r="E332" s="53">
        <v>64497575</v>
      </c>
      <c r="F332" s="53">
        <v>0</v>
      </c>
      <c r="G332" s="6">
        <f t="shared" si="63"/>
        <v>0</v>
      </c>
      <c r="H332" s="67">
        <v>0</v>
      </c>
      <c r="I332" s="53">
        <v>0</v>
      </c>
      <c r="J332" s="68">
        <v>0</v>
      </c>
      <c r="K332" s="68">
        <v>0</v>
      </c>
      <c r="L332" s="67">
        <v>0</v>
      </c>
      <c r="M332" s="53">
        <v>0</v>
      </c>
      <c r="N332" s="68">
        <v>0</v>
      </c>
      <c r="O332" s="68">
        <v>0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26</v>
      </c>
      <c r="B333" s="32" t="s">
        <v>596</v>
      </c>
      <c r="C333" s="33" t="s">
        <v>597</v>
      </c>
      <c r="D333" s="52">
        <v>0</v>
      </c>
      <c r="E333" s="53">
        <v>0</v>
      </c>
      <c r="F333" s="53">
        <v>0</v>
      </c>
      <c r="G333" s="6">
        <f t="shared" si="63"/>
        <v>0</v>
      </c>
      <c r="H333" s="67">
        <v>0</v>
      </c>
      <c r="I333" s="53">
        <v>0</v>
      </c>
      <c r="J333" s="68">
        <v>0</v>
      </c>
      <c r="K333" s="68">
        <v>0</v>
      </c>
      <c r="L333" s="67">
        <v>0</v>
      </c>
      <c r="M333" s="53">
        <v>0</v>
      </c>
      <c r="N333" s="68">
        <v>0</v>
      </c>
      <c r="O333" s="68">
        <v>0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26</v>
      </c>
      <c r="B334" s="32" t="s">
        <v>598</v>
      </c>
      <c r="C334" s="33" t="s">
        <v>599</v>
      </c>
      <c r="D334" s="52">
        <v>12110620</v>
      </c>
      <c r="E334" s="53">
        <v>12110620</v>
      </c>
      <c r="F334" s="53">
        <v>0</v>
      </c>
      <c r="G334" s="6">
        <f t="shared" si="63"/>
        <v>0</v>
      </c>
      <c r="H334" s="67">
        <v>0</v>
      </c>
      <c r="I334" s="53">
        <v>0</v>
      </c>
      <c r="J334" s="68">
        <v>0</v>
      </c>
      <c r="K334" s="68">
        <v>0</v>
      </c>
      <c r="L334" s="67">
        <v>0</v>
      </c>
      <c r="M334" s="53">
        <v>0</v>
      </c>
      <c r="N334" s="68">
        <v>0</v>
      </c>
      <c r="O334" s="68">
        <v>0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45</v>
      </c>
      <c r="B335" s="32" t="s">
        <v>600</v>
      </c>
      <c r="C335" s="33" t="s">
        <v>601</v>
      </c>
      <c r="D335" s="52">
        <v>0</v>
      </c>
      <c r="E335" s="53">
        <v>0</v>
      </c>
      <c r="F335" s="53">
        <v>0</v>
      </c>
      <c r="G335" s="6">
        <f t="shared" si="63"/>
        <v>0</v>
      </c>
      <c r="H335" s="67">
        <v>0</v>
      </c>
      <c r="I335" s="53">
        <v>0</v>
      </c>
      <c r="J335" s="68">
        <v>0</v>
      </c>
      <c r="K335" s="68">
        <v>0</v>
      </c>
      <c r="L335" s="67">
        <v>0</v>
      </c>
      <c r="M335" s="53">
        <v>0</v>
      </c>
      <c r="N335" s="68">
        <v>0</v>
      </c>
      <c r="O335" s="68">
        <v>0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602</v>
      </c>
      <c r="C336" s="36"/>
      <c r="D336" s="54">
        <f>SUM(D330:D335)</f>
        <v>76608195</v>
      </c>
      <c r="E336" s="55">
        <f>SUM(E330:E335)</f>
        <v>76608195</v>
      </c>
      <c r="F336" s="55">
        <f>SUM(F330:F335)</f>
        <v>0</v>
      </c>
      <c r="G336" s="7">
        <f t="shared" si="63"/>
        <v>0</v>
      </c>
      <c r="H336" s="69">
        <f aca="true" t="shared" si="66" ref="H336:W336">SUM(H330:H335)</f>
        <v>0</v>
      </c>
      <c r="I336" s="55">
        <f t="shared" si="66"/>
        <v>0</v>
      </c>
      <c r="J336" s="70">
        <f t="shared" si="66"/>
        <v>0</v>
      </c>
      <c r="K336" s="70">
        <f t="shared" si="66"/>
        <v>0</v>
      </c>
      <c r="L336" s="69">
        <f t="shared" si="66"/>
        <v>0</v>
      </c>
      <c r="M336" s="55">
        <f t="shared" si="66"/>
        <v>0</v>
      </c>
      <c r="N336" s="70">
        <f t="shared" si="66"/>
        <v>0</v>
      </c>
      <c r="O336" s="70">
        <f t="shared" si="66"/>
        <v>0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26</v>
      </c>
      <c r="B337" s="32" t="s">
        <v>603</v>
      </c>
      <c r="C337" s="33" t="s">
        <v>604</v>
      </c>
      <c r="D337" s="52">
        <v>21405218</v>
      </c>
      <c r="E337" s="53">
        <v>21405218</v>
      </c>
      <c r="F337" s="53">
        <v>8239676</v>
      </c>
      <c r="G337" s="6">
        <f t="shared" si="63"/>
        <v>0.38493772873511495</v>
      </c>
      <c r="H337" s="67">
        <v>162858</v>
      </c>
      <c r="I337" s="53">
        <v>1287274</v>
      </c>
      <c r="J337" s="68">
        <v>1587361</v>
      </c>
      <c r="K337" s="68">
        <v>3037493</v>
      </c>
      <c r="L337" s="67">
        <v>1281076</v>
      </c>
      <c r="M337" s="53">
        <v>1514019</v>
      </c>
      <c r="N337" s="68">
        <v>2407088</v>
      </c>
      <c r="O337" s="68">
        <v>5202183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26</v>
      </c>
      <c r="B338" s="32" t="s">
        <v>605</v>
      </c>
      <c r="C338" s="33" t="s">
        <v>606</v>
      </c>
      <c r="D338" s="52">
        <v>163360000</v>
      </c>
      <c r="E338" s="53">
        <v>0</v>
      </c>
      <c r="F338" s="53">
        <v>68856133</v>
      </c>
      <c r="G338" s="6">
        <f t="shared" si="63"/>
        <v>0.42149934500489716</v>
      </c>
      <c r="H338" s="67">
        <v>7427376</v>
      </c>
      <c r="I338" s="53">
        <v>11373491</v>
      </c>
      <c r="J338" s="68">
        <v>12172909</v>
      </c>
      <c r="K338" s="68">
        <v>30973776</v>
      </c>
      <c r="L338" s="67">
        <v>9838251</v>
      </c>
      <c r="M338" s="53">
        <v>14155257</v>
      </c>
      <c r="N338" s="68">
        <v>13888849</v>
      </c>
      <c r="O338" s="68">
        <v>37882357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26</v>
      </c>
      <c r="B339" s="32" t="s">
        <v>607</v>
      </c>
      <c r="C339" s="33" t="s">
        <v>608</v>
      </c>
      <c r="D339" s="52">
        <v>0</v>
      </c>
      <c r="E339" s="53">
        <v>0</v>
      </c>
      <c r="F339" s="53">
        <v>0</v>
      </c>
      <c r="G339" s="6">
        <f t="shared" si="63"/>
        <v>0</v>
      </c>
      <c r="H339" s="67">
        <v>0</v>
      </c>
      <c r="I339" s="53">
        <v>0</v>
      </c>
      <c r="J339" s="68">
        <v>0</v>
      </c>
      <c r="K339" s="68">
        <v>0</v>
      </c>
      <c r="L339" s="67">
        <v>0</v>
      </c>
      <c r="M339" s="53">
        <v>0</v>
      </c>
      <c r="N339" s="68">
        <v>0</v>
      </c>
      <c r="O339" s="68">
        <v>0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26</v>
      </c>
      <c r="B340" s="32" t="s">
        <v>609</v>
      </c>
      <c r="C340" s="33" t="s">
        <v>610</v>
      </c>
      <c r="D340" s="52">
        <v>12485823</v>
      </c>
      <c r="E340" s="53">
        <v>12485823</v>
      </c>
      <c r="F340" s="53">
        <v>0</v>
      </c>
      <c r="G340" s="6">
        <f t="shared" si="63"/>
        <v>0</v>
      </c>
      <c r="H340" s="67">
        <v>0</v>
      </c>
      <c r="I340" s="53">
        <v>0</v>
      </c>
      <c r="J340" s="68">
        <v>0</v>
      </c>
      <c r="K340" s="68">
        <v>0</v>
      </c>
      <c r="L340" s="67">
        <v>0</v>
      </c>
      <c r="M340" s="53">
        <v>0</v>
      </c>
      <c r="N340" s="68">
        <v>0</v>
      </c>
      <c r="O340" s="68">
        <v>0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45</v>
      </c>
      <c r="B341" s="32" t="s">
        <v>611</v>
      </c>
      <c r="C341" s="33" t="s">
        <v>612</v>
      </c>
      <c r="D341" s="52">
        <v>0</v>
      </c>
      <c r="E341" s="53">
        <v>0</v>
      </c>
      <c r="F341" s="53">
        <v>0</v>
      </c>
      <c r="G341" s="6">
        <f t="shared" si="63"/>
        <v>0</v>
      </c>
      <c r="H341" s="67">
        <v>0</v>
      </c>
      <c r="I341" s="53">
        <v>0</v>
      </c>
      <c r="J341" s="68">
        <v>0</v>
      </c>
      <c r="K341" s="68">
        <v>0</v>
      </c>
      <c r="L341" s="67">
        <v>0</v>
      </c>
      <c r="M341" s="53">
        <v>0</v>
      </c>
      <c r="N341" s="68">
        <v>0</v>
      </c>
      <c r="O341" s="68">
        <v>0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613</v>
      </c>
      <c r="C342" s="36"/>
      <c r="D342" s="54">
        <f>SUM(D337:D341)</f>
        <v>197251041</v>
      </c>
      <c r="E342" s="55">
        <f>SUM(E337:E341)</f>
        <v>33891041</v>
      </c>
      <c r="F342" s="55">
        <f>SUM(F337:F341)</f>
        <v>77095809</v>
      </c>
      <c r="G342" s="7">
        <f t="shared" si="63"/>
        <v>0.3908512148232465</v>
      </c>
      <c r="H342" s="69">
        <f aca="true" t="shared" si="67" ref="H342:W342">SUM(H337:H341)</f>
        <v>7590234</v>
      </c>
      <c r="I342" s="55">
        <f t="shared" si="67"/>
        <v>12660765</v>
      </c>
      <c r="J342" s="70">
        <f t="shared" si="67"/>
        <v>13760270</v>
      </c>
      <c r="K342" s="70">
        <f t="shared" si="67"/>
        <v>34011269</v>
      </c>
      <c r="L342" s="69">
        <f t="shared" si="67"/>
        <v>11119327</v>
      </c>
      <c r="M342" s="55">
        <f t="shared" si="67"/>
        <v>15669276</v>
      </c>
      <c r="N342" s="70">
        <f t="shared" si="67"/>
        <v>16295937</v>
      </c>
      <c r="O342" s="70">
        <f t="shared" si="67"/>
        <v>43084540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26</v>
      </c>
      <c r="B343" s="32" t="s">
        <v>614</v>
      </c>
      <c r="C343" s="33" t="s">
        <v>615</v>
      </c>
      <c r="D343" s="52">
        <v>3539660</v>
      </c>
      <c r="E343" s="53">
        <v>3539660</v>
      </c>
      <c r="F343" s="53">
        <v>0</v>
      </c>
      <c r="G343" s="6">
        <f t="shared" si="63"/>
        <v>0</v>
      </c>
      <c r="H343" s="67">
        <v>0</v>
      </c>
      <c r="I343" s="53">
        <v>0</v>
      </c>
      <c r="J343" s="68">
        <v>0</v>
      </c>
      <c r="K343" s="68">
        <v>0</v>
      </c>
      <c r="L343" s="67">
        <v>0</v>
      </c>
      <c r="M343" s="53">
        <v>0</v>
      </c>
      <c r="N343" s="68">
        <v>0</v>
      </c>
      <c r="O343" s="68">
        <v>0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26</v>
      </c>
      <c r="B344" s="32" t="s">
        <v>616</v>
      </c>
      <c r="C344" s="33" t="s">
        <v>617</v>
      </c>
      <c r="D344" s="52">
        <v>18015032</v>
      </c>
      <c r="E344" s="53">
        <v>18015032</v>
      </c>
      <c r="F344" s="53">
        <v>4852859</v>
      </c>
      <c r="G344" s="6">
        <f t="shared" si="63"/>
        <v>0.2693783169521986</v>
      </c>
      <c r="H344" s="67">
        <v>131568</v>
      </c>
      <c r="I344" s="53">
        <v>545075</v>
      </c>
      <c r="J344" s="68">
        <v>843273</v>
      </c>
      <c r="K344" s="68">
        <v>1519916</v>
      </c>
      <c r="L344" s="67">
        <v>1006182</v>
      </c>
      <c r="M344" s="53">
        <v>1093562</v>
      </c>
      <c r="N344" s="68">
        <v>1233199</v>
      </c>
      <c r="O344" s="68">
        <v>3332943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26</v>
      </c>
      <c r="B345" s="32" t="s">
        <v>618</v>
      </c>
      <c r="C345" s="33" t="s">
        <v>619</v>
      </c>
      <c r="D345" s="52">
        <v>0</v>
      </c>
      <c r="E345" s="53">
        <v>0</v>
      </c>
      <c r="F345" s="53">
        <v>0</v>
      </c>
      <c r="G345" s="6">
        <f t="shared" si="63"/>
        <v>0</v>
      </c>
      <c r="H345" s="67">
        <v>0</v>
      </c>
      <c r="I345" s="53">
        <v>0</v>
      </c>
      <c r="J345" s="68">
        <v>0</v>
      </c>
      <c r="K345" s="68">
        <v>0</v>
      </c>
      <c r="L345" s="67">
        <v>0</v>
      </c>
      <c r="M345" s="53">
        <v>0</v>
      </c>
      <c r="N345" s="68">
        <v>0</v>
      </c>
      <c r="O345" s="68">
        <v>0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26</v>
      </c>
      <c r="B346" s="32" t="s">
        <v>620</v>
      </c>
      <c r="C346" s="33" t="s">
        <v>621</v>
      </c>
      <c r="D346" s="52">
        <v>70758460</v>
      </c>
      <c r="E346" s="53">
        <v>70758460</v>
      </c>
      <c r="F346" s="53">
        <v>20286611</v>
      </c>
      <c r="G346" s="6">
        <f t="shared" si="63"/>
        <v>0.2867022685343915</v>
      </c>
      <c r="H346" s="67">
        <v>0</v>
      </c>
      <c r="I346" s="53">
        <v>0</v>
      </c>
      <c r="J346" s="68">
        <v>6449709</v>
      </c>
      <c r="K346" s="68">
        <v>6449709</v>
      </c>
      <c r="L346" s="67">
        <v>7586480</v>
      </c>
      <c r="M346" s="53">
        <v>6250422</v>
      </c>
      <c r="N346" s="68">
        <v>0</v>
      </c>
      <c r="O346" s="68">
        <v>13836902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26</v>
      </c>
      <c r="B347" s="32" t="s">
        <v>622</v>
      </c>
      <c r="C347" s="33" t="s">
        <v>623</v>
      </c>
      <c r="D347" s="52">
        <v>0</v>
      </c>
      <c r="E347" s="53">
        <v>0</v>
      </c>
      <c r="F347" s="53">
        <v>0</v>
      </c>
      <c r="G347" s="6">
        <f t="shared" si="63"/>
        <v>0</v>
      </c>
      <c r="H347" s="67">
        <v>0</v>
      </c>
      <c r="I347" s="53">
        <v>0</v>
      </c>
      <c r="J347" s="68">
        <v>0</v>
      </c>
      <c r="K347" s="68">
        <v>0</v>
      </c>
      <c r="L347" s="67">
        <v>0</v>
      </c>
      <c r="M347" s="53">
        <v>0</v>
      </c>
      <c r="N347" s="68">
        <v>0</v>
      </c>
      <c r="O347" s="68">
        <v>0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26</v>
      </c>
      <c r="B348" s="32" t="s">
        <v>624</v>
      </c>
      <c r="C348" s="33" t="s">
        <v>625</v>
      </c>
      <c r="D348" s="52">
        <v>0</v>
      </c>
      <c r="E348" s="53">
        <v>11710080</v>
      </c>
      <c r="F348" s="53">
        <v>3310068</v>
      </c>
      <c r="G348" s="6">
        <f t="shared" si="63"/>
        <v>0</v>
      </c>
      <c r="H348" s="67">
        <v>156300</v>
      </c>
      <c r="I348" s="53">
        <v>504270</v>
      </c>
      <c r="J348" s="68">
        <v>429751</v>
      </c>
      <c r="K348" s="68">
        <v>1090321</v>
      </c>
      <c r="L348" s="67">
        <v>453906</v>
      </c>
      <c r="M348" s="53">
        <v>1054324</v>
      </c>
      <c r="N348" s="68">
        <v>711517</v>
      </c>
      <c r="O348" s="68">
        <v>2219747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26</v>
      </c>
      <c r="B349" s="32" t="s">
        <v>626</v>
      </c>
      <c r="C349" s="33" t="s">
        <v>627</v>
      </c>
      <c r="D349" s="52">
        <v>34712600</v>
      </c>
      <c r="E349" s="53">
        <v>34712600</v>
      </c>
      <c r="F349" s="53">
        <v>8240283</v>
      </c>
      <c r="G349" s="6">
        <f t="shared" si="63"/>
        <v>0.23738593479024908</v>
      </c>
      <c r="H349" s="67">
        <v>542782</v>
      </c>
      <c r="I349" s="53">
        <v>752169</v>
      </c>
      <c r="J349" s="68">
        <v>1310229</v>
      </c>
      <c r="K349" s="68">
        <v>2605180</v>
      </c>
      <c r="L349" s="67">
        <v>1992790</v>
      </c>
      <c r="M349" s="53">
        <v>1864912</v>
      </c>
      <c r="N349" s="68">
        <v>1777401</v>
      </c>
      <c r="O349" s="68">
        <v>5635103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45</v>
      </c>
      <c r="B350" s="32" t="s">
        <v>628</v>
      </c>
      <c r="C350" s="33" t="s">
        <v>629</v>
      </c>
      <c r="D350" s="52">
        <v>0</v>
      </c>
      <c r="E350" s="53">
        <v>0</v>
      </c>
      <c r="F350" s="53">
        <v>0</v>
      </c>
      <c r="G350" s="6">
        <f t="shared" si="63"/>
        <v>0</v>
      </c>
      <c r="H350" s="67">
        <v>0</v>
      </c>
      <c r="I350" s="53">
        <v>0</v>
      </c>
      <c r="J350" s="68">
        <v>0</v>
      </c>
      <c r="K350" s="68">
        <v>0</v>
      </c>
      <c r="L350" s="67">
        <v>0</v>
      </c>
      <c r="M350" s="53">
        <v>0</v>
      </c>
      <c r="N350" s="68">
        <v>0</v>
      </c>
      <c r="O350" s="68">
        <v>0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630</v>
      </c>
      <c r="C351" s="36"/>
      <c r="D351" s="54">
        <f>SUM(D343:D350)</f>
        <v>127025752</v>
      </c>
      <c r="E351" s="55">
        <f>SUM(E343:E350)</f>
        <v>138735832</v>
      </c>
      <c r="F351" s="55">
        <f>SUM(F343:F350)</f>
        <v>36689821</v>
      </c>
      <c r="G351" s="7">
        <f t="shared" si="63"/>
        <v>0.2888376602564809</v>
      </c>
      <c r="H351" s="69">
        <f aca="true" t="shared" si="68" ref="H351:W351">SUM(H343:H350)</f>
        <v>830650</v>
      </c>
      <c r="I351" s="55">
        <f t="shared" si="68"/>
        <v>1801514</v>
      </c>
      <c r="J351" s="70">
        <f t="shared" si="68"/>
        <v>9032962</v>
      </c>
      <c r="K351" s="70">
        <f t="shared" si="68"/>
        <v>11665126</v>
      </c>
      <c r="L351" s="69">
        <f t="shared" si="68"/>
        <v>11039358</v>
      </c>
      <c r="M351" s="55">
        <f t="shared" si="68"/>
        <v>10263220</v>
      </c>
      <c r="N351" s="70">
        <f t="shared" si="68"/>
        <v>3722117</v>
      </c>
      <c r="O351" s="70">
        <f t="shared" si="68"/>
        <v>25024695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26</v>
      </c>
      <c r="B352" s="32" t="s">
        <v>631</v>
      </c>
      <c r="C352" s="33" t="s">
        <v>632</v>
      </c>
      <c r="D352" s="52">
        <v>1884000</v>
      </c>
      <c r="E352" s="53">
        <v>1884000</v>
      </c>
      <c r="F352" s="53">
        <v>0</v>
      </c>
      <c r="G352" s="6">
        <f t="shared" si="63"/>
        <v>0</v>
      </c>
      <c r="H352" s="67">
        <v>0</v>
      </c>
      <c r="I352" s="53">
        <v>0</v>
      </c>
      <c r="J352" s="68">
        <v>0</v>
      </c>
      <c r="K352" s="68">
        <v>0</v>
      </c>
      <c r="L352" s="67">
        <v>0</v>
      </c>
      <c r="M352" s="53">
        <v>0</v>
      </c>
      <c r="N352" s="68">
        <v>0</v>
      </c>
      <c r="O352" s="68">
        <v>0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26</v>
      </c>
      <c r="B353" s="32" t="s">
        <v>633</v>
      </c>
      <c r="C353" s="33" t="s">
        <v>634</v>
      </c>
      <c r="D353" s="52">
        <v>1293500</v>
      </c>
      <c r="E353" s="53">
        <v>1293500</v>
      </c>
      <c r="F353" s="53">
        <v>0</v>
      </c>
      <c r="G353" s="6">
        <f t="shared" si="63"/>
        <v>0</v>
      </c>
      <c r="H353" s="67">
        <v>0</v>
      </c>
      <c r="I353" s="53">
        <v>0</v>
      </c>
      <c r="J353" s="68">
        <v>0</v>
      </c>
      <c r="K353" s="68">
        <v>0</v>
      </c>
      <c r="L353" s="67">
        <v>0</v>
      </c>
      <c r="M353" s="53">
        <v>0</v>
      </c>
      <c r="N353" s="68">
        <v>0</v>
      </c>
      <c r="O353" s="68">
        <v>0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26</v>
      </c>
      <c r="B354" s="32" t="s">
        <v>635</v>
      </c>
      <c r="C354" s="33" t="s">
        <v>636</v>
      </c>
      <c r="D354" s="52">
        <v>15667579</v>
      </c>
      <c r="E354" s="53">
        <v>0</v>
      </c>
      <c r="F354" s="53">
        <v>0</v>
      </c>
      <c r="G354" s="6">
        <f t="shared" si="63"/>
        <v>0</v>
      </c>
      <c r="H354" s="67">
        <v>0</v>
      </c>
      <c r="I354" s="53">
        <v>0</v>
      </c>
      <c r="J354" s="68">
        <v>0</v>
      </c>
      <c r="K354" s="68">
        <v>0</v>
      </c>
      <c r="L354" s="67">
        <v>0</v>
      </c>
      <c r="M354" s="53">
        <v>0</v>
      </c>
      <c r="N354" s="68">
        <v>0</v>
      </c>
      <c r="O354" s="68">
        <v>0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45</v>
      </c>
      <c r="B355" s="32" t="s">
        <v>637</v>
      </c>
      <c r="C355" s="33" t="s">
        <v>638</v>
      </c>
      <c r="D355" s="52">
        <v>68500</v>
      </c>
      <c r="E355" s="53">
        <v>68500</v>
      </c>
      <c r="F355" s="53">
        <v>0</v>
      </c>
      <c r="G355" s="6">
        <f t="shared" si="63"/>
        <v>0</v>
      </c>
      <c r="H355" s="67">
        <v>0</v>
      </c>
      <c r="I355" s="53">
        <v>0</v>
      </c>
      <c r="J355" s="68">
        <v>0</v>
      </c>
      <c r="K355" s="68">
        <v>0</v>
      </c>
      <c r="L355" s="67">
        <v>0</v>
      </c>
      <c r="M355" s="53">
        <v>0</v>
      </c>
      <c r="N355" s="68">
        <v>0</v>
      </c>
      <c r="O355" s="68">
        <v>0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639</v>
      </c>
      <c r="C356" s="44"/>
      <c r="D356" s="61">
        <f>SUM(D352:D355)</f>
        <v>18913579</v>
      </c>
      <c r="E356" s="62">
        <f>SUM(E352:E355)</f>
        <v>3246000</v>
      </c>
      <c r="F356" s="62">
        <f>SUM(F352:F355)</f>
        <v>0</v>
      </c>
      <c r="G356" s="9">
        <f t="shared" si="63"/>
        <v>0</v>
      </c>
      <c r="H356" s="74">
        <f aca="true" t="shared" si="69" ref="H356:W356">SUM(H352:H355)</f>
        <v>0</v>
      </c>
      <c r="I356" s="62">
        <f t="shared" si="69"/>
        <v>0</v>
      </c>
      <c r="J356" s="75">
        <f t="shared" si="69"/>
        <v>0</v>
      </c>
      <c r="K356" s="75">
        <f t="shared" si="69"/>
        <v>0</v>
      </c>
      <c r="L356" s="74">
        <f t="shared" si="69"/>
        <v>0</v>
      </c>
      <c r="M356" s="62">
        <f t="shared" si="69"/>
        <v>0</v>
      </c>
      <c r="N356" s="75">
        <f t="shared" si="69"/>
        <v>0</v>
      </c>
      <c r="O356" s="75">
        <f t="shared" si="69"/>
        <v>0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640</v>
      </c>
      <c r="C357" s="47"/>
      <c r="D357" s="63">
        <f>SUM(D321,D323:D328,D330:D335,D337:D341,D343:D350,D352:D355)</f>
        <v>553185937</v>
      </c>
      <c r="E357" s="64">
        <f>SUM(E321,E323:E328,E330:E335,E337:E341,E343:E350,E352:E355)</f>
        <v>3322661041</v>
      </c>
      <c r="F357" s="64">
        <f>SUM(F321,F323:F328,F330:F335,F337:F341,F343:F350,F352:F355)</f>
        <v>1350622572</v>
      </c>
      <c r="G357" s="10">
        <f t="shared" si="63"/>
        <v>2.4415345395882686</v>
      </c>
      <c r="H357" s="76">
        <f aca="true" t="shared" si="70" ref="H357:W357">SUM(H321,H323:H328,H330:H335,H337:H341,H343:H350,H352:H355)</f>
        <v>110845308</v>
      </c>
      <c r="I357" s="64">
        <f t="shared" si="70"/>
        <v>232851329</v>
      </c>
      <c r="J357" s="77">
        <f t="shared" si="70"/>
        <v>249922680</v>
      </c>
      <c r="K357" s="77">
        <f t="shared" si="70"/>
        <v>593619317</v>
      </c>
      <c r="L357" s="76">
        <f t="shared" si="70"/>
        <v>251647442</v>
      </c>
      <c r="M357" s="64">
        <f t="shared" si="70"/>
        <v>255282974</v>
      </c>
      <c r="N357" s="77">
        <f t="shared" si="70"/>
        <v>250072839</v>
      </c>
      <c r="O357" s="77">
        <f t="shared" si="70"/>
        <v>757003255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641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14133950862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16900739890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3220846874</v>
      </c>
      <c r="G358" s="51">
        <f t="shared" si="63"/>
        <v>0.22788015222689403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181932724</v>
      </c>
      <c r="I358" s="79">
        <f t="shared" si="71"/>
        <v>451152811</v>
      </c>
      <c r="J358" s="80">
        <f t="shared" si="71"/>
        <v>993380758</v>
      </c>
      <c r="K358" s="80">
        <f t="shared" si="71"/>
        <v>1626466293</v>
      </c>
      <c r="L358" s="78">
        <f t="shared" si="71"/>
        <v>524535761</v>
      </c>
      <c r="M358" s="79">
        <f t="shared" si="71"/>
        <v>553956534</v>
      </c>
      <c r="N358" s="80">
        <f t="shared" si="71"/>
        <v>515888286</v>
      </c>
      <c r="O358" s="80">
        <f t="shared" si="71"/>
        <v>1594380581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  <row r="359" ht="12.75">
      <c r="B359" s="11" t="s">
        <v>642</v>
      </c>
    </row>
  </sheetData>
  <sheetProtection password="F954" sheet="1" objects="1" scenarios="1"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2014-02-03T09:20:38Z</dcterms:created>
  <dcterms:modified xsi:type="dcterms:W3CDTF">2014-02-03T09:22:04Z</dcterms:modified>
  <cp:category/>
  <cp:version/>
  <cp:contentType/>
  <cp:contentStatus/>
</cp:coreProperties>
</file>