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Operating" sheetId="1" r:id="rId1"/>
  </sheets>
  <definedNames>
    <definedName name="_xlnm.Print_Area" localSheetId="0">'Operating'!$A$1:$W$357</definedName>
    <definedName name="_xlnm.Print_Titles" localSheetId="0">'Operating'!$1:$3</definedName>
  </definedNames>
  <calcPr fullCalcOnLoad="1"/>
</workbook>
</file>

<file path=xl/sharedStrings.xml><?xml version="1.0" encoding="utf-8"?>
<sst xmlns="http://schemas.openxmlformats.org/spreadsheetml/2006/main" count="925" uniqueCount="646">
  <si>
    <t>R thousands</t>
  </si>
  <si>
    <t>Code</t>
  </si>
  <si>
    <t>Original Budget</t>
  </si>
  <si>
    <t>Adjusted Budget</t>
  </si>
  <si>
    <t>%</t>
  </si>
  <si>
    <t>Month 2 August Actual</t>
  </si>
  <si>
    <t>Month 3 September Actual</t>
  </si>
  <si>
    <t>Quarter 1 July - Sept Actual</t>
  </si>
  <si>
    <t>Month 4 October Actual</t>
  </si>
  <si>
    <t>Month 5 November Actual</t>
  </si>
  <si>
    <t>Month 6 December Actual</t>
  </si>
  <si>
    <t>Quarter 2 Oct - Dec Actual</t>
  </si>
  <si>
    <t>Month 7 January Actual</t>
  </si>
  <si>
    <t>Month 8 February Actual</t>
  </si>
  <si>
    <t>Month 9 March Actual</t>
  </si>
  <si>
    <t>Quarter 3 Jan - March Actual</t>
  </si>
  <si>
    <t>Month 10 April Actual</t>
  </si>
  <si>
    <t>Month 12 June Actual</t>
  </si>
  <si>
    <t>Quarter 4 April - June Actual</t>
  </si>
  <si>
    <t>EASTERN CAPE</t>
  </si>
  <si>
    <t>A</t>
  </si>
  <si>
    <t>Buffalo City</t>
  </si>
  <si>
    <t>BUF</t>
  </si>
  <si>
    <t>Nelson Mandela Bay</t>
  </si>
  <si>
    <t>NMA</t>
  </si>
  <si>
    <t>Total Metros</t>
  </si>
  <si>
    <t>B</t>
  </si>
  <si>
    <t>Camdeboo</t>
  </si>
  <si>
    <t>EC101</t>
  </si>
  <si>
    <t>Blue Crane Route</t>
  </si>
  <si>
    <t>EC102</t>
  </si>
  <si>
    <t>Ikwezi</t>
  </si>
  <si>
    <t>EC103</t>
  </si>
  <si>
    <t>Makana</t>
  </si>
  <si>
    <t>EC104</t>
  </si>
  <si>
    <t>Ndlambe</t>
  </si>
  <si>
    <t>EC105</t>
  </si>
  <si>
    <t>Sundays River Valley</t>
  </si>
  <si>
    <t>EC106</t>
  </si>
  <si>
    <t>Baviaans</t>
  </si>
  <si>
    <t>EC107</t>
  </si>
  <si>
    <t>Kouga</t>
  </si>
  <si>
    <t>EC108</t>
  </si>
  <si>
    <t>Kou-Kamma</t>
  </si>
  <si>
    <t>EC109</t>
  </si>
  <si>
    <t>C</t>
  </si>
  <si>
    <t>Cacadu</t>
  </si>
  <si>
    <t>DC10</t>
  </si>
  <si>
    <t>Total Cacadu</t>
  </si>
  <si>
    <t>Mbhashe</t>
  </si>
  <si>
    <t>EC121</t>
  </si>
  <si>
    <t>Mnquma</t>
  </si>
  <si>
    <t>EC122</t>
  </si>
  <si>
    <t>Great Kei</t>
  </si>
  <si>
    <t>EC123</t>
  </si>
  <si>
    <t>Amahlathi</t>
  </si>
  <si>
    <t>EC124</t>
  </si>
  <si>
    <t>Ngqushwa</t>
  </si>
  <si>
    <t>EC126</t>
  </si>
  <si>
    <t>Nkonkobe</t>
  </si>
  <si>
    <t>EC127</t>
  </si>
  <si>
    <t>Nxuba</t>
  </si>
  <si>
    <t>EC128</t>
  </si>
  <si>
    <t>Amathole</t>
  </si>
  <si>
    <t>DC12</t>
  </si>
  <si>
    <t>Total Amathole</t>
  </si>
  <si>
    <t>Inxuba Yethemba</t>
  </si>
  <si>
    <t>EC131</t>
  </si>
  <si>
    <t>Tsolwana</t>
  </si>
  <si>
    <t>EC132</t>
  </si>
  <si>
    <t>Inkwanca</t>
  </si>
  <si>
    <t>EC133</t>
  </si>
  <si>
    <t>Lukhanji</t>
  </si>
  <si>
    <t>EC134</t>
  </si>
  <si>
    <t>Intsika Yethu</t>
  </si>
  <si>
    <t>EC135</t>
  </si>
  <si>
    <t>Emalahleni (Ec)</t>
  </si>
  <si>
    <t>EC136</t>
  </si>
  <si>
    <t>Engcobo</t>
  </si>
  <si>
    <t>EC137</t>
  </si>
  <si>
    <t>Sakhisizwe</t>
  </si>
  <si>
    <t>EC138</t>
  </si>
  <si>
    <t>Chris Hani</t>
  </si>
  <si>
    <t>DC13</t>
  </si>
  <si>
    <t>Total Chris Hani</t>
  </si>
  <si>
    <t>Elundini</t>
  </si>
  <si>
    <t>EC141</t>
  </si>
  <si>
    <t>Senqu</t>
  </si>
  <si>
    <t>EC142</t>
  </si>
  <si>
    <t>Maletswai</t>
  </si>
  <si>
    <t>EC143</t>
  </si>
  <si>
    <t>Gariep</t>
  </si>
  <si>
    <t>EC144</t>
  </si>
  <si>
    <t>Joe Gqabi</t>
  </si>
  <si>
    <t>DC14</t>
  </si>
  <si>
    <t>Total Joe Gqabi</t>
  </si>
  <si>
    <t>Ngquza Hills</t>
  </si>
  <si>
    <t>EC153</t>
  </si>
  <si>
    <t>Port St Johns</t>
  </si>
  <si>
    <t>EC154</t>
  </si>
  <si>
    <t>Nyandeni</t>
  </si>
  <si>
    <t>EC155</t>
  </si>
  <si>
    <t>Mhlontlo</t>
  </si>
  <si>
    <t>EC156</t>
  </si>
  <si>
    <t>King Sabata Dalindyebo</t>
  </si>
  <si>
    <t>EC157</t>
  </si>
  <si>
    <t>O .R. Tambo</t>
  </si>
  <si>
    <t>DC15</t>
  </si>
  <si>
    <t>Total O .R. Tambo</t>
  </si>
  <si>
    <t>Matatiele</t>
  </si>
  <si>
    <t>EC441</t>
  </si>
  <si>
    <t>Umzimvubu</t>
  </si>
  <si>
    <t>EC442</t>
  </si>
  <si>
    <t>Mbizana</t>
  </si>
  <si>
    <t>EC443</t>
  </si>
  <si>
    <t>Ntabankulu</t>
  </si>
  <si>
    <t>EC444</t>
  </si>
  <si>
    <t>Alfred Nzo</t>
  </si>
  <si>
    <t>DC44</t>
  </si>
  <si>
    <t>Total Alfred Nzo</t>
  </si>
  <si>
    <t>Total Eastern Cape</t>
  </si>
  <si>
    <t>FREE STATE</t>
  </si>
  <si>
    <t>Mangaung</t>
  </si>
  <si>
    <t>MAN</t>
  </si>
  <si>
    <t>Letsemeng</t>
  </si>
  <si>
    <t>FS161</t>
  </si>
  <si>
    <t>Kopanong</t>
  </si>
  <si>
    <t>FS162</t>
  </si>
  <si>
    <t>Mohokare</t>
  </si>
  <si>
    <t>FS163</t>
  </si>
  <si>
    <t>Naledi (Fs)</t>
  </si>
  <si>
    <t>FS164</t>
  </si>
  <si>
    <t>Xhariep</t>
  </si>
  <si>
    <t>DC16</t>
  </si>
  <si>
    <t>Total Xhariep</t>
  </si>
  <si>
    <t>Masilonyana</t>
  </si>
  <si>
    <t>FS181</t>
  </si>
  <si>
    <t>Tokologo</t>
  </si>
  <si>
    <t>FS182</t>
  </si>
  <si>
    <t>Tswelopele</t>
  </si>
  <si>
    <t>FS183</t>
  </si>
  <si>
    <t>Matjhabeng</t>
  </si>
  <si>
    <t>FS184</t>
  </si>
  <si>
    <t>Nala</t>
  </si>
  <si>
    <t>FS185</t>
  </si>
  <si>
    <t>Lejweleputswa</t>
  </si>
  <si>
    <t>DC18</t>
  </si>
  <si>
    <t>Total Lejweleputswa</t>
  </si>
  <si>
    <t>Setsoto</t>
  </si>
  <si>
    <t>FS191</t>
  </si>
  <si>
    <t>Dihlabeng</t>
  </si>
  <si>
    <t>FS192</t>
  </si>
  <si>
    <t>Nketoana</t>
  </si>
  <si>
    <t>FS193</t>
  </si>
  <si>
    <t>Maluti-a-Phofung</t>
  </si>
  <si>
    <t>FS194</t>
  </si>
  <si>
    <t>Phumelela</t>
  </si>
  <si>
    <t>FS195</t>
  </si>
  <si>
    <t>Mantsopa</t>
  </si>
  <si>
    <t>FS196</t>
  </si>
  <si>
    <t>Thabo Mofutsanyana</t>
  </si>
  <si>
    <t>DC19</t>
  </si>
  <si>
    <t>Total Thabo Mofutsanyana</t>
  </si>
  <si>
    <t>Moqhaka</t>
  </si>
  <si>
    <t>FS201</t>
  </si>
  <si>
    <t>Ngwathe</t>
  </si>
  <si>
    <t>FS203</t>
  </si>
  <si>
    <t>Metsimaholo</t>
  </si>
  <si>
    <t>FS204</t>
  </si>
  <si>
    <t>Mafube</t>
  </si>
  <si>
    <t>FS205</t>
  </si>
  <si>
    <t>Fezile Dabi</t>
  </si>
  <si>
    <t>DC20</t>
  </si>
  <si>
    <t>Total Fezile Dabi</t>
  </si>
  <si>
    <t>Total Free State</t>
  </si>
  <si>
    <t>GAUTENG</t>
  </si>
  <si>
    <t>Ekurhuleni Metro</t>
  </si>
  <si>
    <t>EKU</t>
  </si>
  <si>
    <t>City Of Johannesburg</t>
  </si>
  <si>
    <t>JHB</t>
  </si>
  <si>
    <t>City Of Tshwane</t>
  </si>
  <si>
    <t>TSH</t>
  </si>
  <si>
    <t>Emfuleni</t>
  </si>
  <si>
    <t>GT421</t>
  </si>
  <si>
    <t>Midvaal</t>
  </si>
  <si>
    <t>GT422</t>
  </si>
  <si>
    <t>Lesedi</t>
  </si>
  <si>
    <t>GT423</t>
  </si>
  <si>
    <t>Sedibeng</t>
  </si>
  <si>
    <t>DC42</t>
  </si>
  <si>
    <t>Total Sedibeng</t>
  </si>
  <si>
    <t>Mogale City</t>
  </si>
  <si>
    <t>GT481</t>
  </si>
  <si>
    <t>Randfontein</t>
  </si>
  <si>
    <t>GT482</t>
  </si>
  <si>
    <t>Westonaria</t>
  </si>
  <si>
    <t>GT483</t>
  </si>
  <si>
    <t>Merafong City</t>
  </si>
  <si>
    <t>GT484</t>
  </si>
  <si>
    <t>West Rand</t>
  </si>
  <si>
    <t>DC48</t>
  </si>
  <si>
    <t>Total West Rand</t>
  </si>
  <si>
    <t>Total Gauteng</t>
  </si>
  <si>
    <t>KWAZULU-NATAL</t>
  </si>
  <si>
    <t>eThekwini</t>
  </si>
  <si>
    <t>ETH</t>
  </si>
  <si>
    <t>Vulamehlo</t>
  </si>
  <si>
    <t>KZN211</t>
  </si>
  <si>
    <t>Umdoni</t>
  </si>
  <si>
    <t>KZN212</t>
  </si>
  <si>
    <t>Umzumbe</t>
  </si>
  <si>
    <t>KZN213</t>
  </si>
  <si>
    <t>uMuziwabantu</t>
  </si>
  <si>
    <t>KZN214</t>
  </si>
  <si>
    <t>Ezinqoleni</t>
  </si>
  <si>
    <t>KZN215</t>
  </si>
  <si>
    <t>Hibiscus Coast</t>
  </si>
  <si>
    <t>KZN216</t>
  </si>
  <si>
    <t>Ugu</t>
  </si>
  <si>
    <t>DC21</t>
  </si>
  <si>
    <t>Total Ugu</t>
  </si>
  <si>
    <t>uMshwathi</t>
  </si>
  <si>
    <t>KZN221</t>
  </si>
  <si>
    <t>uMngeni</t>
  </si>
  <si>
    <t>KZN222</t>
  </si>
  <si>
    <t>Mpofana</t>
  </si>
  <si>
    <t>KZN223</t>
  </si>
  <si>
    <t>Impendle</t>
  </si>
  <si>
    <t>KZN224</t>
  </si>
  <si>
    <t>Msunduzi</t>
  </si>
  <si>
    <t>KZN225</t>
  </si>
  <si>
    <t>Mkhambathini</t>
  </si>
  <si>
    <t>KZN226</t>
  </si>
  <si>
    <t>Richmond</t>
  </si>
  <si>
    <t>KZN227</t>
  </si>
  <si>
    <t>uMgungundlovu</t>
  </si>
  <si>
    <t>DC22</t>
  </si>
  <si>
    <t>Total uMgungundlovu</t>
  </si>
  <si>
    <t>Emnambithi/Ladysmith</t>
  </si>
  <si>
    <t>KZN232</t>
  </si>
  <si>
    <t>Indaka</t>
  </si>
  <si>
    <t>KZN233</t>
  </si>
  <si>
    <t>Umtshezi</t>
  </si>
  <si>
    <t>KZN234</t>
  </si>
  <si>
    <t>Okhahlamba</t>
  </si>
  <si>
    <t>KZN235</t>
  </si>
  <si>
    <t>Imbabazane</t>
  </si>
  <si>
    <t>KZN236</t>
  </si>
  <si>
    <t>Uthukela</t>
  </si>
  <si>
    <t>DC23</t>
  </si>
  <si>
    <t>Total Uthukela</t>
  </si>
  <si>
    <t>Endumeni</t>
  </si>
  <si>
    <t>KZN241</t>
  </si>
  <si>
    <t>Nquthu</t>
  </si>
  <si>
    <t>KZN242</t>
  </si>
  <si>
    <t>Msinga</t>
  </si>
  <si>
    <t>KZN244</t>
  </si>
  <si>
    <t>Umvoti</t>
  </si>
  <si>
    <t>KZN245</t>
  </si>
  <si>
    <t>Umzinyathi</t>
  </si>
  <si>
    <t>DC24</t>
  </si>
  <si>
    <t>Total Umzinyathi</t>
  </si>
  <si>
    <t>Newcastle</t>
  </si>
  <si>
    <t>KZN252</t>
  </si>
  <si>
    <t>eMadlangeni</t>
  </si>
  <si>
    <t>KZN253</t>
  </si>
  <si>
    <t>Dannhauser</t>
  </si>
  <si>
    <t>KZN254</t>
  </si>
  <si>
    <t>Amajuba</t>
  </si>
  <si>
    <t>DC25</t>
  </si>
  <si>
    <t>Total Amajuba</t>
  </si>
  <si>
    <t>eDumbe</t>
  </si>
  <si>
    <t>KZN261</t>
  </si>
  <si>
    <t>uPhongolo</t>
  </si>
  <si>
    <t>KZN262</t>
  </si>
  <si>
    <t>Abaqulusi</t>
  </si>
  <si>
    <t>KZN263</t>
  </si>
  <si>
    <t>Nongoma</t>
  </si>
  <si>
    <t>KZN265</t>
  </si>
  <si>
    <t>Ulundi</t>
  </si>
  <si>
    <t>KZN266</t>
  </si>
  <si>
    <t>Zululand</t>
  </si>
  <si>
    <t>DC26</t>
  </si>
  <si>
    <t>Total Zululand</t>
  </si>
  <si>
    <t>Umhlabuyalingana</t>
  </si>
  <si>
    <t>KZN271</t>
  </si>
  <si>
    <t>Jozini</t>
  </si>
  <si>
    <t>KZN272</t>
  </si>
  <si>
    <t>The Big 5 False Bay</t>
  </si>
  <si>
    <t>KZN273</t>
  </si>
  <si>
    <t>Hlabisa</t>
  </si>
  <si>
    <t>KZN274</t>
  </si>
  <si>
    <t>Mtubatuba</t>
  </si>
  <si>
    <t>KZN275</t>
  </si>
  <si>
    <t>Umkhanyakude</t>
  </si>
  <si>
    <t>DC27</t>
  </si>
  <si>
    <t>Total Umkhanyakude</t>
  </si>
  <si>
    <t>Mfolozi</t>
  </si>
  <si>
    <t>KZN281</t>
  </si>
  <si>
    <t>uMhlathuze</t>
  </si>
  <si>
    <t>KZN282</t>
  </si>
  <si>
    <t>Ntambanana</t>
  </si>
  <si>
    <t>KZN283</t>
  </si>
  <si>
    <t>uMlalazi</t>
  </si>
  <si>
    <t>KZN284</t>
  </si>
  <si>
    <t>Mthonjaneni</t>
  </si>
  <si>
    <t>KZN285</t>
  </si>
  <si>
    <t>Nkandla</t>
  </si>
  <si>
    <t>KZN286</t>
  </si>
  <si>
    <t>uThungulu</t>
  </si>
  <si>
    <t>DC28</t>
  </si>
  <si>
    <t>Total uThungulu</t>
  </si>
  <si>
    <t>Mandeni</t>
  </si>
  <si>
    <t>KZN291</t>
  </si>
  <si>
    <t>KwaDukuza</t>
  </si>
  <si>
    <t>KZN292</t>
  </si>
  <si>
    <t>Ndwedwe</t>
  </si>
  <si>
    <t>KZN293</t>
  </si>
  <si>
    <t>Maphumulo</t>
  </si>
  <si>
    <t>KZN294</t>
  </si>
  <si>
    <t>iLembe</t>
  </si>
  <si>
    <t>DC29</t>
  </si>
  <si>
    <t>Total iLembe</t>
  </si>
  <si>
    <t>Ingwe</t>
  </si>
  <si>
    <t>KZN431</t>
  </si>
  <si>
    <t>Kwa Sani</t>
  </si>
  <si>
    <t>KZN432</t>
  </si>
  <si>
    <t>Greater Kokstad</t>
  </si>
  <si>
    <t>KZN433</t>
  </si>
  <si>
    <t>Ubuhlebezwe</t>
  </si>
  <si>
    <t>KZN434</t>
  </si>
  <si>
    <t>Umzimkhulu</t>
  </si>
  <si>
    <t>KZN435</t>
  </si>
  <si>
    <t>Harry Gwala</t>
  </si>
  <si>
    <t>DC43</t>
  </si>
  <si>
    <t>Total Harry Gwala</t>
  </si>
  <si>
    <t>Total Kwazulu-Natal</t>
  </si>
  <si>
    <t>LIMPOPO</t>
  </si>
  <si>
    <t>Greater Giyani</t>
  </si>
  <si>
    <t>LIM331</t>
  </si>
  <si>
    <t>Greater Letaba</t>
  </si>
  <si>
    <t>LIM332</t>
  </si>
  <si>
    <t>Greater Tzaneen</t>
  </si>
  <si>
    <t>LIM333</t>
  </si>
  <si>
    <t>Ba-Phalaborwa</t>
  </si>
  <si>
    <t>LIM334</t>
  </si>
  <si>
    <t>Maruleng</t>
  </si>
  <si>
    <t>LIM335</t>
  </si>
  <si>
    <t>Mopani</t>
  </si>
  <si>
    <t>DC33</t>
  </si>
  <si>
    <t>Total Mopani</t>
  </si>
  <si>
    <t>Musina</t>
  </si>
  <si>
    <t>LIM341</t>
  </si>
  <si>
    <t>Mutale</t>
  </si>
  <si>
    <t>LIM342</t>
  </si>
  <si>
    <t>Thulamela</t>
  </si>
  <si>
    <t>LIM343</t>
  </si>
  <si>
    <t>Makhado</t>
  </si>
  <si>
    <t>LIM344</t>
  </si>
  <si>
    <t>Vhembe</t>
  </si>
  <si>
    <t>DC34</t>
  </si>
  <si>
    <t>Total Vhembe</t>
  </si>
  <si>
    <t>Blouberg</t>
  </si>
  <si>
    <t>LIM351</t>
  </si>
  <si>
    <t>Aganang</t>
  </si>
  <si>
    <t>LIM352</t>
  </si>
  <si>
    <t>Molemole</t>
  </si>
  <si>
    <t>LIM353</t>
  </si>
  <si>
    <t>Polokwane</t>
  </si>
  <si>
    <t>LIM354</t>
  </si>
  <si>
    <t>Lepelle-Nkumpi</t>
  </si>
  <si>
    <t>LIM355</t>
  </si>
  <si>
    <t>Capricorn</t>
  </si>
  <si>
    <t>DC35</t>
  </si>
  <si>
    <t>Total Capricorn</t>
  </si>
  <si>
    <t>Thabazimbi</t>
  </si>
  <si>
    <t>LIM361</t>
  </si>
  <si>
    <t>Lephalale</t>
  </si>
  <si>
    <t>LIM362</t>
  </si>
  <si>
    <t>Mookgopong</t>
  </si>
  <si>
    <t>LIM364</t>
  </si>
  <si>
    <t>Modimolle</t>
  </si>
  <si>
    <t>LIM365</t>
  </si>
  <si>
    <t>Bela Bela</t>
  </si>
  <si>
    <t>LIM366</t>
  </si>
  <si>
    <t>Mogalakwena</t>
  </si>
  <si>
    <t>LIM367</t>
  </si>
  <si>
    <t>Waterberg</t>
  </si>
  <si>
    <t>DC36</t>
  </si>
  <si>
    <t>Total Waterberg</t>
  </si>
  <si>
    <t>Ephraim Mogale</t>
  </si>
  <si>
    <t>LIM471</t>
  </si>
  <si>
    <t>Elias Motsoaledi</t>
  </si>
  <si>
    <t>LIM472</t>
  </si>
  <si>
    <t>Makhuduthamaga</t>
  </si>
  <si>
    <t>LIM473</t>
  </si>
  <si>
    <t>Fetakgomo</t>
  </si>
  <si>
    <t>LIM474</t>
  </si>
  <si>
    <t>Greater Tubatse</t>
  </si>
  <si>
    <t>LIM475</t>
  </si>
  <si>
    <t>Sekhukhune</t>
  </si>
  <si>
    <t>DC47</t>
  </si>
  <si>
    <t>Total Sekhukhune</t>
  </si>
  <si>
    <t>Total Limpopo</t>
  </si>
  <si>
    <t>MPUMALANGA</t>
  </si>
  <si>
    <t>Albert Luthuli</t>
  </si>
  <si>
    <t>MP301</t>
  </si>
  <si>
    <t>Msukaligwa</t>
  </si>
  <si>
    <t>MP302</t>
  </si>
  <si>
    <t>Mkhondo</t>
  </si>
  <si>
    <t>MP303</t>
  </si>
  <si>
    <t>Pixley Ka Seme (MP)</t>
  </si>
  <si>
    <t>MP304</t>
  </si>
  <si>
    <t>Lekwa</t>
  </si>
  <si>
    <t>MP305</t>
  </si>
  <si>
    <t>Dipaleseng</t>
  </si>
  <si>
    <t>MP306</t>
  </si>
  <si>
    <t>Govan Mbeki</t>
  </si>
  <si>
    <t>MP307</t>
  </si>
  <si>
    <t>Gert Sibande</t>
  </si>
  <si>
    <t>DC30</t>
  </si>
  <si>
    <t>Total Gert Sibande</t>
  </si>
  <si>
    <t>Victor Khanye</t>
  </si>
  <si>
    <t>MP311</t>
  </si>
  <si>
    <t>Emalahleni (Mp)</t>
  </si>
  <si>
    <t>MP312</t>
  </si>
  <si>
    <t>Steve Tshwete</t>
  </si>
  <si>
    <t>MP313</t>
  </si>
  <si>
    <t>Emakhazeni</t>
  </si>
  <si>
    <t>MP314</t>
  </si>
  <si>
    <t>Thembisile Hani</t>
  </si>
  <si>
    <t>MP315</t>
  </si>
  <si>
    <t>Dr J.S. Moroka</t>
  </si>
  <si>
    <t>MP316</t>
  </si>
  <si>
    <t>Nkangala</t>
  </si>
  <si>
    <t>DC31</t>
  </si>
  <si>
    <t>Total Nkangala</t>
  </si>
  <si>
    <t>Thaba Chweu</t>
  </si>
  <si>
    <t>MP321</t>
  </si>
  <si>
    <t>Mbombela</t>
  </si>
  <si>
    <t>MP322</t>
  </si>
  <si>
    <t>Umjindi</t>
  </si>
  <si>
    <t>MP323</t>
  </si>
  <si>
    <t>Nkomazi</t>
  </si>
  <si>
    <t>MP324</t>
  </si>
  <si>
    <t>Bushbuckridge</t>
  </si>
  <si>
    <t>MP325</t>
  </si>
  <si>
    <t>Ehlanzeni</t>
  </si>
  <si>
    <t>DC32</t>
  </si>
  <si>
    <t>Total Ehlanzeni</t>
  </si>
  <si>
    <t>Total Mpumalanga</t>
  </si>
  <si>
    <t>NORTH WEST</t>
  </si>
  <si>
    <t>Moretele</t>
  </si>
  <si>
    <t>NW371</t>
  </si>
  <si>
    <t>Madibeng</t>
  </si>
  <si>
    <t>NW372</t>
  </si>
  <si>
    <t>Rustenburg</t>
  </si>
  <si>
    <t>NW373</t>
  </si>
  <si>
    <t>Kgetlengrivier</t>
  </si>
  <si>
    <t>NW374</t>
  </si>
  <si>
    <t>Moses Kotane</t>
  </si>
  <si>
    <t>NW375</t>
  </si>
  <si>
    <t>Bojanala Platinum</t>
  </si>
  <si>
    <t>DC37</t>
  </si>
  <si>
    <t>Total Bojanala Platinum</t>
  </si>
  <si>
    <t>Ratlou</t>
  </si>
  <si>
    <t>NW381</t>
  </si>
  <si>
    <t>Tswaing</t>
  </si>
  <si>
    <t>NW382</t>
  </si>
  <si>
    <t>Mafikeng</t>
  </si>
  <si>
    <t>NW383</t>
  </si>
  <si>
    <t>Ditsobotla</t>
  </si>
  <si>
    <t>NW384</t>
  </si>
  <si>
    <t>Ramotshere Moiloa</t>
  </si>
  <si>
    <t>NW385</t>
  </si>
  <si>
    <t>Ngaka Modiri Molema</t>
  </si>
  <si>
    <t>DC38</t>
  </si>
  <si>
    <t>Total Ngaka Modiri Molema</t>
  </si>
  <si>
    <t>Naledi (Nw)</t>
  </si>
  <si>
    <t>NW392</t>
  </si>
  <si>
    <t>Mamusa</t>
  </si>
  <si>
    <t>NW393</t>
  </si>
  <si>
    <t>Greater Taung</t>
  </si>
  <si>
    <t>NW394</t>
  </si>
  <si>
    <t>Lekwa-Teemane</t>
  </si>
  <si>
    <t>NW396</t>
  </si>
  <si>
    <t>Molopo-Kagisano</t>
  </si>
  <si>
    <t>NW397</t>
  </si>
  <si>
    <t>Dr Ruth Segomotsi Mompati</t>
  </si>
  <si>
    <t>DC39</t>
  </si>
  <si>
    <t>Total Dr Ruth Segomotsi Mompati</t>
  </si>
  <si>
    <t>Ventersdorp</t>
  </si>
  <si>
    <t>NW401</t>
  </si>
  <si>
    <t>Tlokwe</t>
  </si>
  <si>
    <t>NW402</t>
  </si>
  <si>
    <t>City Of Matlosana</t>
  </si>
  <si>
    <t>NW403</t>
  </si>
  <si>
    <t>Maquassi Hills</t>
  </si>
  <si>
    <t>NW404</t>
  </si>
  <si>
    <t>Dr Kenneth Kaunda</t>
  </si>
  <si>
    <t>DC40</t>
  </si>
  <si>
    <t>Total Dr Kenneth Kaunda</t>
  </si>
  <si>
    <t>Total North West</t>
  </si>
  <si>
    <t>NORTHERN CAPE</t>
  </si>
  <si>
    <t>Joe Morolong</t>
  </si>
  <si>
    <t>NC451</t>
  </si>
  <si>
    <t>Ga-Segonyana</t>
  </si>
  <si>
    <t>NC452</t>
  </si>
  <si>
    <t>Gamagara</t>
  </si>
  <si>
    <t>NC453</t>
  </si>
  <si>
    <t>John Taolo Gaetsewe</t>
  </si>
  <si>
    <t>DC45</t>
  </si>
  <si>
    <t>Total John Taolo Gaetsewe</t>
  </si>
  <si>
    <t>Richtersveld</t>
  </si>
  <si>
    <t>NC061</t>
  </si>
  <si>
    <t>Nama Khoi</t>
  </si>
  <si>
    <t>NC062</t>
  </si>
  <si>
    <t>Kamiesberg</t>
  </si>
  <si>
    <t>NC064</t>
  </si>
  <si>
    <t>Hantam</t>
  </si>
  <si>
    <t>NC065</t>
  </si>
  <si>
    <t>Karoo Hoogland</t>
  </si>
  <si>
    <t>NC066</t>
  </si>
  <si>
    <t>Khai-Ma</t>
  </si>
  <si>
    <t>NC067</t>
  </si>
  <si>
    <t>Namakwa</t>
  </si>
  <si>
    <t>DC6</t>
  </si>
  <si>
    <t>Total Namakwa</t>
  </si>
  <si>
    <t>Ubuntu</t>
  </si>
  <si>
    <t>NC071</t>
  </si>
  <si>
    <t>Umsobomvu</t>
  </si>
  <si>
    <t>NC072</t>
  </si>
  <si>
    <t>Emthanjeni</t>
  </si>
  <si>
    <t>NC073</t>
  </si>
  <si>
    <t>Kareeberg</t>
  </si>
  <si>
    <t>NC074</t>
  </si>
  <si>
    <t>Renosterberg</t>
  </si>
  <si>
    <t>NC075</t>
  </si>
  <si>
    <t>Thembelihle</t>
  </si>
  <si>
    <t>NC076</t>
  </si>
  <si>
    <t>Siyathemba</t>
  </si>
  <si>
    <t>NC077</t>
  </si>
  <si>
    <t>Siyancuma</t>
  </si>
  <si>
    <t>NC078</t>
  </si>
  <si>
    <t>Pixley Ka Seme (Nc)</t>
  </si>
  <si>
    <t>DC7</t>
  </si>
  <si>
    <t>Total Pixley ka Seme (NC)</t>
  </si>
  <si>
    <t>Mier</t>
  </si>
  <si>
    <t>NC081</t>
  </si>
  <si>
    <t>!Kai! Garib</t>
  </si>
  <si>
    <t>NC082</t>
  </si>
  <si>
    <t>//Khara Hais</t>
  </si>
  <si>
    <t>NC083</t>
  </si>
  <si>
    <t>!Kheis</t>
  </si>
  <si>
    <t>NC084</t>
  </si>
  <si>
    <t>Tsantsabane</t>
  </si>
  <si>
    <t>NC085</t>
  </si>
  <si>
    <t>Kgatelopele</t>
  </si>
  <si>
    <t>NC086</t>
  </si>
  <si>
    <t>Z F Mgcawu</t>
  </si>
  <si>
    <t>DC8</t>
  </si>
  <si>
    <t>Total Siyanda</t>
  </si>
  <si>
    <t>Sol Plaatje</t>
  </si>
  <si>
    <t>NC091</t>
  </si>
  <si>
    <t>Dikgatlong</t>
  </si>
  <si>
    <t>NC092</t>
  </si>
  <si>
    <t>Magareng</t>
  </si>
  <si>
    <t>NC093</t>
  </si>
  <si>
    <t>Phokwane</t>
  </si>
  <si>
    <t>NC094</t>
  </si>
  <si>
    <t>Frances Baard</t>
  </si>
  <si>
    <t>DC9</t>
  </si>
  <si>
    <t>Total Frances Baard</t>
  </si>
  <si>
    <t>Total Northern Cape</t>
  </si>
  <si>
    <t>WESTERN CAPE</t>
  </si>
  <si>
    <t>Cape Town</t>
  </si>
  <si>
    <t>CPT</t>
  </si>
  <si>
    <t>Matzikama</t>
  </si>
  <si>
    <t>WC011</t>
  </si>
  <si>
    <t>Cederberg</t>
  </si>
  <si>
    <t>WC012</t>
  </si>
  <si>
    <t>Bergrivier</t>
  </si>
  <si>
    <t>WC013</t>
  </si>
  <si>
    <t>Saldanha Bay</t>
  </si>
  <si>
    <t>WC014</t>
  </si>
  <si>
    <t>Swartland</t>
  </si>
  <si>
    <t>WC015</t>
  </si>
  <si>
    <t>West Coast</t>
  </si>
  <si>
    <t>DC1</t>
  </si>
  <si>
    <t>Total West Coast</t>
  </si>
  <si>
    <t>Witzenberg</t>
  </si>
  <si>
    <t>WC022</t>
  </si>
  <si>
    <t>Drakenstein</t>
  </si>
  <si>
    <t>WC023</t>
  </si>
  <si>
    <t>Stellenbosch</t>
  </si>
  <si>
    <t>WC024</t>
  </si>
  <si>
    <t>Breede Valley</t>
  </si>
  <si>
    <t>WC025</t>
  </si>
  <si>
    <t>Langeberg</t>
  </si>
  <si>
    <t>WC026</t>
  </si>
  <si>
    <t>Cape Winelands DM</t>
  </si>
  <si>
    <t>DC2</t>
  </si>
  <si>
    <t>Total Cape Winelands</t>
  </si>
  <si>
    <t>Theewaterskloof</t>
  </si>
  <si>
    <t>WC031</t>
  </si>
  <si>
    <t>Overstrand</t>
  </si>
  <si>
    <t>WC032</t>
  </si>
  <si>
    <t>Cape Agulhas</t>
  </si>
  <si>
    <t>WC033</t>
  </si>
  <si>
    <t>Swellendam</t>
  </si>
  <si>
    <t>WC034</t>
  </si>
  <si>
    <t>Overberg</t>
  </si>
  <si>
    <t>DC3</t>
  </si>
  <si>
    <t>Total Overberg</t>
  </si>
  <si>
    <t>Kannaland</t>
  </si>
  <si>
    <t>WC041</t>
  </si>
  <si>
    <t>Hessequa</t>
  </si>
  <si>
    <t>WC042</t>
  </si>
  <si>
    <t>Mossel Bay</t>
  </si>
  <si>
    <t>WC043</t>
  </si>
  <si>
    <t>George</t>
  </si>
  <si>
    <t>WC044</t>
  </si>
  <si>
    <t>Oudtshoorn</t>
  </si>
  <si>
    <t>WC045</t>
  </si>
  <si>
    <t>Bitou</t>
  </si>
  <si>
    <t>WC047</t>
  </si>
  <si>
    <t>Knysna</t>
  </si>
  <si>
    <t>WC048</t>
  </si>
  <si>
    <t>Eden</t>
  </si>
  <si>
    <t>DC4</t>
  </si>
  <si>
    <t>Total Eden</t>
  </si>
  <si>
    <t>Laingsburg</t>
  </si>
  <si>
    <t>WC051</t>
  </si>
  <si>
    <t>Prince Albert</t>
  </si>
  <si>
    <t>WC052</t>
  </si>
  <si>
    <t>Beaufort West</t>
  </si>
  <si>
    <t>WC053</t>
  </si>
  <si>
    <t>Central Karoo</t>
  </si>
  <si>
    <t>DC5</t>
  </si>
  <si>
    <t>Total Central Karoo</t>
  </si>
  <si>
    <t>Total Western Cape</t>
  </si>
  <si>
    <t>Total National</t>
  </si>
  <si>
    <t>YTD      Actual</t>
  </si>
  <si>
    <t>Month 1   July    Actual</t>
  </si>
  <si>
    <t>Month 11 May   Actual</t>
  </si>
  <si>
    <t>Monthly operating expenditure for the 3rd quarter ended 31 March 2014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</si>
</sst>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\%"/>
    <numFmt numFmtId="170" formatCode="_(* #,##0_);_(* \(#,##0\);_(* &quot;- &quot;?_);_(@_)"/>
    <numFmt numFmtId="171" formatCode="0.0%;\(0.0%\);_(* &quot;- &quot;?_);_(@_)"/>
    <numFmt numFmtId="172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8"/>
      <name val="Arial Narrow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 applyProtection="1">
      <alignment wrapText="1"/>
      <protection/>
    </xf>
    <xf numFmtId="0" fontId="2" fillId="0" borderId="11" xfId="0" applyFont="1" applyBorder="1" applyAlignment="1" applyProtection="1">
      <alignment wrapText="1"/>
      <protection/>
    </xf>
    <xf numFmtId="0" fontId="2" fillId="0" borderId="12" xfId="0" applyFont="1" applyBorder="1" applyAlignment="1" applyProtection="1">
      <alignment horizontal="left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wrapText="1"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left" vertical="center"/>
      <protection/>
    </xf>
    <xf numFmtId="170" fontId="3" fillId="0" borderId="13" xfId="0" applyNumberFormat="1" applyFont="1" applyBorder="1" applyAlignment="1" applyProtection="1">
      <alignment/>
      <protection/>
    </xf>
    <xf numFmtId="170" fontId="3" fillId="0" borderId="14" xfId="0" applyNumberFormat="1" applyFont="1" applyBorder="1" applyAlignment="1" applyProtection="1">
      <alignment/>
      <protection/>
    </xf>
    <xf numFmtId="171" fontId="3" fillId="0" borderId="15" xfId="0" applyNumberFormat="1" applyFont="1" applyBorder="1" applyAlignment="1" applyProtection="1">
      <alignment/>
      <protection/>
    </xf>
    <xf numFmtId="170" fontId="3" fillId="0" borderId="15" xfId="0" applyNumberFormat="1" applyFont="1" applyBorder="1" applyAlignment="1" applyProtection="1">
      <alignment/>
      <protection/>
    </xf>
    <xf numFmtId="0" fontId="2" fillId="0" borderId="16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170" fontId="2" fillId="0" borderId="16" xfId="0" applyNumberFormat="1" applyFont="1" applyBorder="1" applyAlignment="1" applyProtection="1">
      <alignment wrapText="1"/>
      <protection/>
    </xf>
    <xf numFmtId="170" fontId="3" fillId="0" borderId="0" xfId="0" applyNumberFormat="1" applyFont="1" applyBorder="1" applyAlignment="1" applyProtection="1">
      <alignment/>
      <protection/>
    </xf>
    <xf numFmtId="171" fontId="3" fillId="0" borderId="17" xfId="0" applyNumberFormat="1" applyFont="1" applyBorder="1" applyAlignment="1" applyProtection="1">
      <alignment/>
      <protection/>
    </xf>
    <xf numFmtId="170" fontId="3" fillId="0" borderId="16" xfId="0" applyNumberFormat="1" applyFont="1" applyBorder="1" applyAlignment="1" applyProtection="1">
      <alignment/>
      <protection/>
    </xf>
    <xf numFmtId="170" fontId="3" fillId="0" borderId="17" xfId="0" applyNumberFormat="1" applyFont="1" applyBorder="1" applyAlignment="1" applyProtection="1">
      <alignment/>
      <protection/>
    </xf>
    <xf numFmtId="0" fontId="22" fillId="0" borderId="16" xfId="0" applyFont="1" applyBorder="1" applyAlignment="1" applyProtection="1">
      <alignment wrapText="1"/>
      <protection/>
    </xf>
    <xf numFmtId="0" fontId="22" fillId="0" borderId="0" xfId="0" applyFont="1" applyBorder="1" applyAlignment="1" applyProtection="1">
      <alignment horizontal="left" wrapText="1" indent="1"/>
      <protection/>
    </xf>
    <xf numFmtId="0" fontId="22" fillId="0" borderId="17" xfId="0" applyFont="1" applyBorder="1" applyAlignment="1" applyProtection="1">
      <alignment horizontal="left" vertical="center" wrapText="1"/>
      <protection/>
    </xf>
    <xf numFmtId="172" fontId="22" fillId="0" borderId="16" xfId="0" applyNumberFormat="1" applyFont="1" applyBorder="1" applyAlignment="1" applyProtection="1">
      <alignment wrapText="1"/>
      <protection/>
    </xf>
    <xf numFmtId="172" fontId="23" fillId="0" borderId="0" xfId="0" applyNumberFormat="1" applyFont="1" applyFill="1" applyBorder="1" applyAlignment="1" applyProtection="1">
      <alignment/>
      <protection/>
    </xf>
    <xf numFmtId="171" fontId="23" fillId="0" borderId="17" xfId="0" applyNumberFormat="1" applyFont="1" applyFill="1" applyBorder="1" applyAlignment="1" applyProtection="1">
      <alignment/>
      <protection/>
    </xf>
    <xf numFmtId="172" fontId="23" fillId="0" borderId="16" xfId="0" applyNumberFormat="1" applyFont="1" applyFill="1" applyBorder="1" applyAlignment="1" applyProtection="1">
      <alignment/>
      <protection/>
    </xf>
    <xf numFmtId="172" fontId="23" fillId="0" borderId="17" xfId="0" applyNumberFormat="1" applyFont="1" applyFill="1" applyBorder="1" applyAlignment="1" applyProtection="1">
      <alignment/>
      <protection/>
    </xf>
    <xf numFmtId="0" fontId="2" fillId="0" borderId="16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left" vertical="center"/>
      <protection/>
    </xf>
    <xf numFmtId="172" fontId="2" fillId="0" borderId="16" xfId="0" applyNumberFormat="1" applyFont="1" applyBorder="1" applyAlignment="1" applyProtection="1">
      <alignment/>
      <protection/>
    </xf>
    <xf numFmtId="172" fontId="24" fillId="0" borderId="0" xfId="0" applyNumberFormat="1" applyFont="1" applyFill="1" applyBorder="1" applyAlignment="1" applyProtection="1">
      <alignment/>
      <protection/>
    </xf>
    <xf numFmtId="171" fontId="24" fillId="0" borderId="17" xfId="0" applyNumberFormat="1" applyFont="1" applyFill="1" applyBorder="1" applyAlignment="1" applyProtection="1">
      <alignment/>
      <protection/>
    </xf>
    <xf numFmtId="172" fontId="24" fillId="0" borderId="16" xfId="0" applyNumberFormat="1" applyFont="1" applyFill="1" applyBorder="1" applyAlignment="1" applyProtection="1">
      <alignment/>
      <protection/>
    </xf>
    <xf numFmtId="172" fontId="24" fillId="0" borderId="17" xfId="0" applyNumberFormat="1" applyFont="1" applyFill="1" applyBorder="1" applyAlignment="1" applyProtection="1">
      <alignment/>
      <protection/>
    </xf>
    <xf numFmtId="0" fontId="2" fillId="0" borderId="18" xfId="0" applyFont="1" applyBorder="1" applyAlignment="1" applyProtection="1">
      <alignment horizontal="right"/>
      <protection/>
    </xf>
    <xf numFmtId="0" fontId="2" fillId="0" borderId="19" xfId="0" applyFont="1" applyBorder="1" applyAlignment="1" applyProtection="1">
      <alignment horizontal="left"/>
      <protection/>
    </xf>
    <xf numFmtId="0" fontId="2" fillId="0" borderId="20" xfId="0" applyFont="1" applyBorder="1" applyAlignment="1" applyProtection="1">
      <alignment horizontal="left" vertical="center"/>
      <protection/>
    </xf>
    <xf numFmtId="172" fontId="2" fillId="0" borderId="18" xfId="0" applyNumberFormat="1" applyFont="1" applyBorder="1" applyAlignment="1" applyProtection="1">
      <alignment/>
      <protection/>
    </xf>
    <xf numFmtId="172" fontId="24" fillId="0" borderId="19" xfId="0" applyNumberFormat="1" applyFont="1" applyFill="1" applyBorder="1" applyAlignment="1" applyProtection="1">
      <alignment/>
      <protection/>
    </xf>
    <xf numFmtId="171" fontId="24" fillId="0" borderId="20" xfId="0" applyNumberFormat="1" applyFont="1" applyFill="1" applyBorder="1" applyAlignment="1" applyProtection="1">
      <alignment/>
      <protection/>
    </xf>
    <xf numFmtId="172" fontId="24" fillId="0" borderId="18" xfId="0" applyNumberFormat="1" applyFont="1" applyFill="1" applyBorder="1" applyAlignment="1" applyProtection="1">
      <alignment/>
      <protection/>
    </xf>
    <xf numFmtId="172" fontId="24" fillId="0" borderId="2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left" vertical="center"/>
      <protection/>
    </xf>
    <xf numFmtId="172" fontId="3" fillId="0" borderId="16" xfId="0" applyNumberFormat="1" applyFont="1" applyBorder="1" applyAlignment="1" applyProtection="1">
      <alignment/>
      <protection/>
    </xf>
    <xf numFmtId="172" fontId="3" fillId="0" borderId="0" xfId="0" applyNumberFormat="1" applyFont="1" applyBorder="1" applyAlignment="1" applyProtection="1">
      <alignment/>
      <protection/>
    </xf>
    <xf numFmtId="172" fontId="3" fillId="0" borderId="17" xfId="0" applyNumberFormat="1" applyFont="1" applyBorder="1" applyAlignment="1" applyProtection="1">
      <alignment/>
      <protection/>
    </xf>
    <xf numFmtId="172" fontId="2" fillId="0" borderId="16" xfId="0" applyNumberFormat="1" applyFont="1" applyBorder="1" applyAlignment="1" applyProtection="1">
      <alignment wrapText="1"/>
      <protection/>
    </xf>
    <xf numFmtId="0" fontId="2" fillId="0" borderId="21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 vertical="center"/>
      <protection/>
    </xf>
    <xf numFmtId="172" fontId="2" fillId="0" borderId="21" xfId="0" applyNumberFormat="1" applyFont="1" applyBorder="1" applyAlignment="1" applyProtection="1">
      <alignment/>
      <protection/>
    </xf>
    <xf numFmtId="172" fontId="24" fillId="0" borderId="22" xfId="0" applyNumberFormat="1" applyFont="1" applyFill="1" applyBorder="1" applyAlignment="1" applyProtection="1">
      <alignment/>
      <protection/>
    </xf>
    <xf numFmtId="171" fontId="24" fillId="0" borderId="23" xfId="0" applyNumberFormat="1" applyFont="1" applyFill="1" applyBorder="1" applyAlignment="1" applyProtection="1">
      <alignment/>
      <protection/>
    </xf>
    <xf numFmtId="172" fontId="24" fillId="0" borderId="21" xfId="0" applyNumberFormat="1" applyFont="1" applyFill="1" applyBorder="1" applyAlignment="1" applyProtection="1">
      <alignment/>
      <protection/>
    </xf>
    <xf numFmtId="172" fontId="24" fillId="0" borderId="23" xfId="0" applyNumberFormat="1" applyFont="1" applyFill="1" applyBorder="1" applyAlignment="1" applyProtection="1">
      <alignment/>
      <protection/>
    </xf>
    <xf numFmtId="0" fontId="2" fillId="0" borderId="24" xfId="0" applyFont="1" applyBorder="1" applyAlignment="1" applyProtection="1">
      <alignment horizontal="right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left" vertical="center"/>
      <protection/>
    </xf>
    <xf numFmtId="172" fontId="2" fillId="0" borderId="24" xfId="0" applyNumberFormat="1" applyFont="1" applyBorder="1" applyAlignment="1" applyProtection="1">
      <alignment/>
      <protection/>
    </xf>
    <xf numFmtId="172" fontId="24" fillId="0" borderId="25" xfId="0" applyNumberFormat="1" applyFont="1" applyFill="1" applyBorder="1" applyAlignment="1" applyProtection="1">
      <alignment/>
      <protection/>
    </xf>
    <xf numFmtId="171" fontId="24" fillId="0" borderId="26" xfId="0" applyNumberFormat="1" applyFont="1" applyFill="1" applyBorder="1" applyAlignment="1" applyProtection="1">
      <alignment/>
      <protection/>
    </xf>
    <xf numFmtId="172" fontId="24" fillId="0" borderId="24" xfId="0" applyNumberFormat="1" applyFont="1" applyFill="1" applyBorder="1" applyAlignment="1" applyProtection="1">
      <alignment/>
      <protection/>
    </xf>
    <xf numFmtId="172" fontId="24" fillId="0" borderId="26" xfId="0" applyNumberFormat="1" applyFont="1" applyFill="1" applyBorder="1" applyAlignment="1" applyProtection="1">
      <alignment/>
      <protection/>
    </xf>
    <xf numFmtId="0" fontId="2" fillId="0" borderId="27" xfId="0" applyFont="1" applyBorder="1" applyAlignment="1" applyProtection="1">
      <alignment horizontal="right"/>
      <protection/>
    </xf>
    <xf numFmtId="0" fontId="2" fillId="0" borderId="28" xfId="0" applyFont="1" applyBorder="1" applyAlignment="1" applyProtection="1">
      <alignment horizontal="left"/>
      <protection/>
    </xf>
    <xf numFmtId="0" fontId="2" fillId="0" borderId="29" xfId="0" applyFont="1" applyBorder="1" applyAlignment="1" applyProtection="1">
      <alignment horizontal="left" vertical="center"/>
      <protection/>
    </xf>
    <xf numFmtId="172" fontId="2" fillId="0" borderId="27" xfId="0" applyNumberFormat="1" applyFont="1" applyBorder="1" applyAlignment="1" applyProtection="1">
      <alignment/>
      <protection/>
    </xf>
    <xf numFmtId="172" fontId="2" fillId="0" borderId="28" xfId="0" applyNumberFormat="1" applyFont="1" applyBorder="1" applyAlignment="1" applyProtection="1">
      <alignment/>
      <protection/>
    </xf>
    <xf numFmtId="171" fontId="2" fillId="0" borderId="29" xfId="0" applyNumberFormat="1" applyFont="1" applyBorder="1" applyAlignment="1" applyProtection="1">
      <alignment/>
      <protection/>
    </xf>
    <xf numFmtId="172" fontId="24" fillId="0" borderId="27" xfId="0" applyNumberFormat="1" applyFont="1" applyFill="1" applyBorder="1" applyAlignment="1" applyProtection="1">
      <alignment/>
      <protection/>
    </xf>
    <xf numFmtId="172" fontId="24" fillId="0" borderId="28" xfId="0" applyNumberFormat="1" applyFont="1" applyFill="1" applyBorder="1" applyAlignment="1" applyProtection="1">
      <alignment/>
      <protection/>
    </xf>
    <xf numFmtId="172" fontId="24" fillId="0" borderId="29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25" fillId="0" borderId="0" xfId="0" applyFont="1" applyAlignment="1" applyProtection="1">
      <alignment wrapText="1"/>
      <protection/>
    </xf>
    <xf numFmtId="0" fontId="25" fillId="0" borderId="28" xfId="0" applyFont="1" applyBorder="1" applyAlignment="1" applyProtection="1">
      <alignment wrapText="1"/>
      <protection/>
    </xf>
    <xf numFmtId="0" fontId="0" fillId="0" borderId="28" xfId="0" applyFont="1" applyBorder="1" applyAlignment="1" applyProtection="1">
      <alignment/>
      <protection/>
    </xf>
    <xf numFmtId="0" fontId="0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78" customWidth="1"/>
    <col min="2" max="2" width="23.28125" style="78" customWidth="1"/>
    <col min="3" max="3" width="6.7109375" style="78" customWidth="1"/>
    <col min="4" max="6" width="11.7109375" style="78" customWidth="1"/>
    <col min="7" max="7" width="9.7109375" style="78" customWidth="1"/>
    <col min="8" max="19" width="10.7109375" style="78" customWidth="1"/>
    <col min="20" max="23" width="10.7109375" style="78" hidden="1" customWidth="1"/>
    <col min="24" max="16384" width="9.140625" style="1" customWidth="1"/>
  </cols>
  <sheetData>
    <row r="1" spans="1:23" s="82" customFormat="1" ht="12.75">
      <c r="A1" s="79"/>
      <c r="B1" s="80" t="s">
        <v>645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</row>
    <row r="2" spans="1:23" ht="48" customHeight="1">
      <c r="A2" s="2"/>
      <c r="B2" s="3" t="s">
        <v>0</v>
      </c>
      <c r="C2" s="4" t="s">
        <v>1</v>
      </c>
      <c r="D2" s="5" t="s">
        <v>2</v>
      </c>
      <c r="E2" s="6" t="s">
        <v>3</v>
      </c>
      <c r="F2" s="6" t="s">
        <v>642</v>
      </c>
      <c r="G2" s="7" t="s">
        <v>4</v>
      </c>
      <c r="H2" s="5" t="s">
        <v>643</v>
      </c>
      <c r="I2" s="6" t="s">
        <v>5</v>
      </c>
      <c r="J2" s="7" t="s">
        <v>6</v>
      </c>
      <c r="K2" s="7" t="s">
        <v>7</v>
      </c>
      <c r="L2" s="5" t="s">
        <v>8</v>
      </c>
      <c r="M2" s="6" t="s">
        <v>9</v>
      </c>
      <c r="N2" s="7" t="s">
        <v>10</v>
      </c>
      <c r="O2" s="7" t="s">
        <v>11</v>
      </c>
      <c r="P2" s="5" t="s">
        <v>12</v>
      </c>
      <c r="Q2" s="6" t="s">
        <v>13</v>
      </c>
      <c r="R2" s="7" t="s">
        <v>14</v>
      </c>
      <c r="S2" s="7" t="s">
        <v>15</v>
      </c>
      <c r="T2" s="5" t="s">
        <v>16</v>
      </c>
      <c r="U2" s="6" t="s">
        <v>644</v>
      </c>
      <c r="V2" s="7" t="s">
        <v>17</v>
      </c>
      <c r="W2" s="7" t="s">
        <v>18</v>
      </c>
    </row>
    <row r="3" spans="1:23" ht="12.75">
      <c r="A3" s="8"/>
      <c r="B3" s="9"/>
      <c r="C3" s="10"/>
      <c r="D3" s="11"/>
      <c r="E3" s="12"/>
      <c r="F3" s="12"/>
      <c r="G3" s="13"/>
      <c r="H3" s="11"/>
      <c r="I3" s="12"/>
      <c r="J3" s="14"/>
      <c r="K3" s="14"/>
      <c r="L3" s="11"/>
      <c r="M3" s="12"/>
      <c r="N3" s="14"/>
      <c r="O3" s="14"/>
      <c r="P3" s="11"/>
      <c r="Q3" s="12"/>
      <c r="R3" s="14"/>
      <c r="S3" s="14"/>
      <c r="T3" s="11"/>
      <c r="U3" s="12"/>
      <c r="V3" s="14"/>
      <c r="W3" s="14"/>
    </row>
    <row r="4" spans="1:23" ht="12.75">
      <c r="A4" s="15"/>
      <c r="B4" s="16" t="s">
        <v>19</v>
      </c>
      <c r="C4" s="17"/>
      <c r="D4" s="18"/>
      <c r="E4" s="19"/>
      <c r="F4" s="19"/>
      <c r="G4" s="20"/>
      <c r="H4" s="21"/>
      <c r="I4" s="19"/>
      <c r="J4" s="22"/>
      <c r="K4" s="22"/>
      <c r="L4" s="21"/>
      <c r="M4" s="19"/>
      <c r="N4" s="22"/>
      <c r="O4" s="22"/>
      <c r="P4" s="21"/>
      <c r="Q4" s="19"/>
      <c r="R4" s="22"/>
      <c r="S4" s="22"/>
      <c r="T4" s="21"/>
      <c r="U4" s="19"/>
      <c r="V4" s="22"/>
      <c r="W4" s="22"/>
    </row>
    <row r="5" spans="1:23" ht="12.75">
      <c r="A5" s="23" t="s">
        <v>20</v>
      </c>
      <c r="B5" s="24" t="s">
        <v>21</v>
      </c>
      <c r="C5" s="25" t="s">
        <v>22</v>
      </c>
      <c r="D5" s="26">
        <v>4514281381</v>
      </c>
      <c r="E5" s="27">
        <v>4463201288</v>
      </c>
      <c r="F5" s="27">
        <v>3087073506</v>
      </c>
      <c r="G5" s="28">
        <f>IF($E5=0,0,$F5/$E5)</f>
        <v>0.6916724805354555</v>
      </c>
      <c r="H5" s="29">
        <v>325547191</v>
      </c>
      <c r="I5" s="27">
        <v>376539307</v>
      </c>
      <c r="J5" s="30">
        <v>307218675</v>
      </c>
      <c r="K5" s="30">
        <v>1009305173</v>
      </c>
      <c r="L5" s="29">
        <v>341668618</v>
      </c>
      <c r="M5" s="27">
        <v>358135832</v>
      </c>
      <c r="N5" s="30">
        <v>338220640</v>
      </c>
      <c r="O5" s="30">
        <v>1038025090</v>
      </c>
      <c r="P5" s="29">
        <v>351082667</v>
      </c>
      <c r="Q5" s="27">
        <v>295488682</v>
      </c>
      <c r="R5" s="30">
        <v>393171894</v>
      </c>
      <c r="S5" s="30">
        <v>1039743243</v>
      </c>
      <c r="T5" s="29">
        <v>0</v>
      </c>
      <c r="U5" s="27">
        <v>0</v>
      </c>
      <c r="V5" s="30">
        <v>0</v>
      </c>
      <c r="W5" s="30">
        <v>0</v>
      </c>
    </row>
    <row r="6" spans="1:23" ht="12.75">
      <c r="A6" s="23" t="s">
        <v>20</v>
      </c>
      <c r="B6" s="24" t="s">
        <v>23</v>
      </c>
      <c r="C6" s="25" t="s">
        <v>24</v>
      </c>
      <c r="D6" s="26">
        <v>7620912730</v>
      </c>
      <c r="E6" s="27">
        <v>7857417724</v>
      </c>
      <c r="F6" s="27">
        <v>4999343952</v>
      </c>
      <c r="G6" s="28">
        <f>IF($E6=0,0,$F6/$E6)</f>
        <v>0.636257881101295</v>
      </c>
      <c r="H6" s="29">
        <v>611837946</v>
      </c>
      <c r="I6" s="27">
        <v>375617449</v>
      </c>
      <c r="J6" s="30">
        <v>659487280</v>
      </c>
      <c r="K6" s="30">
        <v>1646942675</v>
      </c>
      <c r="L6" s="29">
        <v>596152319</v>
      </c>
      <c r="M6" s="27">
        <v>646343899</v>
      </c>
      <c r="N6" s="30">
        <v>511310238</v>
      </c>
      <c r="O6" s="30">
        <v>1753806456</v>
      </c>
      <c r="P6" s="29">
        <v>517940368</v>
      </c>
      <c r="Q6" s="27">
        <v>518401287</v>
      </c>
      <c r="R6" s="30">
        <v>562253166</v>
      </c>
      <c r="S6" s="30">
        <v>1598594821</v>
      </c>
      <c r="T6" s="29">
        <v>0</v>
      </c>
      <c r="U6" s="27">
        <v>0</v>
      </c>
      <c r="V6" s="30">
        <v>0</v>
      </c>
      <c r="W6" s="30">
        <v>0</v>
      </c>
    </row>
    <row r="7" spans="1:23" ht="12.75">
      <c r="A7" s="31"/>
      <c r="B7" s="32" t="s">
        <v>25</v>
      </c>
      <c r="C7" s="33"/>
      <c r="D7" s="34">
        <f>SUM(D5:D6)</f>
        <v>12135194111</v>
      </c>
      <c r="E7" s="35">
        <f>SUM(E5:E6)</f>
        <v>12320619012</v>
      </c>
      <c r="F7" s="35">
        <f>SUM(F5:F6)</f>
        <v>8086417458</v>
      </c>
      <c r="G7" s="36">
        <f>IF($E7=0,0,$F7/$E7)</f>
        <v>0.6563320763448667</v>
      </c>
      <c r="H7" s="37">
        <f aca="true" t="shared" si="0" ref="H7:W7">SUM(H5:H6)</f>
        <v>937385137</v>
      </c>
      <c r="I7" s="35">
        <f t="shared" si="0"/>
        <v>752156756</v>
      </c>
      <c r="J7" s="38">
        <f t="shared" si="0"/>
        <v>966705955</v>
      </c>
      <c r="K7" s="38">
        <f t="shared" si="0"/>
        <v>2656247848</v>
      </c>
      <c r="L7" s="37">
        <f t="shared" si="0"/>
        <v>937820937</v>
      </c>
      <c r="M7" s="35">
        <f t="shared" si="0"/>
        <v>1004479731</v>
      </c>
      <c r="N7" s="38">
        <f t="shared" si="0"/>
        <v>849530878</v>
      </c>
      <c r="O7" s="38">
        <f t="shared" si="0"/>
        <v>2791831546</v>
      </c>
      <c r="P7" s="37">
        <f t="shared" si="0"/>
        <v>869023035</v>
      </c>
      <c r="Q7" s="35">
        <f t="shared" si="0"/>
        <v>813889969</v>
      </c>
      <c r="R7" s="38">
        <f t="shared" si="0"/>
        <v>955425060</v>
      </c>
      <c r="S7" s="38">
        <f t="shared" si="0"/>
        <v>2638338064</v>
      </c>
      <c r="T7" s="37">
        <f t="shared" si="0"/>
        <v>0</v>
      </c>
      <c r="U7" s="35">
        <f t="shared" si="0"/>
        <v>0</v>
      </c>
      <c r="V7" s="38">
        <f t="shared" si="0"/>
        <v>0</v>
      </c>
      <c r="W7" s="38">
        <f t="shared" si="0"/>
        <v>0</v>
      </c>
    </row>
    <row r="8" spans="1:23" ht="12.75">
      <c r="A8" s="23" t="s">
        <v>26</v>
      </c>
      <c r="B8" s="24" t="s">
        <v>27</v>
      </c>
      <c r="C8" s="25" t="s">
        <v>28</v>
      </c>
      <c r="D8" s="26">
        <v>202197490</v>
      </c>
      <c r="E8" s="27">
        <v>207258437</v>
      </c>
      <c r="F8" s="27">
        <v>118185486</v>
      </c>
      <c r="G8" s="28">
        <f>IF($E8=0,0,$F8/$E8)</f>
        <v>0.5702324484865241</v>
      </c>
      <c r="H8" s="29">
        <v>13931884</v>
      </c>
      <c r="I8" s="27">
        <v>16183077</v>
      </c>
      <c r="J8" s="30">
        <v>12317792</v>
      </c>
      <c r="K8" s="30">
        <v>42432753</v>
      </c>
      <c r="L8" s="29">
        <v>12607723</v>
      </c>
      <c r="M8" s="27">
        <v>13770950</v>
      </c>
      <c r="N8" s="30">
        <v>13274974</v>
      </c>
      <c r="O8" s="30">
        <v>39653647</v>
      </c>
      <c r="P8" s="29">
        <v>11762150</v>
      </c>
      <c r="Q8" s="27">
        <v>12300132</v>
      </c>
      <c r="R8" s="30">
        <v>12036804</v>
      </c>
      <c r="S8" s="30">
        <v>36099086</v>
      </c>
      <c r="T8" s="29">
        <v>0</v>
      </c>
      <c r="U8" s="27">
        <v>0</v>
      </c>
      <c r="V8" s="30">
        <v>0</v>
      </c>
      <c r="W8" s="30">
        <v>0</v>
      </c>
    </row>
    <row r="9" spans="1:23" ht="12.75">
      <c r="A9" s="23" t="s">
        <v>26</v>
      </c>
      <c r="B9" s="24" t="s">
        <v>29</v>
      </c>
      <c r="C9" s="25" t="s">
        <v>30</v>
      </c>
      <c r="D9" s="26">
        <v>180226510</v>
      </c>
      <c r="E9" s="27">
        <v>181330890</v>
      </c>
      <c r="F9" s="27">
        <v>133601044</v>
      </c>
      <c r="G9" s="28">
        <f aca="true" t="shared" si="1" ref="G9:G40">IF($E9=0,0,$F9/$E9)</f>
        <v>0.73678039080931</v>
      </c>
      <c r="H9" s="29">
        <v>7618974</v>
      </c>
      <c r="I9" s="27">
        <v>14450436</v>
      </c>
      <c r="J9" s="30">
        <v>14819440</v>
      </c>
      <c r="K9" s="30">
        <v>36888850</v>
      </c>
      <c r="L9" s="29">
        <v>21209069</v>
      </c>
      <c r="M9" s="27">
        <v>18155248</v>
      </c>
      <c r="N9" s="30">
        <v>14906449</v>
      </c>
      <c r="O9" s="30">
        <v>54270766</v>
      </c>
      <c r="P9" s="29">
        <v>14585844</v>
      </c>
      <c r="Q9" s="27">
        <v>13664773</v>
      </c>
      <c r="R9" s="30">
        <v>14190811</v>
      </c>
      <c r="S9" s="30">
        <v>42441428</v>
      </c>
      <c r="T9" s="29">
        <v>0</v>
      </c>
      <c r="U9" s="27">
        <v>0</v>
      </c>
      <c r="V9" s="30">
        <v>0</v>
      </c>
      <c r="W9" s="30">
        <v>0</v>
      </c>
    </row>
    <row r="10" spans="1:23" ht="12.75">
      <c r="A10" s="23" t="s">
        <v>26</v>
      </c>
      <c r="B10" s="24" t="s">
        <v>31</v>
      </c>
      <c r="C10" s="25" t="s">
        <v>32</v>
      </c>
      <c r="D10" s="26">
        <v>40746503</v>
      </c>
      <c r="E10" s="27">
        <v>40445933</v>
      </c>
      <c r="F10" s="27">
        <v>23979386</v>
      </c>
      <c r="G10" s="28">
        <f t="shared" si="1"/>
        <v>0.5928750858584472</v>
      </c>
      <c r="H10" s="29">
        <v>2489527</v>
      </c>
      <c r="I10" s="27">
        <v>1136183</v>
      </c>
      <c r="J10" s="30">
        <v>1099428</v>
      </c>
      <c r="K10" s="30">
        <v>4725138</v>
      </c>
      <c r="L10" s="29">
        <v>2151159</v>
      </c>
      <c r="M10" s="27">
        <v>6775040</v>
      </c>
      <c r="N10" s="30">
        <v>2468414</v>
      </c>
      <c r="O10" s="30">
        <v>11394613</v>
      </c>
      <c r="P10" s="29">
        <v>2474519</v>
      </c>
      <c r="Q10" s="27">
        <v>2735509</v>
      </c>
      <c r="R10" s="30">
        <v>2649607</v>
      </c>
      <c r="S10" s="30">
        <v>7859635</v>
      </c>
      <c r="T10" s="29">
        <v>0</v>
      </c>
      <c r="U10" s="27">
        <v>0</v>
      </c>
      <c r="V10" s="30">
        <v>0</v>
      </c>
      <c r="W10" s="30">
        <v>0</v>
      </c>
    </row>
    <row r="11" spans="1:23" ht="12.75">
      <c r="A11" s="23" t="s">
        <v>26</v>
      </c>
      <c r="B11" s="24" t="s">
        <v>33</v>
      </c>
      <c r="C11" s="25" t="s">
        <v>34</v>
      </c>
      <c r="D11" s="26">
        <v>344643692</v>
      </c>
      <c r="E11" s="27">
        <v>153067728</v>
      </c>
      <c r="F11" s="27">
        <v>232269213</v>
      </c>
      <c r="G11" s="28">
        <f t="shared" si="1"/>
        <v>1.5174277167032884</v>
      </c>
      <c r="H11" s="29">
        <v>17918222</v>
      </c>
      <c r="I11" s="27">
        <v>30249027</v>
      </c>
      <c r="J11" s="30">
        <v>17952207</v>
      </c>
      <c r="K11" s="30">
        <v>66119456</v>
      </c>
      <c r="L11" s="29">
        <v>31617183</v>
      </c>
      <c r="M11" s="27">
        <v>27709751</v>
      </c>
      <c r="N11" s="30">
        <v>21233160</v>
      </c>
      <c r="O11" s="30">
        <v>80560094</v>
      </c>
      <c r="P11" s="29">
        <v>19360081</v>
      </c>
      <c r="Q11" s="27">
        <v>32012469</v>
      </c>
      <c r="R11" s="30">
        <v>34217113</v>
      </c>
      <c r="S11" s="30">
        <v>85589663</v>
      </c>
      <c r="T11" s="29">
        <v>0</v>
      </c>
      <c r="U11" s="27">
        <v>0</v>
      </c>
      <c r="V11" s="30">
        <v>0</v>
      </c>
      <c r="W11" s="30">
        <v>0</v>
      </c>
    </row>
    <row r="12" spans="1:23" ht="12.75">
      <c r="A12" s="23" t="s">
        <v>26</v>
      </c>
      <c r="B12" s="24" t="s">
        <v>35</v>
      </c>
      <c r="C12" s="25" t="s">
        <v>36</v>
      </c>
      <c r="D12" s="26">
        <v>273642750</v>
      </c>
      <c r="E12" s="27">
        <v>273642750</v>
      </c>
      <c r="F12" s="27">
        <v>217310910</v>
      </c>
      <c r="G12" s="28">
        <f t="shared" si="1"/>
        <v>0.7941409374083545</v>
      </c>
      <c r="H12" s="29">
        <v>19087410</v>
      </c>
      <c r="I12" s="27">
        <v>19806729</v>
      </c>
      <c r="J12" s="30">
        <v>20135477</v>
      </c>
      <c r="K12" s="30">
        <v>59029616</v>
      </c>
      <c r="L12" s="29">
        <v>27936316</v>
      </c>
      <c r="M12" s="27">
        <v>25931738</v>
      </c>
      <c r="N12" s="30">
        <v>32114552</v>
      </c>
      <c r="O12" s="30">
        <v>85982606</v>
      </c>
      <c r="P12" s="29">
        <v>22608733</v>
      </c>
      <c r="Q12" s="27">
        <v>28384567</v>
      </c>
      <c r="R12" s="30">
        <v>21305388</v>
      </c>
      <c r="S12" s="30">
        <v>72298688</v>
      </c>
      <c r="T12" s="29">
        <v>0</v>
      </c>
      <c r="U12" s="27">
        <v>0</v>
      </c>
      <c r="V12" s="30">
        <v>0</v>
      </c>
      <c r="W12" s="30">
        <v>0</v>
      </c>
    </row>
    <row r="13" spans="1:23" ht="12.75">
      <c r="A13" s="23" t="s">
        <v>26</v>
      </c>
      <c r="B13" s="24" t="s">
        <v>37</v>
      </c>
      <c r="C13" s="25" t="s">
        <v>38</v>
      </c>
      <c r="D13" s="26">
        <v>0</v>
      </c>
      <c r="E13" s="27">
        <v>0</v>
      </c>
      <c r="F13" s="27">
        <v>63830332</v>
      </c>
      <c r="G13" s="28">
        <f t="shared" si="1"/>
        <v>0</v>
      </c>
      <c r="H13" s="29">
        <v>7397973</v>
      </c>
      <c r="I13" s="27">
        <v>7172287</v>
      </c>
      <c r="J13" s="30">
        <v>6758879</v>
      </c>
      <c r="K13" s="30">
        <v>21329139</v>
      </c>
      <c r="L13" s="29">
        <v>6401178</v>
      </c>
      <c r="M13" s="27">
        <v>6269906</v>
      </c>
      <c r="N13" s="30">
        <v>8425577</v>
      </c>
      <c r="O13" s="30">
        <v>21096661</v>
      </c>
      <c r="P13" s="29">
        <v>6303716</v>
      </c>
      <c r="Q13" s="27">
        <v>9636927</v>
      </c>
      <c r="R13" s="30">
        <v>5463889</v>
      </c>
      <c r="S13" s="30">
        <v>21404532</v>
      </c>
      <c r="T13" s="29">
        <v>0</v>
      </c>
      <c r="U13" s="27">
        <v>0</v>
      </c>
      <c r="V13" s="30">
        <v>0</v>
      </c>
      <c r="W13" s="30">
        <v>0</v>
      </c>
    </row>
    <row r="14" spans="1:23" ht="12.75">
      <c r="A14" s="23" t="s">
        <v>26</v>
      </c>
      <c r="B14" s="24" t="s">
        <v>39</v>
      </c>
      <c r="C14" s="25" t="s">
        <v>40</v>
      </c>
      <c r="D14" s="26">
        <v>59525928</v>
      </c>
      <c r="E14" s="27">
        <v>59525928</v>
      </c>
      <c r="F14" s="27">
        <v>42821364</v>
      </c>
      <c r="G14" s="28">
        <f t="shared" si="1"/>
        <v>0.7193733124160618</v>
      </c>
      <c r="H14" s="29">
        <v>3949869</v>
      </c>
      <c r="I14" s="27">
        <v>4638648</v>
      </c>
      <c r="J14" s="30">
        <v>4588979</v>
      </c>
      <c r="K14" s="30">
        <v>13177496</v>
      </c>
      <c r="L14" s="29">
        <v>5524886</v>
      </c>
      <c r="M14" s="27">
        <v>4745884</v>
      </c>
      <c r="N14" s="30">
        <v>3902105</v>
      </c>
      <c r="O14" s="30">
        <v>14172875</v>
      </c>
      <c r="P14" s="29">
        <v>3859175</v>
      </c>
      <c r="Q14" s="27">
        <v>3977606</v>
      </c>
      <c r="R14" s="30">
        <v>7634212</v>
      </c>
      <c r="S14" s="30">
        <v>15470993</v>
      </c>
      <c r="T14" s="29">
        <v>0</v>
      </c>
      <c r="U14" s="27">
        <v>0</v>
      </c>
      <c r="V14" s="30">
        <v>0</v>
      </c>
      <c r="W14" s="30">
        <v>0</v>
      </c>
    </row>
    <row r="15" spans="1:23" ht="12.75">
      <c r="A15" s="23" t="s">
        <v>26</v>
      </c>
      <c r="B15" s="24" t="s">
        <v>41</v>
      </c>
      <c r="C15" s="25" t="s">
        <v>42</v>
      </c>
      <c r="D15" s="26">
        <v>644462664</v>
      </c>
      <c r="E15" s="27">
        <v>646817224</v>
      </c>
      <c r="F15" s="27">
        <v>375113609</v>
      </c>
      <c r="G15" s="28">
        <f t="shared" si="1"/>
        <v>0.5799375698133852</v>
      </c>
      <c r="H15" s="29">
        <v>51112448</v>
      </c>
      <c r="I15" s="27">
        <v>41909167</v>
      </c>
      <c r="J15" s="30">
        <v>26408379</v>
      </c>
      <c r="K15" s="30">
        <v>119429994</v>
      </c>
      <c r="L15" s="29">
        <v>52611826</v>
      </c>
      <c r="M15" s="27">
        <v>32457115</v>
      </c>
      <c r="N15" s="30">
        <v>38355450</v>
      </c>
      <c r="O15" s="30">
        <v>123424391</v>
      </c>
      <c r="P15" s="29">
        <v>52501720</v>
      </c>
      <c r="Q15" s="27">
        <v>31909807</v>
      </c>
      <c r="R15" s="30">
        <v>47847697</v>
      </c>
      <c r="S15" s="30">
        <v>132259224</v>
      </c>
      <c r="T15" s="29">
        <v>0</v>
      </c>
      <c r="U15" s="27">
        <v>0</v>
      </c>
      <c r="V15" s="30">
        <v>0</v>
      </c>
      <c r="W15" s="30">
        <v>0</v>
      </c>
    </row>
    <row r="16" spans="1:23" ht="12.75">
      <c r="A16" s="23" t="s">
        <v>26</v>
      </c>
      <c r="B16" s="24" t="s">
        <v>43</v>
      </c>
      <c r="C16" s="25" t="s">
        <v>44</v>
      </c>
      <c r="D16" s="26">
        <v>0</v>
      </c>
      <c r="E16" s="27">
        <v>120927065</v>
      </c>
      <c r="F16" s="27">
        <v>79922284</v>
      </c>
      <c r="G16" s="28">
        <f t="shared" si="1"/>
        <v>0.660913121475329</v>
      </c>
      <c r="H16" s="29">
        <v>9298597</v>
      </c>
      <c r="I16" s="27">
        <v>8617974</v>
      </c>
      <c r="J16" s="30">
        <v>10337113</v>
      </c>
      <c r="K16" s="30">
        <v>28253684</v>
      </c>
      <c r="L16" s="29">
        <v>8718020</v>
      </c>
      <c r="M16" s="27">
        <v>10577396</v>
      </c>
      <c r="N16" s="30">
        <v>7328895</v>
      </c>
      <c r="O16" s="30">
        <v>26624311</v>
      </c>
      <c r="P16" s="29">
        <v>6726673</v>
      </c>
      <c r="Q16" s="27">
        <v>8962007</v>
      </c>
      <c r="R16" s="30">
        <v>9355609</v>
      </c>
      <c r="S16" s="30">
        <v>25044289</v>
      </c>
      <c r="T16" s="29">
        <v>0</v>
      </c>
      <c r="U16" s="27">
        <v>0</v>
      </c>
      <c r="V16" s="30">
        <v>0</v>
      </c>
      <c r="W16" s="30">
        <v>0</v>
      </c>
    </row>
    <row r="17" spans="1:23" ht="12.75">
      <c r="A17" s="23" t="s">
        <v>45</v>
      </c>
      <c r="B17" s="24" t="s">
        <v>46</v>
      </c>
      <c r="C17" s="25" t="s">
        <v>47</v>
      </c>
      <c r="D17" s="26">
        <v>150907000</v>
      </c>
      <c r="E17" s="27">
        <v>183959313</v>
      </c>
      <c r="F17" s="27">
        <v>87108153</v>
      </c>
      <c r="G17" s="28">
        <f t="shared" si="1"/>
        <v>0.4735185817963997</v>
      </c>
      <c r="H17" s="29">
        <v>9336858</v>
      </c>
      <c r="I17" s="27">
        <v>7603831</v>
      </c>
      <c r="J17" s="30">
        <v>10071524</v>
      </c>
      <c r="K17" s="30">
        <v>27012213</v>
      </c>
      <c r="L17" s="29">
        <v>11375764</v>
      </c>
      <c r="M17" s="27">
        <v>11379673</v>
      </c>
      <c r="N17" s="30">
        <v>8023064</v>
      </c>
      <c r="O17" s="30">
        <v>30778501</v>
      </c>
      <c r="P17" s="29">
        <v>10195786</v>
      </c>
      <c r="Q17" s="27">
        <v>10862759</v>
      </c>
      <c r="R17" s="30">
        <v>8258894</v>
      </c>
      <c r="S17" s="30">
        <v>29317439</v>
      </c>
      <c r="T17" s="29">
        <v>0</v>
      </c>
      <c r="U17" s="27">
        <v>0</v>
      </c>
      <c r="V17" s="30">
        <v>0</v>
      </c>
      <c r="W17" s="30">
        <v>0</v>
      </c>
    </row>
    <row r="18" spans="1:23" ht="12.75">
      <c r="A18" s="31"/>
      <c r="B18" s="32" t="s">
        <v>48</v>
      </c>
      <c r="C18" s="33"/>
      <c r="D18" s="34">
        <f>SUM(D8:D17)</f>
        <v>1896352537</v>
      </c>
      <c r="E18" s="35">
        <f>SUM(E8:E17)</f>
        <v>1866975268</v>
      </c>
      <c r="F18" s="35">
        <f>SUM(F8:F17)</f>
        <v>1374141781</v>
      </c>
      <c r="G18" s="36">
        <f t="shared" si="1"/>
        <v>0.7360257013324292</v>
      </c>
      <c r="H18" s="37">
        <f aca="true" t="shared" si="2" ref="H18:W18">SUM(H8:H17)</f>
        <v>142141762</v>
      </c>
      <c r="I18" s="35">
        <f t="shared" si="2"/>
        <v>151767359</v>
      </c>
      <c r="J18" s="38">
        <f t="shared" si="2"/>
        <v>124489218</v>
      </c>
      <c r="K18" s="38">
        <f t="shared" si="2"/>
        <v>418398339</v>
      </c>
      <c r="L18" s="37">
        <f t="shared" si="2"/>
        <v>180153124</v>
      </c>
      <c r="M18" s="35">
        <f t="shared" si="2"/>
        <v>157772701</v>
      </c>
      <c r="N18" s="38">
        <f t="shared" si="2"/>
        <v>150032640</v>
      </c>
      <c r="O18" s="38">
        <f t="shared" si="2"/>
        <v>487958465</v>
      </c>
      <c r="P18" s="37">
        <f t="shared" si="2"/>
        <v>150378397</v>
      </c>
      <c r="Q18" s="35">
        <f t="shared" si="2"/>
        <v>154446556</v>
      </c>
      <c r="R18" s="38">
        <f t="shared" si="2"/>
        <v>162960024</v>
      </c>
      <c r="S18" s="38">
        <f t="shared" si="2"/>
        <v>467784977</v>
      </c>
      <c r="T18" s="37">
        <f t="shared" si="2"/>
        <v>0</v>
      </c>
      <c r="U18" s="35">
        <f t="shared" si="2"/>
        <v>0</v>
      </c>
      <c r="V18" s="38">
        <f t="shared" si="2"/>
        <v>0</v>
      </c>
      <c r="W18" s="38">
        <f t="shared" si="2"/>
        <v>0</v>
      </c>
    </row>
    <row r="19" spans="1:23" ht="12.75">
      <c r="A19" s="23" t="s">
        <v>26</v>
      </c>
      <c r="B19" s="24" t="s">
        <v>49</v>
      </c>
      <c r="C19" s="25" t="s">
        <v>50</v>
      </c>
      <c r="D19" s="26">
        <v>178828463</v>
      </c>
      <c r="E19" s="27">
        <v>178828463</v>
      </c>
      <c r="F19" s="27">
        <v>99544743</v>
      </c>
      <c r="G19" s="28">
        <f t="shared" si="1"/>
        <v>0.5566493237712388</v>
      </c>
      <c r="H19" s="29">
        <v>7471199</v>
      </c>
      <c r="I19" s="27">
        <v>0</v>
      </c>
      <c r="J19" s="30">
        <v>10445647</v>
      </c>
      <c r="K19" s="30">
        <v>17916846</v>
      </c>
      <c r="L19" s="29">
        <v>14337827</v>
      </c>
      <c r="M19" s="27">
        <v>7265684</v>
      </c>
      <c r="N19" s="30">
        <v>14929103</v>
      </c>
      <c r="O19" s="30">
        <v>36532614</v>
      </c>
      <c r="P19" s="29">
        <v>8841500</v>
      </c>
      <c r="Q19" s="27">
        <v>9332046</v>
      </c>
      <c r="R19" s="30">
        <v>26921737</v>
      </c>
      <c r="S19" s="30">
        <v>45095283</v>
      </c>
      <c r="T19" s="29">
        <v>0</v>
      </c>
      <c r="U19" s="27">
        <v>0</v>
      </c>
      <c r="V19" s="30">
        <v>0</v>
      </c>
      <c r="W19" s="30">
        <v>0</v>
      </c>
    </row>
    <row r="20" spans="1:23" ht="12.75">
      <c r="A20" s="23" t="s">
        <v>26</v>
      </c>
      <c r="B20" s="24" t="s">
        <v>51</v>
      </c>
      <c r="C20" s="25" t="s">
        <v>52</v>
      </c>
      <c r="D20" s="26">
        <v>234868919</v>
      </c>
      <c r="E20" s="27">
        <v>241987913</v>
      </c>
      <c r="F20" s="27">
        <v>120894940</v>
      </c>
      <c r="G20" s="28">
        <f t="shared" si="1"/>
        <v>0.49959082047209524</v>
      </c>
      <c r="H20" s="29">
        <v>12753897</v>
      </c>
      <c r="I20" s="27">
        <v>10292132</v>
      </c>
      <c r="J20" s="30">
        <v>16859370</v>
      </c>
      <c r="K20" s="30">
        <v>39905399</v>
      </c>
      <c r="L20" s="29">
        <v>5215632</v>
      </c>
      <c r="M20" s="27">
        <v>15818459</v>
      </c>
      <c r="N20" s="30">
        <v>22844562</v>
      </c>
      <c r="O20" s="30">
        <v>43878653</v>
      </c>
      <c r="P20" s="29">
        <v>0</v>
      </c>
      <c r="Q20" s="27">
        <v>18990771</v>
      </c>
      <c r="R20" s="30">
        <v>18120117</v>
      </c>
      <c r="S20" s="30">
        <v>37110888</v>
      </c>
      <c r="T20" s="29">
        <v>0</v>
      </c>
      <c r="U20" s="27">
        <v>0</v>
      </c>
      <c r="V20" s="30">
        <v>0</v>
      </c>
      <c r="W20" s="30">
        <v>0</v>
      </c>
    </row>
    <row r="21" spans="1:23" ht="12.75">
      <c r="A21" s="23" t="s">
        <v>26</v>
      </c>
      <c r="B21" s="24" t="s">
        <v>53</v>
      </c>
      <c r="C21" s="25" t="s">
        <v>54</v>
      </c>
      <c r="D21" s="26">
        <v>107372939</v>
      </c>
      <c r="E21" s="27">
        <v>97770654</v>
      </c>
      <c r="F21" s="27">
        <v>50212251</v>
      </c>
      <c r="G21" s="28">
        <f t="shared" si="1"/>
        <v>0.513571802434706</v>
      </c>
      <c r="H21" s="29">
        <v>3594973</v>
      </c>
      <c r="I21" s="27">
        <v>4569701</v>
      </c>
      <c r="J21" s="30">
        <v>6839370</v>
      </c>
      <c r="K21" s="30">
        <v>15004044</v>
      </c>
      <c r="L21" s="29">
        <v>4349272</v>
      </c>
      <c r="M21" s="27">
        <v>6162472</v>
      </c>
      <c r="N21" s="30">
        <v>7289871</v>
      </c>
      <c r="O21" s="30">
        <v>17801615</v>
      </c>
      <c r="P21" s="29">
        <v>3836059</v>
      </c>
      <c r="Q21" s="27">
        <v>4790710</v>
      </c>
      <c r="R21" s="30">
        <v>8779823</v>
      </c>
      <c r="S21" s="30">
        <v>17406592</v>
      </c>
      <c r="T21" s="29">
        <v>0</v>
      </c>
      <c r="U21" s="27">
        <v>0</v>
      </c>
      <c r="V21" s="30">
        <v>0</v>
      </c>
      <c r="W21" s="30">
        <v>0</v>
      </c>
    </row>
    <row r="22" spans="1:23" ht="12.75">
      <c r="A22" s="23" t="s">
        <v>26</v>
      </c>
      <c r="B22" s="24" t="s">
        <v>55</v>
      </c>
      <c r="C22" s="25" t="s">
        <v>56</v>
      </c>
      <c r="D22" s="26">
        <v>0</v>
      </c>
      <c r="E22" s="27">
        <v>0</v>
      </c>
      <c r="F22" s="27">
        <v>111626297</v>
      </c>
      <c r="G22" s="28">
        <f t="shared" si="1"/>
        <v>0</v>
      </c>
      <c r="H22" s="29">
        <v>4970790</v>
      </c>
      <c r="I22" s="27">
        <v>10558778</v>
      </c>
      <c r="J22" s="30">
        <v>15613367</v>
      </c>
      <c r="K22" s="30">
        <v>31142935</v>
      </c>
      <c r="L22" s="29">
        <v>8360985</v>
      </c>
      <c r="M22" s="27">
        <v>23577549</v>
      </c>
      <c r="N22" s="30">
        <v>12252820</v>
      </c>
      <c r="O22" s="30">
        <v>44191354</v>
      </c>
      <c r="P22" s="29">
        <v>10682569</v>
      </c>
      <c r="Q22" s="27">
        <v>11634915</v>
      </c>
      <c r="R22" s="30">
        <v>13974524</v>
      </c>
      <c r="S22" s="30">
        <v>36292008</v>
      </c>
      <c r="T22" s="29">
        <v>0</v>
      </c>
      <c r="U22" s="27">
        <v>0</v>
      </c>
      <c r="V22" s="30">
        <v>0</v>
      </c>
      <c r="W22" s="30">
        <v>0</v>
      </c>
    </row>
    <row r="23" spans="1:23" ht="12.75">
      <c r="A23" s="23" t="s">
        <v>26</v>
      </c>
      <c r="B23" s="24" t="s">
        <v>57</v>
      </c>
      <c r="C23" s="25" t="s">
        <v>58</v>
      </c>
      <c r="D23" s="26">
        <v>137348938</v>
      </c>
      <c r="E23" s="27">
        <v>137348938</v>
      </c>
      <c r="F23" s="27">
        <v>61579333</v>
      </c>
      <c r="G23" s="28">
        <f t="shared" si="1"/>
        <v>0.4483422580231381</v>
      </c>
      <c r="H23" s="29">
        <v>6868160</v>
      </c>
      <c r="I23" s="27">
        <v>6660571</v>
      </c>
      <c r="J23" s="30">
        <v>12972502</v>
      </c>
      <c r="K23" s="30">
        <v>26501233</v>
      </c>
      <c r="L23" s="29">
        <v>6281087</v>
      </c>
      <c r="M23" s="27">
        <v>7257105</v>
      </c>
      <c r="N23" s="30">
        <v>5665997</v>
      </c>
      <c r="O23" s="30">
        <v>19204189</v>
      </c>
      <c r="P23" s="29">
        <v>5414660</v>
      </c>
      <c r="Q23" s="27">
        <v>5167045</v>
      </c>
      <c r="R23" s="30">
        <v>5292206</v>
      </c>
      <c r="S23" s="30">
        <v>15873911</v>
      </c>
      <c r="T23" s="29">
        <v>0</v>
      </c>
      <c r="U23" s="27">
        <v>0</v>
      </c>
      <c r="V23" s="30">
        <v>0</v>
      </c>
      <c r="W23" s="30">
        <v>0</v>
      </c>
    </row>
    <row r="24" spans="1:23" ht="12.75">
      <c r="A24" s="23" t="s">
        <v>26</v>
      </c>
      <c r="B24" s="24" t="s">
        <v>59</v>
      </c>
      <c r="C24" s="25" t="s">
        <v>60</v>
      </c>
      <c r="D24" s="26">
        <v>196060134</v>
      </c>
      <c r="E24" s="27">
        <v>196060134</v>
      </c>
      <c r="F24" s="27">
        <v>125403435</v>
      </c>
      <c r="G24" s="28">
        <f t="shared" si="1"/>
        <v>0.6396172054029097</v>
      </c>
      <c r="H24" s="29">
        <v>14754084</v>
      </c>
      <c r="I24" s="27">
        <v>15632763</v>
      </c>
      <c r="J24" s="30">
        <v>14626694</v>
      </c>
      <c r="K24" s="30">
        <v>45013541</v>
      </c>
      <c r="L24" s="29">
        <v>12270373</v>
      </c>
      <c r="M24" s="27">
        <v>11793228</v>
      </c>
      <c r="N24" s="30">
        <v>18621129</v>
      </c>
      <c r="O24" s="30">
        <v>42684730</v>
      </c>
      <c r="P24" s="29">
        <v>13600600</v>
      </c>
      <c r="Q24" s="27">
        <v>9986335</v>
      </c>
      <c r="R24" s="30">
        <v>14118229</v>
      </c>
      <c r="S24" s="30">
        <v>37705164</v>
      </c>
      <c r="T24" s="29">
        <v>0</v>
      </c>
      <c r="U24" s="27">
        <v>0</v>
      </c>
      <c r="V24" s="30">
        <v>0</v>
      </c>
      <c r="W24" s="30">
        <v>0</v>
      </c>
    </row>
    <row r="25" spans="1:23" ht="12.75">
      <c r="A25" s="23" t="s">
        <v>26</v>
      </c>
      <c r="B25" s="24" t="s">
        <v>61</v>
      </c>
      <c r="C25" s="25" t="s">
        <v>62</v>
      </c>
      <c r="D25" s="26">
        <v>77389078</v>
      </c>
      <c r="E25" s="27">
        <v>87013276</v>
      </c>
      <c r="F25" s="27">
        <v>32516400</v>
      </c>
      <c r="G25" s="28">
        <f t="shared" si="1"/>
        <v>0.37369469918590353</v>
      </c>
      <c r="H25" s="29">
        <v>6689582</v>
      </c>
      <c r="I25" s="27">
        <v>6505384</v>
      </c>
      <c r="J25" s="30">
        <v>2817064</v>
      </c>
      <c r="K25" s="30">
        <v>16012030</v>
      </c>
      <c r="L25" s="29">
        <v>4281271</v>
      </c>
      <c r="M25" s="27">
        <v>2078888</v>
      </c>
      <c r="N25" s="30">
        <v>2942705</v>
      </c>
      <c r="O25" s="30">
        <v>9302864</v>
      </c>
      <c r="P25" s="29">
        <v>3774705</v>
      </c>
      <c r="Q25" s="27">
        <v>3426801</v>
      </c>
      <c r="R25" s="30">
        <v>0</v>
      </c>
      <c r="S25" s="30">
        <v>7201506</v>
      </c>
      <c r="T25" s="29">
        <v>0</v>
      </c>
      <c r="U25" s="27">
        <v>0</v>
      </c>
      <c r="V25" s="30">
        <v>0</v>
      </c>
      <c r="W25" s="30">
        <v>0</v>
      </c>
    </row>
    <row r="26" spans="1:23" ht="12.75">
      <c r="A26" s="23" t="s">
        <v>45</v>
      </c>
      <c r="B26" s="24" t="s">
        <v>63</v>
      </c>
      <c r="C26" s="25" t="s">
        <v>64</v>
      </c>
      <c r="D26" s="26">
        <v>1237648693</v>
      </c>
      <c r="E26" s="27">
        <v>1353748693</v>
      </c>
      <c r="F26" s="27">
        <v>818060149</v>
      </c>
      <c r="G26" s="28">
        <f t="shared" si="1"/>
        <v>0.6042924755754501</v>
      </c>
      <c r="H26" s="29">
        <v>72700066</v>
      </c>
      <c r="I26" s="27">
        <v>59668310</v>
      </c>
      <c r="J26" s="30">
        <v>99664439</v>
      </c>
      <c r="K26" s="30">
        <v>232032815</v>
      </c>
      <c r="L26" s="29">
        <v>85152668</v>
      </c>
      <c r="M26" s="27">
        <v>95074075</v>
      </c>
      <c r="N26" s="30">
        <v>83434506</v>
      </c>
      <c r="O26" s="30">
        <v>263661249</v>
      </c>
      <c r="P26" s="29">
        <v>114346802</v>
      </c>
      <c r="Q26" s="27">
        <v>95679507</v>
      </c>
      <c r="R26" s="30">
        <v>112339776</v>
      </c>
      <c r="S26" s="30">
        <v>322366085</v>
      </c>
      <c r="T26" s="29">
        <v>0</v>
      </c>
      <c r="U26" s="27">
        <v>0</v>
      </c>
      <c r="V26" s="30">
        <v>0</v>
      </c>
      <c r="W26" s="30">
        <v>0</v>
      </c>
    </row>
    <row r="27" spans="1:23" ht="12.75">
      <c r="A27" s="31"/>
      <c r="B27" s="32" t="s">
        <v>65</v>
      </c>
      <c r="C27" s="33"/>
      <c r="D27" s="34">
        <f>SUM(D19:D26)</f>
        <v>2169517164</v>
      </c>
      <c r="E27" s="35">
        <f>SUM(E19:E26)</f>
        <v>2292758071</v>
      </c>
      <c r="F27" s="35">
        <f>SUM(F19:F26)</f>
        <v>1419837548</v>
      </c>
      <c r="G27" s="36">
        <f t="shared" si="1"/>
        <v>0.6192705484101642</v>
      </c>
      <c r="H27" s="37">
        <f aca="true" t="shared" si="3" ref="H27:W27">SUM(H19:H26)</f>
        <v>129802751</v>
      </c>
      <c r="I27" s="35">
        <f t="shared" si="3"/>
        <v>113887639</v>
      </c>
      <c r="J27" s="38">
        <f t="shared" si="3"/>
        <v>179838453</v>
      </c>
      <c r="K27" s="38">
        <f t="shared" si="3"/>
        <v>423528843</v>
      </c>
      <c r="L27" s="37">
        <f t="shared" si="3"/>
        <v>140249115</v>
      </c>
      <c r="M27" s="35">
        <f t="shared" si="3"/>
        <v>169027460</v>
      </c>
      <c r="N27" s="38">
        <f t="shared" si="3"/>
        <v>167980693</v>
      </c>
      <c r="O27" s="38">
        <f t="shared" si="3"/>
        <v>477257268</v>
      </c>
      <c r="P27" s="37">
        <f t="shared" si="3"/>
        <v>160496895</v>
      </c>
      <c r="Q27" s="35">
        <f t="shared" si="3"/>
        <v>159008130</v>
      </c>
      <c r="R27" s="38">
        <f t="shared" si="3"/>
        <v>199546412</v>
      </c>
      <c r="S27" s="38">
        <f t="shared" si="3"/>
        <v>519051437</v>
      </c>
      <c r="T27" s="37">
        <f t="shared" si="3"/>
        <v>0</v>
      </c>
      <c r="U27" s="35">
        <f t="shared" si="3"/>
        <v>0</v>
      </c>
      <c r="V27" s="38">
        <f t="shared" si="3"/>
        <v>0</v>
      </c>
      <c r="W27" s="38">
        <f t="shared" si="3"/>
        <v>0</v>
      </c>
    </row>
    <row r="28" spans="1:23" ht="12.75">
      <c r="A28" s="23" t="s">
        <v>26</v>
      </c>
      <c r="B28" s="24" t="s">
        <v>66</v>
      </c>
      <c r="C28" s="25" t="s">
        <v>67</v>
      </c>
      <c r="D28" s="26">
        <v>244865586</v>
      </c>
      <c r="E28" s="27">
        <v>244865586</v>
      </c>
      <c r="F28" s="27">
        <v>1695685961</v>
      </c>
      <c r="G28" s="28">
        <f t="shared" si="1"/>
        <v>6.924966422190499</v>
      </c>
      <c r="H28" s="29">
        <v>22503033</v>
      </c>
      <c r="I28" s="27">
        <v>14586036</v>
      </c>
      <c r="J28" s="30">
        <v>18283508</v>
      </c>
      <c r="K28" s="30">
        <v>55372577</v>
      </c>
      <c r="L28" s="29">
        <v>17896417</v>
      </c>
      <c r="M28" s="27">
        <v>16261972</v>
      </c>
      <c r="N28" s="30">
        <v>12101452</v>
      </c>
      <c r="O28" s="30">
        <v>46259841</v>
      </c>
      <c r="P28" s="29">
        <v>1571305139</v>
      </c>
      <c r="Q28" s="27">
        <v>9378576</v>
      </c>
      <c r="R28" s="30">
        <v>13369828</v>
      </c>
      <c r="S28" s="30">
        <v>1594053543</v>
      </c>
      <c r="T28" s="29">
        <v>0</v>
      </c>
      <c r="U28" s="27">
        <v>0</v>
      </c>
      <c r="V28" s="30">
        <v>0</v>
      </c>
      <c r="W28" s="30">
        <v>0</v>
      </c>
    </row>
    <row r="29" spans="1:23" ht="12.75">
      <c r="A29" s="23" t="s">
        <v>26</v>
      </c>
      <c r="B29" s="24" t="s">
        <v>68</v>
      </c>
      <c r="C29" s="25" t="s">
        <v>69</v>
      </c>
      <c r="D29" s="26">
        <v>61660883</v>
      </c>
      <c r="E29" s="27">
        <v>61660883</v>
      </c>
      <c r="F29" s="27">
        <v>47458101</v>
      </c>
      <c r="G29" s="28">
        <f t="shared" si="1"/>
        <v>0.7696630130969743</v>
      </c>
      <c r="H29" s="29">
        <v>5782926</v>
      </c>
      <c r="I29" s="27">
        <v>3756465</v>
      </c>
      <c r="J29" s="30">
        <v>5682241</v>
      </c>
      <c r="K29" s="30">
        <v>15221632</v>
      </c>
      <c r="L29" s="29">
        <v>5682241</v>
      </c>
      <c r="M29" s="27">
        <v>5682241</v>
      </c>
      <c r="N29" s="30">
        <v>5979745</v>
      </c>
      <c r="O29" s="30">
        <v>17344227</v>
      </c>
      <c r="P29" s="29">
        <v>4339787</v>
      </c>
      <c r="Q29" s="27">
        <v>6262978</v>
      </c>
      <c r="R29" s="30">
        <v>4289477</v>
      </c>
      <c r="S29" s="30">
        <v>14892242</v>
      </c>
      <c r="T29" s="29">
        <v>0</v>
      </c>
      <c r="U29" s="27">
        <v>0</v>
      </c>
      <c r="V29" s="30">
        <v>0</v>
      </c>
      <c r="W29" s="30">
        <v>0</v>
      </c>
    </row>
    <row r="30" spans="1:23" ht="12.75">
      <c r="A30" s="23" t="s">
        <v>26</v>
      </c>
      <c r="B30" s="24" t="s">
        <v>70</v>
      </c>
      <c r="C30" s="25" t="s">
        <v>71</v>
      </c>
      <c r="D30" s="26">
        <v>54894910</v>
      </c>
      <c r="E30" s="27">
        <v>63592093</v>
      </c>
      <c r="F30" s="27">
        <v>25862605</v>
      </c>
      <c r="G30" s="28">
        <f t="shared" si="1"/>
        <v>0.40669529464928916</v>
      </c>
      <c r="H30" s="29">
        <v>2358145</v>
      </c>
      <c r="I30" s="27">
        <v>3136454</v>
      </c>
      <c r="J30" s="30">
        <v>2350186</v>
      </c>
      <c r="K30" s="30">
        <v>7844785</v>
      </c>
      <c r="L30" s="29">
        <v>3208237</v>
      </c>
      <c r="M30" s="27">
        <v>3992470</v>
      </c>
      <c r="N30" s="30">
        <v>3377536</v>
      </c>
      <c r="O30" s="30">
        <v>10578243</v>
      </c>
      <c r="P30" s="29">
        <v>1902584</v>
      </c>
      <c r="Q30" s="27">
        <v>2201793</v>
      </c>
      <c r="R30" s="30">
        <v>3335200</v>
      </c>
      <c r="S30" s="30">
        <v>7439577</v>
      </c>
      <c r="T30" s="29">
        <v>0</v>
      </c>
      <c r="U30" s="27">
        <v>0</v>
      </c>
      <c r="V30" s="30">
        <v>0</v>
      </c>
      <c r="W30" s="30">
        <v>0</v>
      </c>
    </row>
    <row r="31" spans="1:23" ht="12.75">
      <c r="A31" s="23" t="s">
        <v>26</v>
      </c>
      <c r="B31" s="24" t="s">
        <v>72</v>
      </c>
      <c r="C31" s="25" t="s">
        <v>73</v>
      </c>
      <c r="D31" s="26">
        <v>524389905</v>
      </c>
      <c r="E31" s="27">
        <v>542242750</v>
      </c>
      <c r="F31" s="27">
        <v>256447763</v>
      </c>
      <c r="G31" s="28">
        <f t="shared" si="1"/>
        <v>0.47293903514615915</v>
      </c>
      <c r="H31" s="29">
        <v>33340312</v>
      </c>
      <c r="I31" s="27">
        <v>36939330</v>
      </c>
      <c r="J31" s="30">
        <v>26329891</v>
      </c>
      <c r="K31" s="30">
        <v>96609533</v>
      </c>
      <c r="L31" s="29">
        <v>50270957</v>
      </c>
      <c r="M31" s="27">
        <v>27507916</v>
      </c>
      <c r="N31" s="30">
        <v>18387342</v>
      </c>
      <c r="O31" s="30">
        <v>96166215</v>
      </c>
      <c r="P31" s="29">
        <v>35379531</v>
      </c>
      <c r="Q31" s="27">
        <v>5249778</v>
      </c>
      <c r="R31" s="30">
        <v>23042706</v>
      </c>
      <c r="S31" s="30">
        <v>63672015</v>
      </c>
      <c r="T31" s="29">
        <v>0</v>
      </c>
      <c r="U31" s="27">
        <v>0</v>
      </c>
      <c r="V31" s="30">
        <v>0</v>
      </c>
      <c r="W31" s="30">
        <v>0</v>
      </c>
    </row>
    <row r="32" spans="1:23" ht="12.75">
      <c r="A32" s="23" t="s">
        <v>26</v>
      </c>
      <c r="B32" s="24" t="s">
        <v>74</v>
      </c>
      <c r="C32" s="25" t="s">
        <v>75</v>
      </c>
      <c r="D32" s="26">
        <v>77333725</v>
      </c>
      <c r="E32" s="27">
        <v>99469000</v>
      </c>
      <c r="F32" s="27">
        <v>136316605</v>
      </c>
      <c r="G32" s="28">
        <f t="shared" si="1"/>
        <v>1.370443102876273</v>
      </c>
      <c r="H32" s="29">
        <v>7920861</v>
      </c>
      <c r="I32" s="27">
        <v>12801346</v>
      </c>
      <c r="J32" s="30">
        <v>14123858</v>
      </c>
      <c r="K32" s="30">
        <v>34846065</v>
      </c>
      <c r="L32" s="29">
        <v>24047771</v>
      </c>
      <c r="M32" s="27">
        <v>27607615</v>
      </c>
      <c r="N32" s="30">
        <v>9580971</v>
      </c>
      <c r="O32" s="30">
        <v>61236357</v>
      </c>
      <c r="P32" s="29">
        <v>9262451</v>
      </c>
      <c r="Q32" s="27">
        <v>13139272</v>
      </c>
      <c r="R32" s="30">
        <v>17832460</v>
      </c>
      <c r="S32" s="30">
        <v>40234183</v>
      </c>
      <c r="T32" s="29">
        <v>0</v>
      </c>
      <c r="U32" s="27">
        <v>0</v>
      </c>
      <c r="V32" s="30">
        <v>0</v>
      </c>
      <c r="W32" s="30">
        <v>0</v>
      </c>
    </row>
    <row r="33" spans="1:23" ht="12.75">
      <c r="A33" s="23" t="s">
        <v>26</v>
      </c>
      <c r="B33" s="24" t="s">
        <v>76</v>
      </c>
      <c r="C33" s="25" t="s">
        <v>77</v>
      </c>
      <c r="D33" s="26">
        <v>189257006</v>
      </c>
      <c r="E33" s="27">
        <v>183899508</v>
      </c>
      <c r="F33" s="27">
        <v>88089995</v>
      </c>
      <c r="G33" s="28">
        <f t="shared" si="1"/>
        <v>0.47901158604513505</v>
      </c>
      <c r="H33" s="29">
        <v>5067394</v>
      </c>
      <c r="I33" s="27">
        <v>9558517</v>
      </c>
      <c r="J33" s="30">
        <v>10098869</v>
      </c>
      <c r="K33" s="30">
        <v>24724780</v>
      </c>
      <c r="L33" s="29">
        <v>9507338</v>
      </c>
      <c r="M33" s="27">
        <v>14616319</v>
      </c>
      <c r="N33" s="30">
        <v>11257721</v>
      </c>
      <c r="O33" s="30">
        <v>35381378</v>
      </c>
      <c r="P33" s="29">
        <v>8710461</v>
      </c>
      <c r="Q33" s="27">
        <v>8653943</v>
      </c>
      <c r="R33" s="30">
        <v>10619433</v>
      </c>
      <c r="S33" s="30">
        <v>27983837</v>
      </c>
      <c r="T33" s="29">
        <v>0</v>
      </c>
      <c r="U33" s="27">
        <v>0</v>
      </c>
      <c r="V33" s="30">
        <v>0</v>
      </c>
      <c r="W33" s="30">
        <v>0</v>
      </c>
    </row>
    <row r="34" spans="1:23" ht="12.75">
      <c r="A34" s="23" t="s">
        <v>26</v>
      </c>
      <c r="B34" s="24" t="s">
        <v>78</v>
      </c>
      <c r="C34" s="25" t="s">
        <v>79</v>
      </c>
      <c r="D34" s="26">
        <v>0</v>
      </c>
      <c r="E34" s="27">
        <v>0</v>
      </c>
      <c r="F34" s="27">
        <v>88419808</v>
      </c>
      <c r="G34" s="28">
        <f t="shared" si="1"/>
        <v>0</v>
      </c>
      <c r="H34" s="29">
        <v>10034380</v>
      </c>
      <c r="I34" s="27">
        <v>8684010</v>
      </c>
      <c r="J34" s="30">
        <v>6508076</v>
      </c>
      <c r="K34" s="30">
        <v>25226466</v>
      </c>
      <c r="L34" s="29">
        <v>6289638</v>
      </c>
      <c r="M34" s="27">
        <v>12667366</v>
      </c>
      <c r="N34" s="30">
        <v>13966781</v>
      </c>
      <c r="O34" s="30">
        <v>32923785</v>
      </c>
      <c r="P34" s="29">
        <v>8102072</v>
      </c>
      <c r="Q34" s="27">
        <v>12393162</v>
      </c>
      <c r="R34" s="30">
        <v>9774323</v>
      </c>
      <c r="S34" s="30">
        <v>30269557</v>
      </c>
      <c r="T34" s="29">
        <v>0</v>
      </c>
      <c r="U34" s="27">
        <v>0</v>
      </c>
      <c r="V34" s="30">
        <v>0</v>
      </c>
      <c r="W34" s="30">
        <v>0</v>
      </c>
    </row>
    <row r="35" spans="1:23" ht="12.75">
      <c r="A35" s="23" t="s">
        <v>26</v>
      </c>
      <c r="B35" s="24" t="s">
        <v>80</v>
      </c>
      <c r="C35" s="25" t="s">
        <v>81</v>
      </c>
      <c r="D35" s="26">
        <v>92520270</v>
      </c>
      <c r="E35" s="27">
        <v>92520270</v>
      </c>
      <c r="F35" s="27">
        <v>47447080</v>
      </c>
      <c r="G35" s="28">
        <f t="shared" si="1"/>
        <v>0.5128290265473717</v>
      </c>
      <c r="H35" s="29">
        <v>6647451</v>
      </c>
      <c r="I35" s="27">
        <v>7948639</v>
      </c>
      <c r="J35" s="30">
        <v>6601285</v>
      </c>
      <c r="K35" s="30">
        <v>21197375</v>
      </c>
      <c r="L35" s="29">
        <v>5178738</v>
      </c>
      <c r="M35" s="27">
        <v>0</v>
      </c>
      <c r="N35" s="30">
        <v>7821903</v>
      </c>
      <c r="O35" s="30">
        <v>13000641</v>
      </c>
      <c r="P35" s="29">
        <v>5547916</v>
      </c>
      <c r="Q35" s="27">
        <v>7701148</v>
      </c>
      <c r="R35" s="30">
        <v>0</v>
      </c>
      <c r="S35" s="30">
        <v>13249064</v>
      </c>
      <c r="T35" s="29">
        <v>0</v>
      </c>
      <c r="U35" s="27">
        <v>0</v>
      </c>
      <c r="V35" s="30">
        <v>0</v>
      </c>
      <c r="W35" s="30">
        <v>0</v>
      </c>
    </row>
    <row r="36" spans="1:23" ht="12.75">
      <c r="A36" s="23" t="s">
        <v>45</v>
      </c>
      <c r="B36" s="24" t="s">
        <v>82</v>
      </c>
      <c r="C36" s="25" t="s">
        <v>83</v>
      </c>
      <c r="D36" s="26">
        <v>787834315</v>
      </c>
      <c r="E36" s="27">
        <v>810383832</v>
      </c>
      <c r="F36" s="27">
        <v>366864018</v>
      </c>
      <c r="G36" s="28">
        <f t="shared" si="1"/>
        <v>0.4527040193960829</v>
      </c>
      <c r="H36" s="29">
        <v>17145986</v>
      </c>
      <c r="I36" s="27">
        <v>39742660</v>
      </c>
      <c r="J36" s="30">
        <v>38460391</v>
      </c>
      <c r="K36" s="30">
        <v>95349037</v>
      </c>
      <c r="L36" s="29">
        <v>47074984</v>
      </c>
      <c r="M36" s="27">
        <v>39604175</v>
      </c>
      <c r="N36" s="30">
        <v>56795231</v>
      </c>
      <c r="O36" s="30">
        <v>143474390</v>
      </c>
      <c r="P36" s="29">
        <v>35366219</v>
      </c>
      <c r="Q36" s="27">
        <v>43745284</v>
      </c>
      <c r="R36" s="30">
        <v>48929088</v>
      </c>
      <c r="S36" s="30">
        <v>128040591</v>
      </c>
      <c r="T36" s="29">
        <v>0</v>
      </c>
      <c r="U36" s="27">
        <v>0</v>
      </c>
      <c r="V36" s="30">
        <v>0</v>
      </c>
      <c r="W36" s="30">
        <v>0</v>
      </c>
    </row>
    <row r="37" spans="1:23" ht="12.75">
      <c r="A37" s="31"/>
      <c r="B37" s="32" t="s">
        <v>84</v>
      </c>
      <c r="C37" s="33"/>
      <c r="D37" s="34">
        <f>SUM(D28:D36)</f>
        <v>2032756600</v>
      </c>
      <c r="E37" s="35">
        <f>SUM(E28:E36)</f>
        <v>2098633922</v>
      </c>
      <c r="F37" s="35">
        <f>SUM(F28:F36)</f>
        <v>2752591936</v>
      </c>
      <c r="G37" s="36">
        <f t="shared" si="1"/>
        <v>1.3116112853912023</v>
      </c>
      <c r="H37" s="37">
        <f aca="true" t="shared" si="4" ref="H37:W37">SUM(H28:H36)</f>
        <v>110800488</v>
      </c>
      <c r="I37" s="35">
        <f t="shared" si="4"/>
        <v>137153457</v>
      </c>
      <c r="J37" s="38">
        <f t="shared" si="4"/>
        <v>128438305</v>
      </c>
      <c r="K37" s="38">
        <f t="shared" si="4"/>
        <v>376392250</v>
      </c>
      <c r="L37" s="37">
        <f t="shared" si="4"/>
        <v>169156321</v>
      </c>
      <c r="M37" s="35">
        <f t="shared" si="4"/>
        <v>147940074</v>
      </c>
      <c r="N37" s="38">
        <f t="shared" si="4"/>
        <v>139268682</v>
      </c>
      <c r="O37" s="38">
        <f t="shared" si="4"/>
        <v>456365077</v>
      </c>
      <c r="P37" s="37">
        <f t="shared" si="4"/>
        <v>1679916160</v>
      </c>
      <c r="Q37" s="35">
        <f t="shared" si="4"/>
        <v>108725934</v>
      </c>
      <c r="R37" s="38">
        <f t="shared" si="4"/>
        <v>131192515</v>
      </c>
      <c r="S37" s="38">
        <f t="shared" si="4"/>
        <v>1919834609</v>
      </c>
      <c r="T37" s="37">
        <f t="shared" si="4"/>
        <v>0</v>
      </c>
      <c r="U37" s="35">
        <f t="shared" si="4"/>
        <v>0</v>
      </c>
      <c r="V37" s="38">
        <f t="shared" si="4"/>
        <v>0</v>
      </c>
      <c r="W37" s="38">
        <f t="shared" si="4"/>
        <v>0</v>
      </c>
    </row>
    <row r="38" spans="1:23" ht="12.75">
      <c r="A38" s="23" t="s">
        <v>26</v>
      </c>
      <c r="B38" s="24" t="s">
        <v>85</v>
      </c>
      <c r="C38" s="25" t="s">
        <v>86</v>
      </c>
      <c r="D38" s="26">
        <v>160427336</v>
      </c>
      <c r="E38" s="27">
        <v>187496652</v>
      </c>
      <c r="F38" s="27">
        <v>96131992</v>
      </c>
      <c r="G38" s="28">
        <f t="shared" si="1"/>
        <v>0.5127131123386672</v>
      </c>
      <c r="H38" s="29">
        <v>10253012</v>
      </c>
      <c r="I38" s="27">
        <v>10434998</v>
      </c>
      <c r="J38" s="30">
        <v>12285624</v>
      </c>
      <c r="K38" s="30">
        <v>32973634</v>
      </c>
      <c r="L38" s="29">
        <v>9630764</v>
      </c>
      <c r="M38" s="27">
        <v>13071140</v>
      </c>
      <c r="N38" s="30">
        <v>10097816</v>
      </c>
      <c r="O38" s="30">
        <v>32799720</v>
      </c>
      <c r="P38" s="29">
        <v>11729502</v>
      </c>
      <c r="Q38" s="27">
        <v>11565651</v>
      </c>
      <c r="R38" s="30">
        <v>7063485</v>
      </c>
      <c r="S38" s="30">
        <v>30358638</v>
      </c>
      <c r="T38" s="29">
        <v>0</v>
      </c>
      <c r="U38" s="27">
        <v>0</v>
      </c>
      <c r="V38" s="30">
        <v>0</v>
      </c>
      <c r="W38" s="30">
        <v>0</v>
      </c>
    </row>
    <row r="39" spans="1:23" ht="12.75">
      <c r="A39" s="23" t="s">
        <v>26</v>
      </c>
      <c r="B39" s="24" t="s">
        <v>87</v>
      </c>
      <c r="C39" s="25" t="s">
        <v>88</v>
      </c>
      <c r="D39" s="26">
        <v>157464611</v>
      </c>
      <c r="E39" s="27">
        <v>156024247</v>
      </c>
      <c r="F39" s="27">
        <v>90105835</v>
      </c>
      <c r="G39" s="28">
        <f t="shared" si="1"/>
        <v>0.5775117440560377</v>
      </c>
      <c r="H39" s="29">
        <v>8952670</v>
      </c>
      <c r="I39" s="27">
        <v>9174089</v>
      </c>
      <c r="J39" s="30">
        <v>11228301</v>
      </c>
      <c r="K39" s="30">
        <v>29355060</v>
      </c>
      <c r="L39" s="29">
        <v>8971819</v>
      </c>
      <c r="M39" s="27">
        <v>10670104</v>
      </c>
      <c r="N39" s="30">
        <v>15426998</v>
      </c>
      <c r="O39" s="30">
        <v>35068921</v>
      </c>
      <c r="P39" s="29">
        <v>7997016</v>
      </c>
      <c r="Q39" s="27">
        <v>8414195</v>
      </c>
      <c r="R39" s="30">
        <v>9270643</v>
      </c>
      <c r="S39" s="30">
        <v>25681854</v>
      </c>
      <c r="T39" s="29">
        <v>0</v>
      </c>
      <c r="U39" s="27">
        <v>0</v>
      </c>
      <c r="V39" s="30">
        <v>0</v>
      </c>
      <c r="W39" s="30">
        <v>0</v>
      </c>
    </row>
    <row r="40" spans="1:23" ht="12.75">
      <c r="A40" s="23" t="s">
        <v>26</v>
      </c>
      <c r="B40" s="24" t="s">
        <v>89</v>
      </c>
      <c r="C40" s="25" t="s">
        <v>90</v>
      </c>
      <c r="D40" s="26">
        <v>120533363</v>
      </c>
      <c r="E40" s="27">
        <v>121476810</v>
      </c>
      <c r="F40" s="27">
        <v>77731976</v>
      </c>
      <c r="G40" s="28">
        <f t="shared" si="1"/>
        <v>0.6398914821684896</v>
      </c>
      <c r="H40" s="29">
        <v>7004996</v>
      </c>
      <c r="I40" s="27">
        <v>5643957</v>
      </c>
      <c r="J40" s="30">
        <v>11074910</v>
      </c>
      <c r="K40" s="30">
        <v>23723863</v>
      </c>
      <c r="L40" s="29">
        <v>8775838</v>
      </c>
      <c r="M40" s="27">
        <v>10536789</v>
      </c>
      <c r="N40" s="30">
        <v>8174745</v>
      </c>
      <c r="O40" s="30">
        <v>27487372</v>
      </c>
      <c r="P40" s="29">
        <v>8742925</v>
      </c>
      <c r="Q40" s="27">
        <v>9157953</v>
      </c>
      <c r="R40" s="30">
        <v>8619863</v>
      </c>
      <c r="S40" s="30">
        <v>26520741</v>
      </c>
      <c r="T40" s="29">
        <v>0</v>
      </c>
      <c r="U40" s="27">
        <v>0</v>
      </c>
      <c r="V40" s="30">
        <v>0</v>
      </c>
      <c r="W40" s="30">
        <v>0</v>
      </c>
    </row>
    <row r="41" spans="1:23" ht="12.75">
      <c r="A41" s="23" t="s">
        <v>26</v>
      </c>
      <c r="B41" s="24" t="s">
        <v>91</v>
      </c>
      <c r="C41" s="25" t="s">
        <v>92</v>
      </c>
      <c r="D41" s="26">
        <v>154550546</v>
      </c>
      <c r="E41" s="27">
        <v>147079757</v>
      </c>
      <c r="F41" s="27">
        <v>76605650</v>
      </c>
      <c r="G41" s="28">
        <f aca="true" t="shared" si="5" ref="G41:G57">IF($E41=0,0,$F41/$E41)</f>
        <v>0.5208442790669011</v>
      </c>
      <c r="H41" s="29">
        <v>22030451</v>
      </c>
      <c r="I41" s="27">
        <v>7405441</v>
      </c>
      <c r="J41" s="30">
        <v>7341332</v>
      </c>
      <c r="K41" s="30">
        <v>36777224</v>
      </c>
      <c r="L41" s="29">
        <v>8015580</v>
      </c>
      <c r="M41" s="27">
        <v>5455510</v>
      </c>
      <c r="N41" s="30">
        <v>7201356</v>
      </c>
      <c r="O41" s="30">
        <v>20672446</v>
      </c>
      <c r="P41" s="29">
        <v>6382515</v>
      </c>
      <c r="Q41" s="27">
        <v>5924403</v>
      </c>
      <c r="R41" s="30">
        <v>6849062</v>
      </c>
      <c r="S41" s="30">
        <v>19155980</v>
      </c>
      <c r="T41" s="29">
        <v>0</v>
      </c>
      <c r="U41" s="27">
        <v>0</v>
      </c>
      <c r="V41" s="30">
        <v>0</v>
      </c>
      <c r="W41" s="30">
        <v>0</v>
      </c>
    </row>
    <row r="42" spans="1:23" ht="12.75">
      <c r="A42" s="23" t="s">
        <v>45</v>
      </c>
      <c r="B42" s="24" t="s">
        <v>93</v>
      </c>
      <c r="C42" s="25" t="s">
        <v>94</v>
      </c>
      <c r="D42" s="26">
        <v>425489186</v>
      </c>
      <c r="E42" s="27">
        <v>520613200</v>
      </c>
      <c r="F42" s="27">
        <v>324484535</v>
      </c>
      <c r="G42" s="28">
        <f t="shared" si="5"/>
        <v>0.6232737375848326</v>
      </c>
      <c r="H42" s="29">
        <v>10497563</v>
      </c>
      <c r="I42" s="27">
        <v>32782536</v>
      </c>
      <c r="J42" s="30">
        <v>57206126</v>
      </c>
      <c r="K42" s="30">
        <v>100486225</v>
      </c>
      <c r="L42" s="29">
        <v>39906004</v>
      </c>
      <c r="M42" s="27">
        <v>40717999</v>
      </c>
      <c r="N42" s="30">
        <v>39213000</v>
      </c>
      <c r="O42" s="30">
        <v>119837003</v>
      </c>
      <c r="P42" s="29">
        <v>51617083</v>
      </c>
      <c r="Q42" s="27">
        <v>24720722</v>
      </c>
      <c r="R42" s="30">
        <v>27823502</v>
      </c>
      <c r="S42" s="30">
        <v>104161307</v>
      </c>
      <c r="T42" s="29">
        <v>0</v>
      </c>
      <c r="U42" s="27">
        <v>0</v>
      </c>
      <c r="V42" s="30">
        <v>0</v>
      </c>
      <c r="W42" s="30">
        <v>0</v>
      </c>
    </row>
    <row r="43" spans="1:23" ht="12.75">
      <c r="A43" s="31"/>
      <c r="B43" s="32" t="s">
        <v>95</v>
      </c>
      <c r="C43" s="33"/>
      <c r="D43" s="34">
        <f>SUM(D38:D42)</f>
        <v>1018465042</v>
      </c>
      <c r="E43" s="35">
        <f>SUM(E38:E42)</f>
        <v>1132690666</v>
      </c>
      <c r="F43" s="35">
        <f>SUM(F38:F42)</f>
        <v>665059988</v>
      </c>
      <c r="G43" s="36">
        <f t="shared" si="5"/>
        <v>0.5871505857363531</v>
      </c>
      <c r="H43" s="37">
        <f aca="true" t="shared" si="6" ref="H43:W43">SUM(H38:H42)</f>
        <v>58738692</v>
      </c>
      <c r="I43" s="35">
        <f t="shared" si="6"/>
        <v>65441021</v>
      </c>
      <c r="J43" s="38">
        <f t="shared" si="6"/>
        <v>99136293</v>
      </c>
      <c r="K43" s="38">
        <f t="shared" si="6"/>
        <v>223316006</v>
      </c>
      <c r="L43" s="37">
        <f t="shared" si="6"/>
        <v>75300005</v>
      </c>
      <c r="M43" s="35">
        <f t="shared" si="6"/>
        <v>80451542</v>
      </c>
      <c r="N43" s="38">
        <f t="shared" si="6"/>
        <v>80113915</v>
      </c>
      <c r="O43" s="38">
        <f t="shared" si="6"/>
        <v>235865462</v>
      </c>
      <c r="P43" s="37">
        <f t="shared" si="6"/>
        <v>86469041</v>
      </c>
      <c r="Q43" s="35">
        <f t="shared" si="6"/>
        <v>59782924</v>
      </c>
      <c r="R43" s="38">
        <f t="shared" si="6"/>
        <v>59626555</v>
      </c>
      <c r="S43" s="38">
        <f t="shared" si="6"/>
        <v>205878520</v>
      </c>
      <c r="T43" s="37">
        <f t="shared" si="6"/>
        <v>0</v>
      </c>
      <c r="U43" s="35">
        <f t="shared" si="6"/>
        <v>0</v>
      </c>
      <c r="V43" s="38">
        <f t="shared" si="6"/>
        <v>0</v>
      </c>
      <c r="W43" s="38">
        <f t="shared" si="6"/>
        <v>0</v>
      </c>
    </row>
    <row r="44" spans="1:23" ht="12.75">
      <c r="A44" s="23" t="s">
        <v>26</v>
      </c>
      <c r="B44" s="24" t="s">
        <v>96</v>
      </c>
      <c r="C44" s="25" t="s">
        <v>97</v>
      </c>
      <c r="D44" s="26">
        <v>132821269</v>
      </c>
      <c r="E44" s="27">
        <v>107478823</v>
      </c>
      <c r="F44" s="27">
        <v>107078078</v>
      </c>
      <c r="G44" s="28">
        <f t="shared" si="5"/>
        <v>0.9962714050190148</v>
      </c>
      <c r="H44" s="29">
        <v>10344445</v>
      </c>
      <c r="I44" s="27">
        <v>12505354</v>
      </c>
      <c r="J44" s="30">
        <v>12700904</v>
      </c>
      <c r="K44" s="30">
        <v>35550703</v>
      </c>
      <c r="L44" s="29">
        <v>9313206</v>
      </c>
      <c r="M44" s="27">
        <v>10243452</v>
      </c>
      <c r="N44" s="30">
        <v>11996411</v>
      </c>
      <c r="O44" s="30">
        <v>31553069</v>
      </c>
      <c r="P44" s="29">
        <v>8903390</v>
      </c>
      <c r="Q44" s="27">
        <v>20234828</v>
      </c>
      <c r="R44" s="30">
        <v>10836088</v>
      </c>
      <c r="S44" s="30">
        <v>39974306</v>
      </c>
      <c r="T44" s="29">
        <v>0</v>
      </c>
      <c r="U44" s="27">
        <v>0</v>
      </c>
      <c r="V44" s="30">
        <v>0</v>
      </c>
      <c r="W44" s="30">
        <v>0</v>
      </c>
    </row>
    <row r="45" spans="1:23" ht="12.75">
      <c r="A45" s="23" t="s">
        <v>26</v>
      </c>
      <c r="B45" s="24" t="s">
        <v>98</v>
      </c>
      <c r="C45" s="25" t="s">
        <v>99</v>
      </c>
      <c r="D45" s="26">
        <v>160060838</v>
      </c>
      <c r="E45" s="27">
        <v>160060838</v>
      </c>
      <c r="F45" s="27">
        <v>63204519</v>
      </c>
      <c r="G45" s="28">
        <f t="shared" si="5"/>
        <v>0.394878096289862</v>
      </c>
      <c r="H45" s="29">
        <v>0</v>
      </c>
      <c r="I45" s="27">
        <v>7934451</v>
      </c>
      <c r="J45" s="30">
        <v>6704596</v>
      </c>
      <c r="K45" s="30">
        <v>14639047</v>
      </c>
      <c r="L45" s="29">
        <v>8725409</v>
      </c>
      <c r="M45" s="27">
        <v>7179380</v>
      </c>
      <c r="N45" s="30">
        <v>10464967</v>
      </c>
      <c r="O45" s="30">
        <v>26369756</v>
      </c>
      <c r="P45" s="29">
        <v>5370184</v>
      </c>
      <c r="Q45" s="27">
        <v>8022227</v>
      </c>
      <c r="R45" s="30">
        <v>8803305</v>
      </c>
      <c r="S45" s="30">
        <v>22195716</v>
      </c>
      <c r="T45" s="29">
        <v>0</v>
      </c>
      <c r="U45" s="27">
        <v>0</v>
      </c>
      <c r="V45" s="30">
        <v>0</v>
      </c>
      <c r="W45" s="30">
        <v>0</v>
      </c>
    </row>
    <row r="46" spans="1:23" ht="12.75">
      <c r="A46" s="23" t="s">
        <v>26</v>
      </c>
      <c r="B46" s="24" t="s">
        <v>100</v>
      </c>
      <c r="C46" s="25" t="s">
        <v>101</v>
      </c>
      <c r="D46" s="26">
        <v>208429546</v>
      </c>
      <c r="E46" s="27">
        <v>220004456</v>
      </c>
      <c r="F46" s="27">
        <v>111079475</v>
      </c>
      <c r="G46" s="28">
        <f t="shared" si="5"/>
        <v>0.5048964780967891</v>
      </c>
      <c r="H46" s="29">
        <v>9652222</v>
      </c>
      <c r="I46" s="27">
        <v>10264419</v>
      </c>
      <c r="J46" s="30">
        <v>13617544</v>
      </c>
      <c r="K46" s="30">
        <v>33534185</v>
      </c>
      <c r="L46" s="29">
        <v>9716973</v>
      </c>
      <c r="M46" s="27">
        <v>11917214</v>
      </c>
      <c r="N46" s="30">
        <v>13547022</v>
      </c>
      <c r="O46" s="30">
        <v>35181209</v>
      </c>
      <c r="P46" s="29">
        <v>14330646</v>
      </c>
      <c r="Q46" s="27">
        <v>13172480</v>
      </c>
      <c r="R46" s="30">
        <v>14860955</v>
      </c>
      <c r="S46" s="30">
        <v>42364081</v>
      </c>
      <c r="T46" s="29">
        <v>0</v>
      </c>
      <c r="U46" s="27">
        <v>0</v>
      </c>
      <c r="V46" s="30">
        <v>0</v>
      </c>
      <c r="W46" s="30">
        <v>0</v>
      </c>
    </row>
    <row r="47" spans="1:23" ht="12.75">
      <c r="A47" s="23" t="s">
        <v>26</v>
      </c>
      <c r="B47" s="24" t="s">
        <v>102</v>
      </c>
      <c r="C47" s="25" t="s">
        <v>103</v>
      </c>
      <c r="D47" s="26">
        <v>181750228</v>
      </c>
      <c r="E47" s="27">
        <v>176874021</v>
      </c>
      <c r="F47" s="27">
        <v>109006239</v>
      </c>
      <c r="G47" s="28">
        <f t="shared" si="5"/>
        <v>0.6162931016307929</v>
      </c>
      <c r="H47" s="29">
        <v>10265407</v>
      </c>
      <c r="I47" s="27">
        <v>9423236</v>
      </c>
      <c r="J47" s="30">
        <v>11234756</v>
      </c>
      <c r="K47" s="30">
        <v>30923399</v>
      </c>
      <c r="L47" s="29">
        <v>12571116</v>
      </c>
      <c r="M47" s="27">
        <v>11785424</v>
      </c>
      <c r="N47" s="30">
        <v>11967294</v>
      </c>
      <c r="O47" s="30">
        <v>36323834</v>
      </c>
      <c r="P47" s="29">
        <v>13256409</v>
      </c>
      <c r="Q47" s="27">
        <v>10204409</v>
      </c>
      <c r="R47" s="30">
        <v>18298188</v>
      </c>
      <c r="S47" s="30">
        <v>41759006</v>
      </c>
      <c r="T47" s="29">
        <v>0</v>
      </c>
      <c r="U47" s="27">
        <v>0</v>
      </c>
      <c r="V47" s="30">
        <v>0</v>
      </c>
      <c r="W47" s="30">
        <v>0</v>
      </c>
    </row>
    <row r="48" spans="1:23" ht="12.75">
      <c r="A48" s="23" t="s">
        <v>26</v>
      </c>
      <c r="B48" s="24" t="s">
        <v>104</v>
      </c>
      <c r="C48" s="25" t="s">
        <v>105</v>
      </c>
      <c r="D48" s="26">
        <v>922706572</v>
      </c>
      <c r="E48" s="27">
        <v>11480641</v>
      </c>
      <c r="F48" s="27">
        <v>523193274</v>
      </c>
      <c r="G48" s="28">
        <f t="shared" si="5"/>
        <v>45.57178244664213</v>
      </c>
      <c r="H48" s="29">
        <v>57021507</v>
      </c>
      <c r="I48" s="27">
        <v>36592607</v>
      </c>
      <c r="J48" s="30">
        <v>50466007</v>
      </c>
      <c r="K48" s="30">
        <v>144080121</v>
      </c>
      <c r="L48" s="29">
        <v>59043057</v>
      </c>
      <c r="M48" s="27">
        <v>44852273</v>
      </c>
      <c r="N48" s="30">
        <v>57233522</v>
      </c>
      <c r="O48" s="30">
        <v>161128852</v>
      </c>
      <c r="P48" s="29">
        <v>58606086</v>
      </c>
      <c r="Q48" s="27">
        <v>103575056</v>
      </c>
      <c r="R48" s="30">
        <v>55803159</v>
      </c>
      <c r="S48" s="30">
        <v>217984301</v>
      </c>
      <c r="T48" s="29">
        <v>0</v>
      </c>
      <c r="U48" s="27">
        <v>0</v>
      </c>
      <c r="V48" s="30">
        <v>0</v>
      </c>
      <c r="W48" s="30">
        <v>0</v>
      </c>
    </row>
    <row r="49" spans="1:23" ht="12.75">
      <c r="A49" s="23" t="s">
        <v>45</v>
      </c>
      <c r="B49" s="24" t="s">
        <v>106</v>
      </c>
      <c r="C49" s="25" t="s">
        <v>107</v>
      </c>
      <c r="D49" s="26">
        <v>840466998</v>
      </c>
      <c r="E49" s="27">
        <v>893107114</v>
      </c>
      <c r="F49" s="27">
        <v>424059672</v>
      </c>
      <c r="G49" s="28">
        <f t="shared" si="5"/>
        <v>0.47481390009395896</v>
      </c>
      <c r="H49" s="29">
        <v>41850534</v>
      </c>
      <c r="I49" s="27">
        <v>52944642</v>
      </c>
      <c r="J49" s="30">
        <v>33317141</v>
      </c>
      <c r="K49" s="30">
        <v>128112317</v>
      </c>
      <c r="L49" s="29">
        <v>49345023</v>
      </c>
      <c r="M49" s="27">
        <v>47098262</v>
      </c>
      <c r="N49" s="30">
        <v>56735789</v>
      </c>
      <c r="O49" s="30">
        <v>153179074</v>
      </c>
      <c r="P49" s="29">
        <v>39712576</v>
      </c>
      <c r="Q49" s="27">
        <v>47564944</v>
      </c>
      <c r="R49" s="30">
        <v>55490761</v>
      </c>
      <c r="S49" s="30">
        <v>142768281</v>
      </c>
      <c r="T49" s="29">
        <v>0</v>
      </c>
      <c r="U49" s="27">
        <v>0</v>
      </c>
      <c r="V49" s="30">
        <v>0</v>
      </c>
      <c r="W49" s="30">
        <v>0</v>
      </c>
    </row>
    <row r="50" spans="1:23" ht="12.75">
      <c r="A50" s="31"/>
      <c r="B50" s="32" t="s">
        <v>108</v>
      </c>
      <c r="C50" s="33"/>
      <c r="D50" s="34">
        <f>SUM(D44:D49)</f>
        <v>2446235451</v>
      </c>
      <c r="E50" s="35">
        <f>SUM(E44:E49)</f>
        <v>1569005893</v>
      </c>
      <c r="F50" s="35">
        <f>SUM(F44:F49)</f>
        <v>1337621257</v>
      </c>
      <c r="G50" s="36">
        <f t="shared" si="5"/>
        <v>0.8525278732015572</v>
      </c>
      <c r="H50" s="37">
        <f aca="true" t="shared" si="7" ref="H50:W50">SUM(H44:H49)</f>
        <v>129134115</v>
      </c>
      <c r="I50" s="35">
        <f t="shared" si="7"/>
        <v>129664709</v>
      </c>
      <c r="J50" s="38">
        <f t="shared" si="7"/>
        <v>128040948</v>
      </c>
      <c r="K50" s="38">
        <f t="shared" si="7"/>
        <v>386839772</v>
      </c>
      <c r="L50" s="37">
        <f t="shared" si="7"/>
        <v>148714784</v>
      </c>
      <c r="M50" s="35">
        <f t="shared" si="7"/>
        <v>133076005</v>
      </c>
      <c r="N50" s="38">
        <f t="shared" si="7"/>
        <v>161945005</v>
      </c>
      <c r="O50" s="38">
        <f t="shared" si="7"/>
        <v>443735794</v>
      </c>
      <c r="P50" s="37">
        <f t="shared" si="7"/>
        <v>140179291</v>
      </c>
      <c r="Q50" s="35">
        <f t="shared" si="7"/>
        <v>202773944</v>
      </c>
      <c r="R50" s="38">
        <f t="shared" si="7"/>
        <v>164092456</v>
      </c>
      <c r="S50" s="38">
        <f t="shared" si="7"/>
        <v>507045691</v>
      </c>
      <c r="T50" s="37">
        <f t="shared" si="7"/>
        <v>0</v>
      </c>
      <c r="U50" s="35">
        <f t="shared" si="7"/>
        <v>0</v>
      </c>
      <c r="V50" s="38">
        <f t="shared" si="7"/>
        <v>0</v>
      </c>
      <c r="W50" s="38">
        <f t="shared" si="7"/>
        <v>0</v>
      </c>
    </row>
    <row r="51" spans="1:23" ht="12.75">
      <c r="A51" s="23" t="s">
        <v>26</v>
      </c>
      <c r="B51" s="24" t="s">
        <v>109</v>
      </c>
      <c r="C51" s="25" t="s">
        <v>110</v>
      </c>
      <c r="D51" s="26">
        <v>217538747</v>
      </c>
      <c r="E51" s="27">
        <v>245451570</v>
      </c>
      <c r="F51" s="27">
        <v>144545872</v>
      </c>
      <c r="G51" s="28">
        <f t="shared" si="5"/>
        <v>0.5888977283787592</v>
      </c>
      <c r="H51" s="29">
        <v>12476799</v>
      </c>
      <c r="I51" s="27">
        <v>18249874</v>
      </c>
      <c r="J51" s="30">
        <v>12356864</v>
      </c>
      <c r="K51" s="30">
        <v>43083537</v>
      </c>
      <c r="L51" s="29">
        <v>19367869</v>
      </c>
      <c r="M51" s="27">
        <v>17393408</v>
      </c>
      <c r="N51" s="30">
        <v>15669015</v>
      </c>
      <c r="O51" s="30">
        <v>52430292</v>
      </c>
      <c r="P51" s="29">
        <v>14160522</v>
      </c>
      <c r="Q51" s="27">
        <v>18708405</v>
      </c>
      <c r="R51" s="30">
        <v>16163116</v>
      </c>
      <c r="S51" s="30">
        <v>49032043</v>
      </c>
      <c r="T51" s="29">
        <v>0</v>
      </c>
      <c r="U51" s="27">
        <v>0</v>
      </c>
      <c r="V51" s="30">
        <v>0</v>
      </c>
      <c r="W51" s="30">
        <v>0</v>
      </c>
    </row>
    <row r="52" spans="1:23" ht="12.75">
      <c r="A52" s="23" t="s">
        <v>26</v>
      </c>
      <c r="B52" s="24" t="s">
        <v>111</v>
      </c>
      <c r="C52" s="25" t="s">
        <v>112</v>
      </c>
      <c r="D52" s="26">
        <v>168377095</v>
      </c>
      <c r="E52" s="27">
        <v>258333023</v>
      </c>
      <c r="F52" s="27">
        <v>76494857</v>
      </c>
      <c r="G52" s="28">
        <f t="shared" si="5"/>
        <v>0.29610947958441997</v>
      </c>
      <c r="H52" s="29">
        <v>5172716</v>
      </c>
      <c r="I52" s="27">
        <v>9923756</v>
      </c>
      <c r="J52" s="30">
        <v>8960358</v>
      </c>
      <c r="K52" s="30">
        <v>24056830</v>
      </c>
      <c r="L52" s="29">
        <v>12284869</v>
      </c>
      <c r="M52" s="27">
        <v>11928849</v>
      </c>
      <c r="N52" s="30">
        <v>10463672</v>
      </c>
      <c r="O52" s="30">
        <v>34677390</v>
      </c>
      <c r="P52" s="29">
        <v>7502991</v>
      </c>
      <c r="Q52" s="27">
        <v>10257646</v>
      </c>
      <c r="R52" s="30">
        <v>0</v>
      </c>
      <c r="S52" s="30">
        <v>17760637</v>
      </c>
      <c r="T52" s="29">
        <v>0</v>
      </c>
      <c r="U52" s="27">
        <v>0</v>
      </c>
      <c r="V52" s="30">
        <v>0</v>
      </c>
      <c r="W52" s="30">
        <v>0</v>
      </c>
    </row>
    <row r="53" spans="1:23" ht="12.75">
      <c r="A53" s="23" t="s">
        <v>26</v>
      </c>
      <c r="B53" s="24" t="s">
        <v>113</v>
      </c>
      <c r="C53" s="25" t="s">
        <v>114</v>
      </c>
      <c r="D53" s="26">
        <v>175841282</v>
      </c>
      <c r="E53" s="27">
        <v>297461502</v>
      </c>
      <c r="F53" s="27">
        <v>139807492</v>
      </c>
      <c r="G53" s="28">
        <f t="shared" si="5"/>
        <v>0.4700019702045342</v>
      </c>
      <c r="H53" s="29">
        <v>10432571</v>
      </c>
      <c r="I53" s="27">
        <v>17605447</v>
      </c>
      <c r="J53" s="30">
        <v>12392369</v>
      </c>
      <c r="K53" s="30">
        <v>40430387</v>
      </c>
      <c r="L53" s="29">
        <v>12798237</v>
      </c>
      <c r="M53" s="27">
        <v>14248438</v>
      </c>
      <c r="N53" s="30">
        <v>16726216</v>
      </c>
      <c r="O53" s="30">
        <v>43772891</v>
      </c>
      <c r="P53" s="29">
        <v>16850939</v>
      </c>
      <c r="Q53" s="27">
        <v>12513896</v>
      </c>
      <c r="R53" s="30">
        <v>26239379</v>
      </c>
      <c r="S53" s="30">
        <v>55604214</v>
      </c>
      <c r="T53" s="29">
        <v>0</v>
      </c>
      <c r="U53" s="27">
        <v>0</v>
      </c>
      <c r="V53" s="30">
        <v>0</v>
      </c>
      <c r="W53" s="30">
        <v>0</v>
      </c>
    </row>
    <row r="54" spans="1:23" ht="12.75">
      <c r="A54" s="23" t="s">
        <v>26</v>
      </c>
      <c r="B54" s="24" t="s">
        <v>115</v>
      </c>
      <c r="C54" s="25" t="s">
        <v>116</v>
      </c>
      <c r="D54" s="26">
        <v>0</v>
      </c>
      <c r="E54" s="27">
        <v>0</v>
      </c>
      <c r="F54" s="27">
        <v>54205666</v>
      </c>
      <c r="G54" s="28">
        <f t="shared" si="5"/>
        <v>0</v>
      </c>
      <c r="H54" s="29">
        <v>4411069</v>
      </c>
      <c r="I54" s="27">
        <v>4842855</v>
      </c>
      <c r="J54" s="30">
        <v>7224945</v>
      </c>
      <c r="K54" s="30">
        <v>16478869</v>
      </c>
      <c r="L54" s="29">
        <v>6895477</v>
      </c>
      <c r="M54" s="27">
        <v>6067619</v>
      </c>
      <c r="N54" s="30">
        <v>7534141</v>
      </c>
      <c r="O54" s="30">
        <v>20497237</v>
      </c>
      <c r="P54" s="29">
        <v>4572312</v>
      </c>
      <c r="Q54" s="27">
        <v>6362430</v>
      </c>
      <c r="R54" s="30">
        <v>6294818</v>
      </c>
      <c r="S54" s="30">
        <v>17229560</v>
      </c>
      <c r="T54" s="29">
        <v>0</v>
      </c>
      <c r="U54" s="27">
        <v>0</v>
      </c>
      <c r="V54" s="30">
        <v>0</v>
      </c>
      <c r="W54" s="30">
        <v>0</v>
      </c>
    </row>
    <row r="55" spans="1:23" ht="12.75">
      <c r="A55" s="23" t="s">
        <v>45</v>
      </c>
      <c r="B55" s="24" t="s">
        <v>117</v>
      </c>
      <c r="C55" s="25" t="s">
        <v>118</v>
      </c>
      <c r="D55" s="26">
        <v>407725754</v>
      </c>
      <c r="E55" s="27">
        <v>434789808</v>
      </c>
      <c r="F55" s="27">
        <v>195326413</v>
      </c>
      <c r="G55" s="28">
        <f t="shared" si="5"/>
        <v>0.4492433111495567</v>
      </c>
      <c r="H55" s="29">
        <v>18431483</v>
      </c>
      <c r="I55" s="27">
        <v>20914055</v>
      </c>
      <c r="J55" s="30">
        <v>26216090</v>
      </c>
      <c r="K55" s="30">
        <v>65561628</v>
      </c>
      <c r="L55" s="29">
        <v>31302898</v>
      </c>
      <c r="M55" s="27">
        <v>26172863</v>
      </c>
      <c r="N55" s="30">
        <v>25359314</v>
      </c>
      <c r="O55" s="30">
        <v>82835075</v>
      </c>
      <c r="P55" s="29">
        <v>23807241</v>
      </c>
      <c r="Q55" s="27">
        <v>0</v>
      </c>
      <c r="R55" s="30">
        <v>23122469</v>
      </c>
      <c r="S55" s="30">
        <v>46929710</v>
      </c>
      <c r="T55" s="29">
        <v>0</v>
      </c>
      <c r="U55" s="27">
        <v>0</v>
      </c>
      <c r="V55" s="30">
        <v>0</v>
      </c>
      <c r="W55" s="30">
        <v>0</v>
      </c>
    </row>
    <row r="56" spans="1:23" ht="12.75">
      <c r="A56" s="31"/>
      <c r="B56" s="32" t="s">
        <v>119</v>
      </c>
      <c r="C56" s="33"/>
      <c r="D56" s="34">
        <f>SUM(D51:D55)</f>
        <v>969482878</v>
      </c>
      <c r="E56" s="35">
        <f>SUM(E51:E55)</f>
        <v>1236035903</v>
      </c>
      <c r="F56" s="35">
        <f>SUM(F51:F55)</f>
        <v>610380300</v>
      </c>
      <c r="G56" s="36">
        <f t="shared" si="5"/>
        <v>0.49382084979775864</v>
      </c>
      <c r="H56" s="37">
        <f aca="true" t="shared" si="8" ref="H56:W56">SUM(H51:H55)</f>
        <v>50924638</v>
      </c>
      <c r="I56" s="35">
        <f t="shared" si="8"/>
        <v>71535987</v>
      </c>
      <c r="J56" s="38">
        <f t="shared" si="8"/>
        <v>67150626</v>
      </c>
      <c r="K56" s="38">
        <f t="shared" si="8"/>
        <v>189611251</v>
      </c>
      <c r="L56" s="37">
        <f t="shared" si="8"/>
        <v>82649350</v>
      </c>
      <c r="M56" s="35">
        <f t="shared" si="8"/>
        <v>75811177</v>
      </c>
      <c r="N56" s="38">
        <f t="shared" si="8"/>
        <v>75752358</v>
      </c>
      <c r="O56" s="38">
        <f t="shared" si="8"/>
        <v>234212885</v>
      </c>
      <c r="P56" s="37">
        <f t="shared" si="8"/>
        <v>66894005</v>
      </c>
      <c r="Q56" s="35">
        <f t="shared" si="8"/>
        <v>47842377</v>
      </c>
      <c r="R56" s="38">
        <f t="shared" si="8"/>
        <v>71819782</v>
      </c>
      <c r="S56" s="38">
        <f t="shared" si="8"/>
        <v>186556164</v>
      </c>
      <c r="T56" s="37">
        <f t="shared" si="8"/>
        <v>0</v>
      </c>
      <c r="U56" s="35">
        <f t="shared" si="8"/>
        <v>0</v>
      </c>
      <c r="V56" s="38">
        <f t="shared" si="8"/>
        <v>0</v>
      </c>
      <c r="W56" s="38">
        <f t="shared" si="8"/>
        <v>0</v>
      </c>
    </row>
    <row r="57" spans="1:23" ht="12.75">
      <c r="A57" s="39"/>
      <c r="B57" s="40" t="s">
        <v>120</v>
      </c>
      <c r="C57" s="41"/>
      <c r="D57" s="42">
        <f>SUM(D5:D6,D8:D17,D19:D26,D28:D36,D38:D42,D44:D49,D51:D55)</f>
        <v>22668003783</v>
      </c>
      <c r="E57" s="43">
        <f>SUM(E5:E6,E8:E17,E19:E26,E28:E36,E38:E42,E44:E49,E51:E55)</f>
        <v>22516718735</v>
      </c>
      <c r="F57" s="43">
        <f>SUM(F5:F6,F8:F17,F19:F26,F28:F36,F38:F42,F44:F49,F51:F55)</f>
        <v>16246050268</v>
      </c>
      <c r="G57" s="44">
        <f t="shared" si="5"/>
        <v>0.7215105566312879</v>
      </c>
      <c r="H57" s="45">
        <f aca="true" t="shared" si="9" ref="H57:W57">SUM(H5:H6,H8:H17,H19:H26,H28:H36,H38:H42,H44:H49,H51:H55)</f>
        <v>1558927583</v>
      </c>
      <c r="I57" s="43">
        <f t="shared" si="9"/>
        <v>1421606928</v>
      </c>
      <c r="J57" s="46">
        <f t="shared" si="9"/>
        <v>1693799798</v>
      </c>
      <c r="K57" s="46">
        <f t="shared" si="9"/>
        <v>4674334309</v>
      </c>
      <c r="L57" s="45">
        <f t="shared" si="9"/>
        <v>1734043636</v>
      </c>
      <c r="M57" s="43">
        <f t="shared" si="9"/>
        <v>1768558690</v>
      </c>
      <c r="N57" s="46">
        <f t="shared" si="9"/>
        <v>1624624171</v>
      </c>
      <c r="O57" s="46">
        <f t="shared" si="9"/>
        <v>5127226497</v>
      </c>
      <c r="P57" s="45">
        <f t="shared" si="9"/>
        <v>3153356824</v>
      </c>
      <c r="Q57" s="43">
        <f t="shared" si="9"/>
        <v>1546469834</v>
      </c>
      <c r="R57" s="46">
        <f t="shared" si="9"/>
        <v>1744662804</v>
      </c>
      <c r="S57" s="46">
        <f t="shared" si="9"/>
        <v>6444489462</v>
      </c>
      <c r="T57" s="45">
        <f t="shared" si="9"/>
        <v>0</v>
      </c>
      <c r="U57" s="43">
        <f t="shared" si="9"/>
        <v>0</v>
      </c>
      <c r="V57" s="46">
        <f t="shared" si="9"/>
        <v>0</v>
      </c>
      <c r="W57" s="46">
        <f t="shared" si="9"/>
        <v>0</v>
      </c>
    </row>
    <row r="58" spans="1:23" ht="12.75">
      <c r="A58" s="15"/>
      <c r="B58" s="47"/>
      <c r="C58" s="48"/>
      <c r="D58" s="49"/>
      <c r="E58" s="50"/>
      <c r="F58" s="50"/>
      <c r="G58" s="20"/>
      <c r="H58" s="29"/>
      <c r="I58" s="27"/>
      <c r="J58" s="51"/>
      <c r="K58" s="51"/>
      <c r="L58" s="29"/>
      <c r="M58" s="27"/>
      <c r="N58" s="51"/>
      <c r="O58" s="51"/>
      <c r="P58" s="29"/>
      <c r="Q58" s="27"/>
      <c r="R58" s="51"/>
      <c r="S58" s="51"/>
      <c r="T58" s="29"/>
      <c r="U58" s="27"/>
      <c r="V58" s="51"/>
      <c r="W58" s="51"/>
    </row>
    <row r="59" spans="1:23" ht="12.75">
      <c r="A59" s="15"/>
      <c r="B59" s="16" t="s">
        <v>121</v>
      </c>
      <c r="C59" s="17"/>
      <c r="D59" s="52"/>
      <c r="E59" s="50"/>
      <c r="F59" s="50"/>
      <c r="G59" s="20"/>
      <c r="H59" s="29"/>
      <c r="I59" s="27"/>
      <c r="J59" s="51"/>
      <c r="K59" s="51"/>
      <c r="L59" s="29"/>
      <c r="M59" s="27"/>
      <c r="N59" s="51"/>
      <c r="O59" s="51"/>
      <c r="P59" s="29"/>
      <c r="Q59" s="27"/>
      <c r="R59" s="51"/>
      <c r="S59" s="51"/>
      <c r="T59" s="29"/>
      <c r="U59" s="27"/>
      <c r="V59" s="51"/>
      <c r="W59" s="51"/>
    </row>
    <row r="60" spans="1:23" ht="12.75">
      <c r="A60" s="23" t="s">
        <v>20</v>
      </c>
      <c r="B60" s="24" t="s">
        <v>122</v>
      </c>
      <c r="C60" s="25" t="s">
        <v>123</v>
      </c>
      <c r="D60" s="26">
        <v>5368472823</v>
      </c>
      <c r="E60" s="27">
        <v>5419122210</v>
      </c>
      <c r="F60" s="27">
        <v>3418345432</v>
      </c>
      <c r="G60" s="28">
        <f aca="true" t="shared" si="10" ref="G60:G89">IF($E60=0,0,$F60/$E60)</f>
        <v>0.6307931985169236</v>
      </c>
      <c r="H60" s="29">
        <v>370500726</v>
      </c>
      <c r="I60" s="27">
        <v>431662440</v>
      </c>
      <c r="J60" s="30">
        <v>427626113</v>
      </c>
      <c r="K60" s="30">
        <v>1229789279</v>
      </c>
      <c r="L60" s="29">
        <v>373860365</v>
      </c>
      <c r="M60" s="27">
        <v>364145432</v>
      </c>
      <c r="N60" s="30">
        <v>476116334</v>
      </c>
      <c r="O60" s="30">
        <v>1214122131</v>
      </c>
      <c r="P60" s="29">
        <v>351917564</v>
      </c>
      <c r="Q60" s="27">
        <v>264549739</v>
      </c>
      <c r="R60" s="30">
        <v>357966719</v>
      </c>
      <c r="S60" s="30">
        <v>974434022</v>
      </c>
      <c r="T60" s="29">
        <v>0</v>
      </c>
      <c r="U60" s="27">
        <v>0</v>
      </c>
      <c r="V60" s="30">
        <v>0</v>
      </c>
      <c r="W60" s="30">
        <v>0</v>
      </c>
    </row>
    <row r="61" spans="1:23" ht="12.75">
      <c r="A61" s="31"/>
      <c r="B61" s="32" t="s">
        <v>25</v>
      </c>
      <c r="C61" s="33"/>
      <c r="D61" s="34">
        <f>D60</f>
        <v>5368472823</v>
      </c>
      <c r="E61" s="35">
        <f>E60</f>
        <v>5419122210</v>
      </c>
      <c r="F61" s="35">
        <f>F60</f>
        <v>3418345432</v>
      </c>
      <c r="G61" s="36">
        <f t="shared" si="10"/>
        <v>0.6307931985169236</v>
      </c>
      <c r="H61" s="37">
        <f aca="true" t="shared" si="11" ref="H61:W61">H60</f>
        <v>370500726</v>
      </c>
      <c r="I61" s="35">
        <f t="shared" si="11"/>
        <v>431662440</v>
      </c>
      <c r="J61" s="38">
        <f t="shared" si="11"/>
        <v>427626113</v>
      </c>
      <c r="K61" s="38">
        <f t="shared" si="11"/>
        <v>1229789279</v>
      </c>
      <c r="L61" s="37">
        <f t="shared" si="11"/>
        <v>373860365</v>
      </c>
      <c r="M61" s="35">
        <f t="shared" si="11"/>
        <v>364145432</v>
      </c>
      <c r="N61" s="38">
        <f t="shared" si="11"/>
        <v>476116334</v>
      </c>
      <c r="O61" s="38">
        <f t="shared" si="11"/>
        <v>1214122131</v>
      </c>
      <c r="P61" s="37">
        <f t="shared" si="11"/>
        <v>351917564</v>
      </c>
      <c r="Q61" s="35">
        <f t="shared" si="11"/>
        <v>264549739</v>
      </c>
      <c r="R61" s="38">
        <f t="shared" si="11"/>
        <v>357966719</v>
      </c>
      <c r="S61" s="38">
        <f t="shared" si="11"/>
        <v>974434022</v>
      </c>
      <c r="T61" s="37">
        <f t="shared" si="11"/>
        <v>0</v>
      </c>
      <c r="U61" s="35">
        <f t="shared" si="11"/>
        <v>0</v>
      </c>
      <c r="V61" s="38">
        <f t="shared" si="11"/>
        <v>0</v>
      </c>
      <c r="W61" s="38">
        <f t="shared" si="11"/>
        <v>0</v>
      </c>
    </row>
    <row r="62" spans="1:23" ht="12.75">
      <c r="A62" s="23" t="s">
        <v>26</v>
      </c>
      <c r="B62" s="24" t="s">
        <v>124</v>
      </c>
      <c r="C62" s="25" t="s">
        <v>125</v>
      </c>
      <c r="D62" s="26">
        <v>112200000</v>
      </c>
      <c r="E62" s="27">
        <v>115101120</v>
      </c>
      <c r="F62" s="27">
        <v>57454517</v>
      </c>
      <c r="G62" s="28">
        <f t="shared" si="10"/>
        <v>0.49916557718986576</v>
      </c>
      <c r="H62" s="29">
        <v>4813872</v>
      </c>
      <c r="I62" s="27">
        <v>6854143</v>
      </c>
      <c r="J62" s="30">
        <v>5797057</v>
      </c>
      <c r="K62" s="30">
        <v>17465072</v>
      </c>
      <c r="L62" s="29">
        <v>8563401</v>
      </c>
      <c r="M62" s="27">
        <v>6176429</v>
      </c>
      <c r="N62" s="30">
        <v>5951980</v>
      </c>
      <c r="O62" s="30">
        <v>20691810</v>
      </c>
      <c r="P62" s="29">
        <v>5845697</v>
      </c>
      <c r="Q62" s="27">
        <v>5750933</v>
      </c>
      <c r="R62" s="30">
        <v>7701005</v>
      </c>
      <c r="S62" s="30">
        <v>19297635</v>
      </c>
      <c r="T62" s="29">
        <v>0</v>
      </c>
      <c r="U62" s="27">
        <v>0</v>
      </c>
      <c r="V62" s="30">
        <v>0</v>
      </c>
      <c r="W62" s="30">
        <v>0</v>
      </c>
    </row>
    <row r="63" spans="1:23" ht="12.75">
      <c r="A63" s="23" t="s">
        <v>26</v>
      </c>
      <c r="B63" s="24" t="s">
        <v>126</v>
      </c>
      <c r="C63" s="25" t="s">
        <v>127</v>
      </c>
      <c r="D63" s="26">
        <v>250339464</v>
      </c>
      <c r="E63" s="27">
        <v>250339464</v>
      </c>
      <c r="F63" s="27">
        <v>135596023</v>
      </c>
      <c r="G63" s="28">
        <f t="shared" si="10"/>
        <v>0.5416486111834129</v>
      </c>
      <c r="H63" s="29">
        <v>19400550</v>
      </c>
      <c r="I63" s="27">
        <v>21551133</v>
      </c>
      <c r="J63" s="30">
        <v>20688985</v>
      </c>
      <c r="K63" s="30">
        <v>61640668</v>
      </c>
      <c r="L63" s="29">
        <v>19931786</v>
      </c>
      <c r="M63" s="27">
        <v>22564614</v>
      </c>
      <c r="N63" s="30">
        <v>14365030</v>
      </c>
      <c r="O63" s="30">
        <v>56861430</v>
      </c>
      <c r="P63" s="29">
        <v>17093925</v>
      </c>
      <c r="Q63" s="27">
        <v>0</v>
      </c>
      <c r="R63" s="30">
        <v>0</v>
      </c>
      <c r="S63" s="30">
        <v>17093925</v>
      </c>
      <c r="T63" s="29">
        <v>0</v>
      </c>
      <c r="U63" s="27">
        <v>0</v>
      </c>
      <c r="V63" s="30">
        <v>0</v>
      </c>
      <c r="W63" s="30">
        <v>0</v>
      </c>
    </row>
    <row r="64" spans="1:23" ht="12.75">
      <c r="A64" s="23" t="s">
        <v>26</v>
      </c>
      <c r="B64" s="24" t="s">
        <v>128</v>
      </c>
      <c r="C64" s="25" t="s">
        <v>129</v>
      </c>
      <c r="D64" s="26">
        <v>133391000</v>
      </c>
      <c r="E64" s="27">
        <v>140210262</v>
      </c>
      <c r="F64" s="27">
        <v>64788576</v>
      </c>
      <c r="G64" s="28">
        <f t="shared" si="10"/>
        <v>0.46208155577086074</v>
      </c>
      <c r="H64" s="29">
        <v>6430506</v>
      </c>
      <c r="I64" s="27">
        <v>6023983</v>
      </c>
      <c r="J64" s="30">
        <v>5867265</v>
      </c>
      <c r="K64" s="30">
        <v>18321754</v>
      </c>
      <c r="L64" s="29">
        <v>8438023</v>
      </c>
      <c r="M64" s="27">
        <v>6802584</v>
      </c>
      <c r="N64" s="30">
        <v>8749440</v>
      </c>
      <c r="O64" s="30">
        <v>23990047</v>
      </c>
      <c r="P64" s="29">
        <v>6911591</v>
      </c>
      <c r="Q64" s="27">
        <v>7255882</v>
      </c>
      <c r="R64" s="30">
        <v>8309302</v>
      </c>
      <c r="S64" s="30">
        <v>22476775</v>
      </c>
      <c r="T64" s="29">
        <v>0</v>
      </c>
      <c r="U64" s="27">
        <v>0</v>
      </c>
      <c r="V64" s="30">
        <v>0</v>
      </c>
      <c r="W64" s="30">
        <v>0</v>
      </c>
    </row>
    <row r="65" spans="1:23" ht="12.75">
      <c r="A65" s="23" t="s">
        <v>26</v>
      </c>
      <c r="B65" s="24" t="s">
        <v>130</v>
      </c>
      <c r="C65" s="25" t="s">
        <v>131</v>
      </c>
      <c r="D65" s="26">
        <v>86353344</v>
      </c>
      <c r="E65" s="27">
        <v>86353344</v>
      </c>
      <c r="F65" s="27">
        <v>58875904</v>
      </c>
      <c r="G65" s="28">
        <f t="shared" si="10"/>
        <v>0.6818022472876094</v>
      </c>
      <c r="H65" s="29">
        <v>4329696</v>
      </c>
      <c r="I65" s="27">
        <v>3659909</v>
      </c>
      <c r="J65" s="30">
        <v>3715682</v>
      </c>
      <c r="K65" s="30">
        <v>11705287</v>
      </c>
      <c r="L65" s="29">
        <v>4562288</v>
      </c>
      <c r="M65" s="27">
        <v>3354345</v>
      </c>
      <c r="N65" s="30">
        <v>28583388</v>
      </c>
      <c r="O65" s="30">
        <v>36500021</v>
      </c>
      <c r="P65" s="29">
        <v>3264366</v>
      </c>
      <c r="Q65" s="27">
        <v>3536982</v>
      </c>
      <c r="R65" s="30">
        <v>3869248</v>
      </c>
      <c r="S65" s="30">
        <v>10670596</v>
      </c>
      <c r="T65" s="29">
        <v>0</v>
      </c>
      <c r="U65" s="27">
        <v>0</v>
      </c>
      <c r="V65" s="30">
        <v>0</v>
      </c>
      <c r="W65" s="30">
        <v>0</v>
      </c>
    </row>
    <row r="66" spans="1:23" ht="12.75">
      <c r="A66" s="23" t="s">
        <v>45</v>
      </c>
      <c r="B66" s="24" t="s">
        <v>132</v>
      </c>
      <c r="C66" s="25" t="s">
        <v>133</v>
      </c>
      <c r="D66" s="26">
        <v>62855874</v>
      </c>
      <c r="E66" s="27">
        <v>60405642</v>
      </c>
      <c r="F66" s="27">
        <v>41667775</v>
      </c>
      <c r="G66" s="28">
        <f t="shared" si="10"/>
        <v>0.6897993899311591</v>
      </c>
      <c r="H66" s="29">
        <v>4192781</v>
      </c>
      <c r="I66" s="27">
        <v>5723391</v>
      </c>
      <c r="J66" s="30">
        <v>5127491</v>
      </c>
      <c r="K66" s="30">
        <v>15043663</v>
      </c>
      <c r="L66" s="29">
        <v>5265242</v>
      </c>
      <c r="M66" s="27">
        <v>5567911</v>
      </c>
      <c r="N66" s="30">
        <v>5449857</v>
      </c>
      <c r="O66" s="30">
        <v>16283010</v>
      </c>
      <c r="P66" s="29">
        <v>3126699</v>
      </c>
      <c r="Q66" s="27">
        <v>4130250</v>
      </c>
      <c r="R66" s="30">
        <v>3084153</v>
      </c>
      <c r="S66" s="30">
        <v>10341102</v>
      </c>
      <c r="T66" s="29">
        <v>0</v>
      </c>
      <c r="U66" s="27">
        <v>0</v>
      </c>
      <c r="V66" s="30">
        <v>0</v>
      </c>
      <c r="W66" s="30">
        <v>0</v>
      </c>
    </row>
    <row r="67" spans="1:23" ht="12.75">
      <c r="A67" s="31"/>
      <c r="B67" s="32" t="s">
        <v>134</v>
      </c>
      <c r="C67" s="33"/>
      <c r="D67" s="34">
        <f>SUM(D62:D66)</f>
        <v>645139682</v>
      </c>
      <c r="E67" s="35">
        <f>SUM(E62:E66)</f>
        <v>652409832</v>
      </c>
      <c r="F67" s="35">
        <f>SUM(F62:F66)</f>
        <v>358382795</v>
      </c>
      <c r="G67" s="36">
        <f t="shared" si="10"/>
        <v>0.5493215727625638</v>
      </c>
      <c r="H67" s="37">
        <f aca="true" t="shared" si="12" ref="H67:W67">SUM(H62:H66)</f>
        <v>39167405</v>
      </c>
      <c r="I67" s="35">
        <f t="shared" si="12"/>
        <v>43812559</v>
      </c>
      <c r="J67" s="38">
        <f t="shared" si="12"/>
        <v>41196480</v>
      </c>
      <c r="K67" s="38">
        <f t="shared" si="12"/>
        <v>124176444</v>
      </c>
      <c r="L67" s="37">
        <f t="shared" si="12"/>
        <v>46760740</v>
      </c>
      <c r="M67" s="35">
        <f t="shared" si="12"/>
        <v>44465883</v>
      </c>
      <c r="N67" s="38">
        <f t="shared" si="12"/>
        <v>63099695</v>
      </c>
      <c r="O67" s="38">
        <f t="shared" si="12"/>
        <v>154326318</v>
      </c>
      <c r="P67" s="37">
        <f t="shared" si="12"/>
        <v>36242278</v>
      </c>
      <c r="Q67" s="35">
        <f t="shared" si="12"/>
        <v>20674047</v>
      </c>
      <c r="R67" s="38">
        <f t="shared" si="12"/>
        <v>22963708</v>
      </c>
      <c r="S67" s="38">
        <f t="shared" si="12"/>
        <v>79880033</v>
      </c>
      <c r="T67" s="37">
        <f t="shared" si="12"/>
        <v>0</v>
      </c>
      <c r="U67" s="35">
        <f t="shared" si="12"/>
        <v>0</v>
      </c>
      <c r="V67" s="38">
        <f t="shared" si="12"/>
        <v>0</v>
      </c>
      <c r="W67" s="38">
        <f t="shared" si="12"/>
        <v>0</v>
      </c>
    </row>
    <row r="68" spans="1:23" ht="12.75">
      <c r="A68" s="23" t="s">
        <v>26</v>
      </c>
      <c r="B68" s="24" t="s">
        <v>135</v>
      </c>
      <c r="C68" s="25" t="s">
        <v>136</v>
      </c>
      <c r="D68" s="26">
        <v>183122845</v>
      </c>
      <c r="E68" s="27">
        <v>177296000</v>
      </c>
      <c r="F68" s="27">
        <v>110618908</v>
      </c>
      <c r="G68" s="28">
        <f t="shared" si="10"/>
        <v>0.6239221866257558</v>
      </c>
      <c r="H68" s="29">
        <v>5592986</v>
      </c>
      <c r="I68" s="27">
        <v>6223204</v>
      </c>
      <c r="J68" s="30">
        <v>7273741</v>
      </c>
      <c r="K68" s="30">
        <v>19089931</v>
      </c>
      <c r="L68" s="29">
        <v>9761827</v>
      </c>
      <c r="M68" s="27">
        <v>6240723</v>
      </c>
      <c r="N68" s="30">
        <v>58517406</v>
      </c>
      <c r="O68" s="30">
        <v>74519956</v>
      </c>
      <c r="P68" s="29">
        <v>5951642</v>
      </c>
      <c r="Q68" s="27">
        <v>4694437</v>
      </c>
      <c r="R68" s="30">
        <v>6362942</v>
      </c>
      <c r="S68" s="30">
        <v>17009021</v>
      </c>
      <c r="T68" s="29">
        <v>0</v>
      </c>
      <c r="U68" s="27">
        <v>0</v>
      </c>
      <c r="V68" s="30">
        <v>0</v>
      </c>
      <c r="W68" s="30">
        <v>0</v>
      </c>
    </row>
    <row r="69" spans="1:23" ht="12.75">
      <c r="A69" s="23" t="s">
        <v>26</v>
      </c>
      <c r="B69" s="24" t="s">
        <v>137</v>
      </c>
      <c r="C69" s="25" t="s">
        <v>138</v>
      </c>
      <c r="D69" s="26">
        <v>71051266</v>
      </c>
      <c r="E69" s="27">
        <v>71051266</v>
      </c>
      <c r="F69" s="27">
        <v>57608031</v>
      </c>
      <c r="G69" s="28">
        <f t="shared" si="10"/>
        <v>0.810795278440218</v>
      </c>
      <c r="H69" s="29">
        <v>8053649</v>
      </c>
      <c r="I69" s="27">
        <v>7597557</v>
      </c>
      <c r="J69" s="30">
        <v>3805182</v>
      </c>
      <c r="K69" s="30">
        <v>19456388</v>
      </c>
      <c r="L69" s="29">
        <v>4561263</v>
      </c>
      <c r="M69" s="27">
        <v>8838489</v>
      </c>
      <c r="N69" s="30">
        <v>5991051</v>
      </c>
      <c r="O69" s="30">
        <v>19390803</v>
      </c>
      <c r="P69" s="29">
        <v>5208528</v>
      </c>
      <c r="Q69" s="27">
        <v>5962769</v>
      </c>
      <c r="R69" s="30">
        <v>7589543</v>
      </c>
      <c r="S69" s="30">
        <v>18760840</v>
      </c>
      <c r="T69" s="29">
        <v>0</v>
      </c>
      <c r="U69" s="27">
        <v>0</v>
      </c>
      <c r="V69" s="30">
        <v>0</v>
      </c>
      <c r="W69" s="30">
        <v>0</v>
      </c>
    </row>
    <row r="70" spans="1:23" ht="12.75">
      <c r="A70" s="23" t="s">
        <v>26</v>
      </c>
      <c r="B70" s="24" t="s">
        <v>139</v>
      </c>
      <c r="C70" s="25" t="s">
        <v>140</v>
      </c>
      <c r="D70" s="26">
        <v>107121949</v>
      </c>
      <c r="E70" s="27">
        <v>107121949</v>
      </c>
      <c r="F70" s="27">
        <v>51922294</v>
      </c>
      <c r="G70" s="28">
        <f t="shared" si="10"/>
        <v>0.4847026635036299</v>
      </c>
      <c r="H70" s="29">
        <v>5461603</v>
      </c>
      <c r="I70" s="27">
        <v>8798341</v>
      </c>
      <c r="J70" s="30">
        <v>11126150</v>
      </c>
      <c r="K70" s="30">
        <v>25386094</v>
      </c>
      <c r="L70" s="29">
        <v>7908285</v>
      </c>
      <c r="M70" s="27">
        <v>18627915</v>
      </c>
      <c r="N70" s="30">
        <v>0</v>
      </c>
      <c r="O70" s="30">
        <v>26536200</v>
      </c>
      <c r="P70" s="29">
        <v>0</v>
      </c>
      <c r="Q70" s="27">
        <v>0</v>
      </c>
      <c r="R70" s="30">
        <v>0</v>
      </c>
      <c r="S70" s="30">
        <v>0</v>
      </c>
      <c r="T70" s="29">
        <v>0</v>
      </c>
      <c r="U70" s="27">
        <v>0</v>
      </c>
      <c r="V70" s="30">
        <v>0</v>
      </c>
      <c r="W70" s="30">
        <v>0</v>
      </c>
    </row>
    <row r="71" spans="1:23" ht="12.75">
      <c r="A71" s="23" t="s">
        <v>26</v>
      </c>
      <c r="B71" s="24" t="s">
        <v>141</v>
      </c>
      <c r="C71" s="25" t="s">
        <v>142</v>
      </c>
      <c r="D71" s="26">
        <v>1509380701</v>
      </c>
      <c r="E71" s="27">
        <v>1509380701</v>
      </c>
      <c r="F71" s="27">
        <v>919171604</v>
      </c>
      <c r="G71" s="28">
        <f t="shared" si="10"/>
        <v>0.6089726756086303</v>
      </c>
      <c r="H71" s="29">
        <v>244045672</v>
      </c>
      <c r="I71" s="27">
        <v>67409940</v>
      </c>
      <c r="J71" s="30">
        <v>91513221</v>
      </c>
      <c r="K71" s="30">
        <v>402968833</v>
      </c>
      <c r="L71" s="29">
        <v>69920545</v>
      </c>
      <c r="M71" s="27">
        <v>75249062</v>
      </c>
      <c r="N71" s="30">
        <v>144467867</v>
      </c>
      <c r="O71" s="30">
        <v>289637474</v>
      </c>
      <c r="P71" s="29">
        <v>75089130</v>
      </c>
      <c r="Q71" s="27">
        <v>71923101</v>
      </c>
      <c r="R71" s="30">
        <v>79553066</v>
      </c>
      <c r="S71" s="30">
        <v>226565297</v>
      </c>
      <c r="T71" s="29">
        <v>0</v>
      </c>
      <c r="U71" s="27">
        <v>0</v>
      </c>
      <c r="V71" s="30">
        <v>0</v>
      </c>
      <c r="W71" s="30">
        <v>0</v>
      </c>
    </row>
    <row r="72" spans="1:23" ht="12.75">
      <c r="A72" s="23" t="s">
        <v>26</v>
      </c>
      <c r="B72" s="24" t="s">
        <v>143</v>
      </c>
      <c r="C72" s="25" t="s">
        <v>144</v>
      </c>
      <c r="D72" s="26">
        <v>351064145</v>
      </c>
      <c r="E72" s="27">
        <v>441546000</v>
      </c>
      <c r="F72" s="27">
        <v>191982689</v>
      </c>
      <c r="G72" s="28">
        <f t="shared" si="10"/>
        <v>0.4347965761211742</v>
      </c>
      <c r="H72" s="29">
        <v>20240647</v>
      </c>
      <c r="I72" s="27">
        <v>22841817</v>
      </c>
      <c r="J72" s="30">
        <v>22144470</v>
      </c>
      <c r="K72" s="30">
        <v>65226934</v>
      </c>
      <c r="L72" s="29">
        <v>21041514</v>
      </c>
      <c r="M72" s="27">
        <v>23315808</v>
      </c>
      <c r="N72" s="30">
        <v>16359397</v>
      </c>
      <c r="O72" s="30">
        <v>60716719</v>
      </c>
      <c r="P72" s="29">
        <v>48113425</v>
      </c>
      <c r="Q72" s="27">
        <v>17925611</v>
      </c>
      <c r="R72" s="30">
        <v>0</v>
      </c>
      <c r="S72" s="30">
        <v>66039036</v>
      </c>
      <c r="T72" s="29">
        <v>0</v>
      </c>
      <c r="U72" s="27">
        <v>0</v>
      </c>
      <c r="V72" s="30">
        <v>0</v>
      </c>
      <c r="W72" s="30">
        <v>0</v>
      </c>
    </row>
    <row r="73" spans="1:23" ht="12.75">
      <c r="A73" s="23" t="s">
        <v>45</v>
      </c>
      <c r="B73" s="24" t="s">
        <v>145</v>
      </c>
      <c r="C73" s="25" t="s">
        <v>146</v>
      </c>
      <c r="D73" s="26">
        <v>104864199</v>
      </c>
      <c r="E73" s="27">
        <v>110665263</v>
      </c>
      <c r="F73" s="27">
        <v>67711036</v>
      </c>
      <c r="G73" s="28">
        <f t="shared" si="10"/>
        <v>0.611854471443311</v>
      </c>
      <c r="H73" s="29">
        <v>7770699</v>
      </c>
      <c r="I73" s="27">
        <v>10343835</v>
      </c>
      <c r="J73" s="30">
        <v>7869589</v>
      </c>
      <c r="K73" s="30">
        <v>25984123</v>
      </c>
      <c r="L73" s="29">
        <v>8553780</v>
      </c>
      <c r="M73" s="27">
        <v>8979018</v>
      </c>
      <c r="N73" s="30">
        <v>8946630</v>
      </c>
      <c r="O73" s="30">
        <v>26479428</v>
      </c>
      <c r="P73" s="29">
        <v>6978321</v>
      </c>
      <c r="Q73" s="27">
        <v>8269164</v>
      </c>
      <c r="R73" s="30">
        <v>0</v>
      </c>
      <c r="S73" s="30">
        <v>15247485</v>
      </c>
      <c r="T73" s="29">
        <v>0</v>
      </c>
      <c r="U73" s="27">
        <v>0</v>
      </c>
      <c r="V73" s="30">
        <v>0</v>
      </c>
      <c r="W73" s="30">
        <v>0</v>
      </c>
    </row>
    <row r="74" spans="1:23" ht="12.75">
      <c r="A74" s="31"/>
      <c r="B74" s="32" t="s">
        <v>147</v>
      </c>
      <c r="C74" s="33"/>
      <c r="D74" s="34">
        <f>SUM(D68:D73)</f>
        <v>2326605105</v>
      </c>
      <c r="E74" s="35">
        <f>SUM(E68:E73)</f>
        <v>2417061179</v>
      </c>
      <c r="F74" s="35">
        <f>SUM(F68:F73)</f>
        <v>1399014562</v>
      </c>
      <c r="G74" s="36">
        <f t="shared" si="10"/>
        <v>0.5788080889945897</v>
      </c>
      <c r="H74" s="37">
        <f aca="true" t="shared" si="13" ref="H74:W74">SUM(H68:H73)</f>
        <v>291165256</v>
      </c>
      <c r="I74" s="35">
        <f t="shared" si="13"/>
        <v>123214694</v>
      </c>
      <c r="J74" s="38">
        <f t="shared" si="13"/>
        <v>143732353</v>
      </c>
      <c r="K74" s="38">
        <f t="shared" si="13"/>
        <v>558112303</v>
      </c>
      <c r="L74" s="37">
        <f t="shared" si="13"/>
        <v>121747214</v>
      </c>
      <c r="M74" s="35">
        <f t="shared" si="13"/>
        <v>141251015</v>
      </c>
      <c r="N74" s="38">
        <f t="shared" si="13"/>
        <v>234282351</v>
      </c>
      <c r="O74" s="38">
        <f t="shared" si="13"/>
        <v>497280580</v>
      </c>
      <c r="P74" s="37">
        <f t="shared" si="13"/>
        <v>141341046</v>
      </c>
      <c r="Q74" s="35">
        <f t="shared" si="13"/>
        <v>108775082</v>
      </c>
      <c r="R74" s="38">
        <f t="shared" si="13"/>
        <v>93505551</v>
      </c>
      <c r="S74" s="38">
        <f t="shared" si="13"/>
        <v>343621679</v>
      </c>
      <c r="T74" s="37">
        <f t="shared" si="13"/>
        <v>0</v>
      </c>
      <c r="U74" s="35">
        <f t="shared" si="13"/>
        <v>0</v>
      </c>
      <c r="V74" s="38">
        <f t="shared" si="13"/>
        <v>0</v>
      </c>
      <c r="W74" s="38">
        <f t="shared" si="13"/>
        <v>0</v>
      </c>
    </row>
    <row r="75" spans="1:23" ht="12.75">
      <c r="A75" s="23" t="s">
        <v>26</v>
      </c>
      <c r="B75" s="24" t="s">
        <v>148</v>
      </c>
      <c r="C75" s="25" t="s">
        <v>149</v>
      </c>
      <c r="D75" s="26">
        <v>493765995</v>
      </c>
      <c r="E75" s="27">
        <v>493765995</v>
      </c>
      <c r="F75" s="27">
        <v>229937427</v>
      </c>
      <c r="G75" s="28">
        <f t="shared" si="10"/>
        <v>0.46568096897802774</v>
      </c>
      <c r="H75" s="29">
        <v>43061901</v>
      </c>
      <c r="I75" s="27">
        <v>21787511</v>
      </c>
      <c r="J75" s="30">
        <v>24244366</v>
      </c>
      <c r="K75" s="30">
        <v>89093778</v>
      </c>
      <c r="L75" s="29">
        <v>25129643</v>
      </c>
      <c r="M75" s="27">
        <v>22812773</v>
      </c>
      <c r="N75" s="30">
        <v>23741390</v>
      </c>
      <c r="O75" s="30">
        <v>71683806</v>
      </c>
      <c r="P75" s="29">
        <v>21602848</v>
      </c>
      <c r="Q75" s="27">
        <v>23082517</v>
      </c>
      <c r="R75" s="30">
        <v>24474478</v>
      </c>
      <c r="S75" s="30">
        <v>69159843</v>
      </c>
      <c r="T75" s="29">
        <v>0</v>
      </c>
      <c r="U75" s="27">
        <v>0</v>
      </c>
      <c r="V75" s="30">
        <v>0</v>
      </c>
      <c r="W75" s="30">
        <v>0</v>
      </c>
    </row>
    <row r="76" spans="1:23" ht="12.75">
      <c r="A76" s="23" t="s">
        <v>26</v>
      </c>
      <c r="B76" s="24" t="s">
        <v>150</v>
      </c>
      <c r="C76" s="25" t="s">
        <v>151</v>
      </c>
      <c r="D76" s="26">
        <v>536894000</v>
      </c>
      <c r="E76" s="27">
        <v>536894000</v>
      </c>
      <c r="F76" s="27">
        <v>314370340</v>
      </c>
      <c r="G76" s="28">
        <f t="shared" si="10"/>
        <v>0.5855352080671418</v>
      </c>
      <c r="H76" s="29">
        <v>23464686</v>
      </c>
      <c r="I76" s="27">
        <v>23900851</v>
      </c>
      <c r="J76" s="30">
        <v>29222845</v>
      </c>
      <c r="K76" s="30">
        <v>76588382</v>
      </c>
      <c r="L76" s="29">
        <v>35910798</v>
      </c>
      <c r="M76" s="27">
        <v>36754113</v>
      </c>
      <c r="N76" s="30">
        <v>55513788</v>
      </c>
      <c r="O76" s="30">
        <v>128178699</v>
      </c>
      <c r="P76" s="29">
        <v>27437447</v>
      </c>
      <c r="Q76" s="27">
        <v>26790539</v>
      </c>
      <c r="R76" s="30">
        <v>55375273</v>
      </c>
      <c r="S76" s="30">
        <v>109603259</v>
      </c>
      <c r="T76" s="29">
        <v>0</v>
      </c>
      <c r="U76" s="27">
        <v>0</v>
      </c>
      <c r="V76" s="30">
        <v>0</v>
      </c>
      <c r="W76" s="30">
        <v>0</v>
      </c>
    </row>
    <row r="77" spans="1:23" ht="12.75">
      <c r="A77" s="23" t="s">
        <v>26</v>
      </c>
      <c r="B77" s="24" t="s">
        <v>152</v>
      </c>
      <c r="C77" s="25" t="s">
        <v>153</v>
      </c>
      <c r="D77" s="26">
        <v>206978000</v>
      </c>
      <c r="E77" s="27">
        <v>206978000</v>
      </c>
      <c r="F77" s="27">
        <v>156122758</v>
      </c>
      <c r="G77" s="28">
        <f t="shared" si="10"/>
        <v>0.7542963889882016</v>
      </c>
      <c r="H77" s="29">
        <v>16283291</v>
      </c>
      <c r="I77" s="27">
        <v>25192424</v>
      </c>
      <c r="J77" s="30">
        <v>13932672</v>
      </c>
      <c r="K77" s="30">
        <v>55408387</v>
      </c>
      <c r="L77" s="29">
        <v>8114771</v>
      </c>
      <c r="M77" s="27">
        <v>14025354</v>
      </c>
      <c r="N77" s="30">
        <v>17972729</v>
      </c>
      <c r="O77" s="30">
        <v>40112854</v>
      </c>
      <c r="P77" s="29">
        <v>11029383</v>
      </c>
      <c r="Q77" s="27">
        <v>30563609</v>
      </c>
      <c r="R77" s="30">
        <v>19008525</v>
      </c>
      <c r="S77" s="30">
        <v>60601517</v>
      </c>
      <c r="T77" s="29">
        <v>0</v>
      </c>
      <c r="U77" s="27">
        <v>0</v>
      </c>
      <c r="V77" s="30">
        <v>0</v>
      </c>
      <c r="W77" s="30">
        <v>0</v>
      </c>
    </row>
    <row r="78" spans="1:23" ht="12.75">
      <c r="A78" s="23" t="s">
        <v>26</v>
      </c>
      <c r="B78" s="24" t="s">
        <v>154</v>
      </c>
      <c r="C78" s="25" t="s">
        <v>155</v>
      </c>
      <c r="D78" s="26">
        <v>1589892820</v>
      </c>
      <c r="E78" s="27">
        <v>1127537918</v>
      </c>
      <c r="F78" s="27">
        <v>610093749</v>
      </c>
      <c r="G78" s="28">
        <f t="shared" si="10"/>
        <v>0.5410849065565527</v>
      </c>
      <c r="H78" s="29">
        <v>50280884</v>
      </c>
      <c r="I78" s="27">
        <v>74701651</v>
      </c>
      <c r="J78" s="30">
        <v>72342680</v>
      </c>
      <c r="K78" s="30">
        <v>197325215</v>
      </c>
      <c r="L78" s="29">
        <v>77988680</v>
      </c>
      <c r="M78" s="27">
        <v>95781284</v>
      </c>
      <c r="N78" s="30">
        <v>64036199</v>
      </c>
      <c r="O78" s="30">
        <v>237806163</v>
      </c>
      <c r="P78" s="29">
        <v>62238068</v>
      </c>
      <c r="Q78" s="27">
        <v>33420201</v>
      </c>
      <c r="R78" s="30">
        <v>79304102</v>
      </c>
      <c r="S78" s="30">
        <v>174962371</v>
      </c>
      <c r="T78" s="29">
        <v>0</v>
      </c>
      <c r="U78" s="27">
        <v>0</v>
      </c>
      <c r="V78" s="30">
        <v>0</v>
      </c>
      <c r="W78" s="30">
        <v>0</v>
      </c>
    </row>
    <row r="79" spans="1:23" ht="12.75">
      <c r="A79" s="23" t="s">
        <v>26</v>
      </c>
      <c r="B79" s="24" t="s">
        <v>156</v>
      </c>
      <c r="C79" s="25" t="s">
        <v>157</v>
      </c>
      <c r="D79" s="26">
        <v>108201574</v>
      </c>
      <c r="E79" s="27">
        <v>108201574</v>
      </c>
      <c r="F79" s="27">
        <v>68762485</v>
      </c>
      <c r="G79" s="28">
        <f t="shared" si="10"/>
        <v>0.6355035556137104</v>
      </c>
      <c r="H79" s="29">
        <v>6140631</v>
      </c>
      <c r="I79" s="27">
        <v>12557500</v>
      </c>
      <c r="J79" s="30">
        <v>6665730</v>
      </c>
      <c r="K79" s="30">
        <v>25363861</v>
      </c>
      <c r="L79" s="29">
        <v>9774270</v>
      </c>
      <c r="M79" s="27">
        <v>9080912</v>
      </c>
      <c r="N79" s="30">
        <v>0</v>
      </c>
      <c r="O79" s="30">
        <v>18855182</v>
      </c>
      <c r="P79" s="29">
        <v>7038840</v>
      </c>
      <c r="Q79" s="27">
        <v>10750063</v>
      </c>
      <c r="R79" s="30">
        <v>6754539</v>
      </c>
      <c r="S79" s="30">
        <v>24543442</v>
      </c>
      <c r="T79" s="29">
        <v>0</v>
      </c>
      <c r="U79" s="27">
        <v>0</v>
      </c>
      <c r="V79" s="30">
        <v>0</v>
      </c>
      <c r="W79" s="30">
        <v>0</v>
      </c>
    </row>
    <row r="80" spans="1:23" ht="12.75">
      <c r="A80" s="23" t="s">
        <v>26</v>
      </c>
      <c r="B80" s="24" t="s">
        <v>158</v>
      </c>
      <c r="C80" s="25" t="s">
        <v>159</v>
      </c>
      <c r="D80" s="26">
        <v>217108435</v>
      </c>
      <c r="E80" s="27">
        <v>217108435</v>
      </c>
      <c r="F80" s="27">
        <v>100174674</v>
      </c>
      <c r="G80" s="28">
        <f t="shared" si="10"/>
        <v>0.4614038786655157</v>
      </c>
      <c r="H80" s="29">
        <v>6128619</v>
      </c>
      <c r="I80" s="27">
        <v>12203551</v>
      </c>
      <c r="J80" s="30">
        <v>11280137</v>
      </c>
      <c r="K80" s="30">
        <v>29612307</v>
      </c>
      <c r="L80" s="29">
        <v>10031502</v>
      </c>
      <c r="M80" s="27">
        <v>11403349</v>
      </c>
      <c r="N80" s="30">
        <v>11479971</v>
      </c>
      <c r="O80" s="30">
        <v>32914822</v>
      </c>
      <c r="P80" s="29">
        <v>11800632</v>
      </c>
      <c r="Q80" s="27">
        <v>11216872</v>
      </c>
      <c r="R80" s="30">
        <v>14630041</v>
      </c>
      <c r="S80" s="30">
        <v>37647545</v>
      </c>
      <c r="T80" s="29">
        <v>0</v>
      </c>
      <c r="U80" s="27">
        <v>0</v>
      </c>
      <c r="V80" s="30">
        <v>0</v>
      </c>
      <c r="W80" s="30">
        <v>0</v>
      </c>
    </row>
    <row r="81" spans="1:23" ht="12.75">
      <c r="A81" s="23" t="s">
        <v>45</v>
      </c>
      <c r="B81" s="24" t="s">
        <v>160</v>
      </c>
      <c r="C81" s="25" t="s">
        <v>161</v>
      </c>
      <c r="D81" s="26">
        <v>107445832</v>
      </c>
      <c r="E81" s="27">
        <v>107445834</v>
      </c>
      <c r="F81" s="27">
        <v>71200681</v>
      </c>
      <c r="G81" s="28">
        <f t="shared" si="10"/>
        <v>0.6626658135484341</v>
      </c>
      <c r="H81" s="29">
        <v>5742381</v>
      </c>
      <c r="I81" s="27">
        <v>6153127</v>
      </c>
      <c r="J81" s="30">
        <v>12869480</v>
      </c>
      <c r="K81" s="30">
        <v>24764988</v>
      </c>
      <c r="L81" s="29">
        <v>8176234</v>
      </c>
      <c r="M81" s="27">
        <v>6018306</v>
      </c>
      <c r="N81" s="30">
        <v>8700003</v>
      </c>
      <c r="O81" s="30">
        <v>22894543</v>
      </c>
      <c r="P81" s="29">
        <v>8280204</v>
      </c>
      <c r="Q81" s="27">
        <v>6905103</v>
      </c>
      <c r="R81" s="30">
        <v>8355843</v>
      </c>
      <c r="S81" s="30">
        <v>23541150</v>
      </c>
      <c r="T81" s="29">
        <v>0</v>
      </c>
      <c r="U81" s="27">
        <v>0</v>
      </c>
      <c r="V81" s="30">
        <v>0</v>
      </c>
      <c r="W81" s="30">
        <v>0</v>
      </c>
    </row>
    <row r="82" spans="1:23" ht="12.75">
      <c r="A82" s="31"/>
      <c r="B82" s="32" t="s">
        <v>162</v>
      </c>
      <c r="C82" s="33"/>
      <c r="D82" s="34">
        <f>SUM(D75:D81)</f>
        <v>3260286656</v>
      </c>
      <c r="E82" s="35">
        <f>SUM(E75:E81)</f>
        <v>2797931756</v>
      </c>
      <c r="F82" s="35">
        <f>SUM(F75:F81)</f>
        <v>1550662114</v>
      </c>
      <c r="G82" s="36">
        <f t="shared" si="10"/>
        <v>0.5542172751979015</v>
      </c>
      <c r="H82" s="37">
        <f aca="true" t="shared" si="14" ref="H82:W82">SUM(H75:H81)</f>
        <v>151102393</v>
      </c>
      <c r="I82" s="35">
        <f t="shared" si="14"/>
        <v>176496615</v>
      </c>
      <c r="J82" s="38">
        <f t="shared" si="14"/>
        <v>170557910</v>
      </c>
      <c r="K82" s="38">
        <f t="shared" si="14"/>
        <v>498156918</v>
      </c>
      <c r="L82" s="37">
        <f t="shared" si="14"/>
        <v>175125898</v>
      </c>
      <c r="M82" s="35">
        <f t="shared" si="14"/>
        <v>195876091</v>
      </c>
      <c r="N82" s="38">
        <f t="shared" si="14"/>
        <v>181444080</v>
      </c>
      <c r="O82" s="38">
        <f t="shared" si="14"/>
        <v>552446069</v>
      </c>
      <c r="P82" s="37">
        <f t="shared" si="14"/>
        <v>149427422</v>
      </c>
      <c r="Q82" s="35">
        <f t="shared" si="14"/>
        <v>142728904</v>
      </c>
      <c r="R82" s="38">
        <f t="shared" si="14"/>
        <v>207902801</v>
      </c>
      <c r="S82" s="38">
        <f t="shared" si="14"/>
        <v>500059127</v>
      </c>
      <c r="T82" s="37">
        <f t="shared" si="14"/>
        <v>0</v>
      </c>
      <c r="U82" s="35">
        <f t="shared" si="14"/>
        <v>0</v>
      </c>
      <c r="V82" s="38">
        <f t="shared" si="14"/>
        <v>0</v>
      </c>
      <c r="W82" s="38">
        <f t="shared" si="14"/>
        <v>0</v>
      </c>
    </row>
    <row r="83" spans="1:23" ht="12.75">
      <c r="A83" s="23" t="s">
        <v>26</v>
      </c>
      <c r="B83" s="24" t="s">
        <v>163</v>
      </c>
      <c r="C83" s="25" t="s">
        <v>164</v>
      </c>
      <c r="D83" s="26">
        <v>582432000</v>
      </c>
      <c r="E83" s="27">
        <v>582432000</v>
      </c>
      <c r="F83" s="27">
        <v>313519634</v>
      </c>
      <c r="G83" s="28">
        <f t="shared" si="10"/>
        <v>0.5382939707983078</v>
      </c>
      <c r="H83" s="29">
        <v>10465780</v>
      </c>
      <c r="I83" s="27">
        <v>35403193</v>
      </c>
      <c r="J83" s="30">
        <v>28033019</v>
      </c>
      <c r="K83" s="30">
        <v>73901992</v>
      </c>
      <c r="L83" s="29">
        <v>32419084</v>
      </c>
      <c r="M83" s="27">
        <v>111816948</v>
      </c>
      <c r="N83" s="30">
        <v>24085744</v>
      </c>
      <c r="O83" s="30">
        <v>168321776</v>
      </c>
      <c r="P83" s="29">
        <v>1553907</v>
      </c>
      <c r="Q83" s="27">
        <v>20009897</v>
      </c>
      <c r="R83" s="30">
        <v>49732062</v>
      </c>
      <c r="S83" s="30">
        <v>71295866</v>
      </c>
      <c r="T83" s="29">
        <v>0</v>
      </c>
      <c r="U83" s="27">
        <v>0</v>
      </c>
      <c r="V83" s="30">
        <v>0</v>
      </c>
      <c r="W83" s="30">
        <v>0</v>
      </c>
    </row>
    <row r="84" spans="1:23" ht="12.75">
      <c r="A84" s="23" t="s">
        <v>26</v>
      </c>
      <c r="B84" s="24" t="s">
        <v>165</v>
      </c>
      <c r="C84" s="25" t="s">
        <v>166</v>
      </c>
      <c r="D84" s="26">
        <v>457991776</v>
      </c>
      <c r="E84" s="27">
        <v>457991776</v>
      </c>
      <c r="F84" s="27">
        <v>321651808</v>
      </c>
      <c r="G84" s="28">
        <f t="shared" si="10"/>
        <v>0.7023091349133745</v>
      </c>
      <c r="H84" s="29">
        <v>22950455</v>
      </c>
      <c r="I84" s="27">
        <v>41917331</v>
      </c>
      <c r="J84" s="30">
        <v>23658512</v>
      </c>
      <c r="K84" s="30">
        <v>88526298</v>
      </c>
      <c r="L84" s="29">
        <v>57277020</v>
      </c>
      <c r="M84" s="27">
        <v>35177757</v>
      </c>
      <c r="N84" s="30">
        <v>39955359</v>
      </c>
      <c r="O84" s="30">
        <v>132410136</v>
      </c>
      <c r="P84" s="29">
        <v>41026664</v>
      </c>
      <c r="Q84" s="27">
        <v>23316109</v>
      </c>
      <c r="R84" s="30">
        <v>36372601</v>
      </c>
      <c r="S84" s="30">
        <v>100715374</v>
      </c>
      <c r="T84" s="29">
        <v>0</v>
      </c>
      <c r="U84" s="27">
        <v>0</v>
      </c>
      <c r="V84" s="30">
        <v>0</v>
      </c>
      <c r="W84" s="30">
        <v>0</v>
      </c>
    </row>
    <row r="85" spans="1:23" ht="12.75">
      <c r="A85" s="23" t="s">
        <v>26</v>
      </c>
      <c r="B85" s="24" t="s">
        <v>167</v>
      </c>
      <c r="C85" s="25" t="s">
        <v>168</v>
      </c>
      <c r="D85" s="26">
        <v>832937970</v>
      </c>
      <c r="E85" s="27">
        <v>802623820</v>
      </c>
      <c r="F85" s="27">
        <v>435114064</v>
      </c>
      <c r="G85" s="28">
        <f t="shared" si="10"/>
        <v>0.5421145661986458</v>
      </c>
      <c r="H85" s="29">
        <v>23755021</v>
      </c>
      <c r="I85" s="27">
        <v>51391787</v>
      </c>
      <c r="J85" s="30">
        <v>59795050</v>
      </c>
      <c r="K85" s="30">
        <v>134941858</v>
      </c>
      <c r="L85" s="29">
        <v>43388631</v>
      </c>
      <c r="M85" s="27">
        <v>42829918</v>
      </c>
      <c r="N85" s="30">
        <v>62047451</v>
      </c>
      <c r="O85" s="30">
        <v>148266000</v>
      </c>
      <c r="P85" s="29">
        <v>51716642</v>
      </c>
      <c r="Q85" s="27">
        <v>51973139</v>
      </c>
      <c r="R85" s="30">
        <v>48216425</v>
      </c>
      <c r="S85" s="30">
        <v>151906206</v>
      </c>
      <c r="T85" s="29">
        <v>0</v>
      </c>
      <c r="U85" s="27">
        <v>0</v>
      </c>
      <c r="V85" s="30">
        <v>0</v>
      </c>
      <c r="W85" s="30">
        <v>0</v>
      </c>
    </row>
    <row r="86" spans="1:23" ht="12.75">
      <c r="A86" s="23" t="s">
        <v>26</v>
      </c>
      <c r="B86" s="24" t="s">
        <v>169</v>
      </c>
      <c r="C86" s="25" t="s">
        <v>170</v>
      </c>
      <c r="D86" s="26">
        <v>154085918</v>
      </c>
      <c r="E86" s="27">
        <v>143860052</v>
      </c>
      <c r="F86" s="27">
        <v>96259946</v>
      </c>
      <c r="G86" s="28">
        <f t="shared" si="10"/>
        <v>0.669122141009653</v>
      </c>
      <c r="H86" s="29">
        <v>25999464</v>
      </c>
      <c r="I86" s="27">
        <v>11071277</v>
      </c>
      <c r="J86" s="30">
        <v>8196642</v>
      </c>
      <c r="K86" s="30">
        <v>45267383</v>
      </c>
      <c r="L86" s="29">
        <v>13227837</v>
      </c>
      <c r="M86" s="27">
        <v>6840291</v>
      </c>
      <c r="N86" s="30">
        <v>9943096</v>
      </c>
      <c r="O86" s="30">
        <v>30011224</v>
      </c>
      <c r="P86" s="29">
        <v>6639126</v>
      </c>
      <c r="Q86" s="27">
        <v>6639126</v>
      </c>
      <c r="R86" s="30">
        <v>7703087</v>
      </c>
      <c r="S86" s="30">
        <v>20981339</v>
      </c>
      <c r="T86" s="29">
        <v>0</v>
      </c>
      <c r="U86" s="27">
        <v>0</v>
      </c>
      <c r="V86" s="30">
        <v>0</v>
      </c>
      <c r="W86" s="30">
        <v>0</v>
      </c>
    </row>
    <row r="87" spans="1:23" ht="12.75">
      <c r="A87" s="23" t="s">
        <v>45</v>
      </c>
      <c r="B87" s="24" t="s">
        <v>171</v>
      </c>
      <c r="C87" s="25" t="s">
        <v>172</v>
      </c>
      <c r="D87" s="26">
        <v>195526486</v>
      </c>
      <c r="E87" s="27">
        <v>219425905</v>
      </c>
      <c r="F87" s="27">
        <v>119044758</v>
      </c>
      <c r="G87" s="28">
        <f t="shared" si="10"/>
        <v>0.5425282762306484</v>
      </c>
      <c r="H87" s="29">
        <v>10984242</v>
      </c>
      <c r="I87" s="27">
        <v>28907454</v>
      </c>
      <c r="J87" s="30">
        <v>10600953</v>
      </c>
      <c r="K87" s="30">
        <v>50492649</v>
      </c>
      <c r="L87" s="29">
        <v>13379450</v>
      </c>
      <c r="M87" s="27">
        <v>11637992</v>
      </c>
      <c r="N87" s="30">
        <v>11833481</v>
      </c>
      <c r="O87" s="30">
        <v>36850923</v>
      </c>
      <c r="P87" s="29">
        <v>8967872</v>
      </c>
      <c r="Q87" s="27">
        <v>11914201</v>
      </c>
      <c r="R87" s="30">
        <v>10819113</v>
      </c>
      <c r="S87" s="30">
        <v>31701186</v>
      </c>
      <c r="T87" s="29">
        <v>0</v>
      </c>
      <c r="U87" s="27">
        <v>0</v>
      </c>
      <c r="V87" s="30">
        <v>0</v>
      </c>
      <c r="W87" s="30">
        <v>0</v>
      </c>
    </row>
    <row r="88" spans="1:23" ht="12.75">
      <c r="A88" s="31"/>
      <c r="B88" s="32" t="s">
        <v>173</v>
      </c>
      <c r="C88" s="33"/>
      <c r="D88" s="34">
        <f>SUM(D83:D87)</f>
        <v>2222974150</v>
      </c>
      <c r="E88" s="35">
        <f>SUM(E83:E87)</f>
        <v>2206333553</v>
      </c>
      <c r="F88" s="35">
        <f>SUM(F83:F87)</f>
        <v>1285590210</v>
      </c>
      <c r="G88" s="36">
        <f t="shared" si="10"/>
        <v>0.5826817111365391</v>
      </c>
      <c r="H88" s="37">
        <f aca="true" t="shared" si="15" ref="H88:W88">SUM(H83:H87)</f>
        <v>94154962</v>
      </c>
      <c r="I88" s="35">
        <f t="shared" si="15"/>
        <v>168691042</v>
      </c>
      <c r="J88" s="38">
        <f t="shared" si="15"/>
        <v>130284176</v>
      </c>
      <c r="K88" s="38">
        <f t="shared" si="15"/>
        <v>393130180</v>
      </c>
      <c r="L88" s="37">
        <f t="shared" si="15"/>
        <v>159692022</v>
      </c>
      <c r="M88" s="35">
        <f t="shared" si="15"/>
        <v>208302906</v>
      </c>
      <c r="N88" s="38">
        <f t="shared" si="15"/>
        <v>147865131</v>
      </c>
      <c r="O88" s="38">
        <f t="shared" si="15"/>
        <v>515860059</v>
      </c>
      <c r="P88" s="37">
        <f t="shared" si="15"/>
        <v>109904211</v>
      </c>
      <c r="Q88" s="35">
        <f t="shared" si="15"/>
        <v>113852472</v>
      </c>
      <c r="R88" s="38">
        <f t="shared" si="15"/>
        <v>152843288</v>
      </c>
      <c r="S88" s="38">
        <f t="shared" si="15"/>
        <v>376599971</v>
      </c>
      <c r="T88" s="37">
        <f t="shared" si="15"/>
        <v>0</v>
      </c>
      <c r="U88" s="35">
        <f t="shared" si="15"/>
        <v>0</v>
      </c>
      <c r="V88" s="38">
        <f t="shared" si="15"/>
        <v>0</v>
      </c>
      <c r="W88" s="38">
        <f t="shared" si="15"/>
        <v>0</v>
      </c>
    </row>
    <row r="89" spans="1:23" ht="12.75">
      <c r="A89" s="39"/>
      <c r="B89" s="40" t="s">
        <v>174</v>
      </c>
      <c r="C89" s="41"/>
      <c r="D89" s="42">
        <f>SUM(D60,D62:D66,D68:D73,D75:D81,D83:D87)</f>
        <v>13823478416</v>
      </c>
      <c r="E89" s="43">
        <f>SUM(E60,E62:E66,E68:E73,E75:E81,E83:E87)</f>
        <v>13492858530</v>
      </c>
      <c r="F89" s="43">
        <f>SUM(F60,F62:F66,F68:F73,F75:F81,F83:F87)</f>
        <v>8011995113</v>
      </c>
      <c r="G89" s="44">
        <f t="shared" si="10"/>
        <v>0.5937952358416968</v>
      </c>
      <c r="H89" s="45">
        <f aca="true" t="shared" si="16" ref="H89:W89">SUM(H60,H62:H66,H68:H73,H75:H81,H83:H87)</f>
        <v>946090742</v>
      </c>
      <c r="I89" s="43">
        <f t="shared" si="16"/>
        <v>943877350</v>
      </c>
      <c r="J89" s="46">
        <f t="shared" si="16"/>
        <v>913397032</v>
      </c>
      <c r="K89" s="46">
        <f t="shared" si="16"/>
        <v>2803365124</v>
      </c>
      <c r="L89" s="45">
        <f t="shared" si="16"/>
        <v>877186239</v>
      </c>
      <c r="M89" s="43">
        <f t="shared" si="16"/>
        <v>954041327</v>
      </c>
      <c r="N89" s="46">
        <f t="shared" si="16"/>
        <v>1102807591</v>
      </c>
      <c r="O89" s="46">
        <f t="shared" si="16"/>
        <v>2934035157</v>
      </c>
      <c r="P89" s="45">
        <f t="shared" si="16"/>
        <v>788832521</v>
      </c>
      <c r="Q89" s="43">
        <f t="shared" si="16"/>
        <v>650580244</v>
      </c>
      <c r="R89" s="46">
        <f t="shared" si="16"/>
        <v>835182067</v>
      </c>
      <c r="S89" s="46">
        <f t="shared" si="16"/>
        <v>2274594832</v>
      </c>
      <c r="T89" s="45">
        <f t="shared" si="16"/>
        <v>0</v>
      </c>
      <c r="U89" s="43">
        <f t="shared" si="16"/>
        <v>0</v>
      </c>
      <c r="V89" s="46">
        <f t="shared" si="16"/>
        <v>0</v>
      </c>
      <c r="W89" s="46">
        <f t="shared" si="16"/>
        <v>0</v>
      </c>
    </row>
    <row r="90" spans="1:23" ht="12.75">
      <c r="A90" s="15"/>
      <c r="B90" s="47"/>
      <c r="C90" s="48"/>
      <c r="D90" s="49"/>
      <c r="E90" s="50"/>
      <c r="F90" s="50"/>
      <c r="G90" s="20"/>
      <c r="H90" s="29"/>
      <c r="I90" s="27"/>
      <c r="J90" s="30"/>
      <c r="K90" s="30"/>
      <c r="L90" s="29"/>
      <c r="M90" s="27"/>
      <c r="N90" s="30"/>
      <c r="O90" s="30"/>
      <c r="P90" s="29"/>
      <c r="Q90" s="27"/>
      <c r="R90" s="30"/>
      <c r="S90" s="30"/>
      <c r="T90" s="29"/>
      <c r="U90" s="27"/>
      <c r="V90" s="30"/>
      <c r="W90" s="30"/>
    </row>
    <row r="91" spans="1:23" ht="12.75">
      <c r="A91" s="15"/>
      <c r="B91" s="16" t="s">
        <v>175</v>
      </c>
      <c r="C91" s="17"/>
      <c r="D91" s="52"/>
      <c r="E91" s="50"/>
      <c r="F91" s="50"/>
      <c r="G91" s="20"/>
      <c r="H91" s="29"/>
      <c r="I91" s="27"/>
      <c r="J91" s="30"/>
      <c r="K91" s="30"/>
      <c r="L91" s="29"/>
      <c r="M91" s="27"/>
      <c r="N91" s="30"/>
      <c r="O91" s="30"/>
      <c r="P91" s="29"/>
      <c r="Q91" s="27"/>
      <c r="R91" s="30"/>
      <c r="S91" s="30"/>
      <c r="T91" s="29"/>
      <c r="U91" s="27"/>
      <c r="V91" s="30"/>
      <c r="W91" s="30"/>
    </row>
    <row r="92" spans="1:23" ht="12.75">
      <c r="A92" s="23" t="s">
        <v>20</v>
      </c>
      <c r="B92" s="24" t="s">
        <v>176</v>
      </c>
      <c r="C92" s="25" t="s">
        <v>177</v>
      </c>
      <c r="D92" s="26">
        <v>24633936857</v>
      </c>
      <c r="E92" s="27">
        <v>24342715423</v>
      </c>
      <c r="F92" s="27">
        <v>16200357197</v>
      </c>
      <c r="G92" s="28">
        <f aca="true" t="shared" si="17" ref="G92:G98">IF($E92=0,0,$F92/$E92)</f>
        <v>0.6655115058237602</v>
      </c>
      <c r="H92" s="29">
        <v>1887933779</v>
      </c>
      <c r="I92" s="27">
        <v>2005417242</v>
      </c>
      <c r="J92" s="30">
        <v>1937202663</v>
      </c>
      <c r="K92" s="30">
        <v>5830553684</v>
      </c>
      <c r="L92" s="29">
        <v>1966095194</v>
      </c>
      <c r="M92" s="27">
        <v>1712351000</v>
      </c>
      <c r="N92" s="30">
        <v>1773195586</v>
      </c>
      <c r="O92" s="30">
        <v>5451641780</v>
      </c>
      <c r="P92" s="29">
        <v>1620994282</v>
      </c>
      <c r="Q92" s="27">
        <v>1719772908</v>
      </c>
      <c r="R92" s="30">
        <v>1577394543</v>
      </c>
      <c r="S92" s="30">
        <v>4918161733</v>
      </c>
      <c r="T92" s="29">
        <v>0</v>
      </c>
      <c r="U92" s="27">
        <v>0</v>
      </c>
      <c r="V92" s="30">
        <v>0</v>
      </c>
      <c r="W92" s="30">
        <v>0</v>
      </c>
    </row>
    <row r="93" spans="1:23" ht="12.75">
      <c r="A93" s="23" t="s">
        <v>20</v>
      </c>
      <c r="B93" s="24" t="s">
        <v>178</v>
      </c>
      <c r="C93" s="25" t="s">
        <v>179</v>
      </c>
      <c r="D93" s="26">
        <v>34511799822</v>
      </c>
      <c r="E93" s="27">
        <v>34722075000</v>
      </c>
      <c r="F93" s="27">
        <v>24985874155</v>
      </c>
      <c r="G93" s="28">
        <f t="shared" si="17"/>
        <v>0.7195962267520014</v>
      </c>
      <c r="H93" s="29">
        <v>2554593289</v>
      </c>
      <c r="I93" s="27">
        <v>2891600241</v>
      </c>
      <c r="J93" s="30">
        <v>2986976389</v>
      </c>
      <c r="K93" s="30">
        <v>8433169919</v>
      </c>
      <c r="L93" s="29">
        <v>2752855931</v>
      </c>
      <c r="M93" s="27">
        <v>2816731206</v>
      </c>
      <c r="N93" s="30">
        <v>3186301626</v>
      </c>
      <c r="O93" s="30">
        <v>8755888763</v>
      </c>
      <c r="P93" s="29">
        <v>2548216204</v>
      </c>
      <c r="Q93" s="27">
        <v>2227573714</v>
      </c>
      <c r="R93" s="30">
        <v>3021025555</v>
      </c>
      <c r="S93" s="30">
        <v>7796815473</v>
      </c>
      <c r="T93" s="29">
        <v>0</v>
      </c>
      <c r="U93" s="27">
        <v>0</v>
      </c>
      <c r="V93" s="30">
        <v>0</v>
      </c>
      <c r="W93" s="30">
        <v>0</v>
      </c>
    </row>
    <row r="94" spans="1:23" ht="12.75">
      <c r="A94" s="23" t="s">
        <v>20</v>
      </c>
      <c r="B94" s="24" t="s">
        <v>180</v>
      </c>
      <c r="C94" s="25" t="s">
        <v>181</v>
      </c>
      <c r="D94" s="26">
        <v>22171995185</v>
      </c>
      <c r="E94" s="27">
        <v>21993129107</v>
      </c>
      <c r="F94" s="27">
        <v>15739923992</v>
      </c>
      <c r="G94" s="28">
        <f t="shared" si="17"/>
        <v>0.7156746052561606</v>
      </c>
      <c r="H94" s="29">
        <v>945959257</v>
      </c>
      <c r="I94" s="27">
        <v>1688404735</v>
      </c>
      <c r="J94" s="30">
        <v>1912206649</v>
      </c>
      <c r="K94" s="30">
        <v>4546570641</v>
      </c>
      <c r="L94" s="29">
        <v>2252533449</v>
      </c>
      <c r="M94" s="27">
        <v>1884021705</v>
      </c>
      <c r="N94" s="30">
        <v>1843788933</v>
      </c>
      <c r="O94" s="30">
        <v>5980344087</v>
      </c>
      <c r="P94" s="29">
        <v>1660689254</v>
      </c>
      <c r="Q94" s="27">
        <v>1801469277</v>
      </c>
      <c r="R94" s="30">
        <v>1750850733</v>
      </c>
      <c r="S94" s="30">
        <v>5213009264</v>
      </c>
      <c r="T94" s="29">
        <v>0</v>
      </c>
      <c r="U94" s="27">
        <v>0</v>
      </c>
      <c r="V94" s="30">
        <v>0</v>
      </c>
      <c r="W94" s="30">
        <v>0</v>
      </c>
    </row>
    <row r="95" spans="1:23" ht="12.75">
      <c r="A95" s="31"/>
      <c r="B95" s="32" t="s">
        <v>25</v>
      </c>
      <c r="C95" s="33"/>
      <c r="D95" s="34">
        <f>SUM(D92:D94)</f>
        <v>81317731864</v>
      </c>
      <c r="E95" s="35">
        <f>SUM(E92:E94)</f>
        <v>81057919530</v>
      </c>
      <c r="F95" s="35">
        <f>SUM(F92:F94)</f>
        <v>56926155344</v>
      </c>
      <c r="G95" s="36">
        <f t="shared" si="17"/>
        <v>0.7022898647544402</v>
      </c>
      <c r="H95" s="37">
        <f aca="true" t="shared" si="18" ref="H95:W95">SUM(H92:H94)</f>
        <v>5388486325</v>
      </c>
      <c r="I95" s="35">
        <f t="shared" si="18"/>
        <v>6585422218</v>
      </c>
      <c r="J95" s="38">
        <f t="shared" si="18"/>
        <v>6836385701</v>
      </c>
      <c r="K95" s="38">
        <f t="shared" si="18"/>
        <v>18810294244</v>
      </c>
      <c r="L95" s="37">
        <f t="shared" si="18"/>
        <v>6971484574</v>
      </c>
      <c r="M95" s="35">
        <f t="shared" si="18"/>
        <v>6413103911</v>
      </c>
      <c r="N95" s="38">
        <f t="shared" si="18"/>
        <v>6803286145</v>
      </c>
      <c r="O95" s="38">
        <f t="shared" si="18"/>
        <v>20187874630</v>
      </c>
      <c r="P95" s="37">
        <f t="shared" si="18"/>
        <v>5829899740</v>
      </c>
      <c r="Q95" s="35">
        <f t="shared" si="18"/>
        <v>5748815899</v>
      </c>
      <c r="R95" s="38">
        <f t="shared" si="18"/>
        <v>6349270831</v>
      </c>
      <c r="S95" s="38">
        <f t="shared" si="18"/>
        <v>17927986470</v>
      </c>
      <c r="T95" s="37">
        <f t="shared" si="18"/>
        <v>0</v>
      </c>
      <c r="U95" s="35">
        <f t="shared" si="18"/>
        <v>0</v>
      </c>
      <c r="V95" s="38">
        <f t="shared" si="18"/>
        <v>0</v>
      </c>
      <c r="W95" s="38">
        <f t="shared" si="18"/>
        <v>0</v>
      </c>
    </row>
    <row r="96" spans="1:23" ht="12.75">
      <c r="A96" s="23" t="s">
        <v>26</v>
      </c>
      <c r="B96" s="24" t="s">
        <v>182</v>
      </c>
      <c r="C96" s="25" t="s">
        <v>183</v>
      </c>
      <c r="D96" s="26">
        <v>4196422739</v>
      </c>
      <c r="E96" s="27">
        <v>4354026530</v>
      </c>
      <c r="F96" s="27">
        <v>2464434657</v>
      </c>
      <c r="G96" s="28">
        <f t="shared" si="17"/>
        <v>0.5660127792101441</v>
      </c>
      <c r="H96" s="29">
        <v>149227584</v>
      </c>
      <c r="I96" s="27">
        <v>355097259</v>
      </c>
      <c r="J96" s="30">
        <v>356149843</v>
      </c>
      <c r="K96" s="30">
        <v>860474686</v>
      </c>
      <c r="L96" s="29">
        <v>281337694</v>
      </c>
      <c r="M96" s="27">
        <v>289240207</v>
      </c>
      <c r="N96" s="30">
        <v>254905469</v>
      </c>
      <c r="O96" s="30">
        <v>825483370</v>
      </c>
      <c r="P96" s="29">
        <v>233830429</v>
      </c>
      <c r="Q96" s="27">
        <v>274118841</v>
      </c>
      <c r="R96" s="30">
        <v>270527331</v>
      </c>
      <c r="S96" s="30">
        <v>778476601</v>
      </c>
      <c r="T96" s="29">
        <v>0</v>
      </c>
      <c r="U96" s="27">
        <v>0</v>
      </c>
      <c r="V96" s="30">
        <v>0</v>
      </c>
      <c r="W96" s="30">
        <v>0</v>
      </c>
    </row>
    <row r="97" spans="1:23" ht="12.75">
      <c r="A97" s="23" t="s">
        <v>26</v>
      </c>
      <c r="B97" s="24" t="s">
        <v>184</v>
      </c>
      <c r="C97" s="25" t="s">
        <v>185</v>
      </c>
      <c r="D97" s="26">
        <v>743564000</v>
      </c>
      <c r="E97" s="27">
        <v>736072573</v>
      </c>
      <c r="F97" s="27">
        <v>517378416</v>
      </c>
      <c r="G97" s="28">
        <f t="shared" si="17"/>
        <v>0.7028904960978624</v>
      </c>
      <c r="H97" s="29">
        <v>59958226</v>
      </c>
      <c r="I97" s="27">
        <v>57860653</v>
      </c>
      <c r="J97" s="30">
        <v>57747011</v>
      </c>
      <c r="K97" s="30">
        <v>175565890</v>
      </c>
      <c r="L97" s="29">
        <v>59130136</v>
      </c>
      <c r="M97" s="27">
        <v>54914261</v>
      </c>
      <c r="N97" s="30">
        <v>63125080</v>
      </c>
      <c r="O97" s="30">
        <v>177169477</v>
      </c>
      <c r="P97" s="29">
        <v>52189647</v>
      </c>
      <c r="Q97" s="27">
        <v>48049852</v>
      </c>
      <c r="R97" s="30">
        <v>64403550</v>
      </c>
      <c r="S97" s="30">
        <v>164643049</v>
      </c>
      <c r="T97" s="29">
        <v>0</v>
      </c>
      <c r="U97" s="27">
        <v>0</v>
      </c>
      <c r="V97" s="30">
        <v>0</v>
      </c>
      <c r="W97" s="30">
        <v>0</v>
      </c>
    </row>
    <row r="98" spans="1:23" ht="12.75">
      <c r="A98" s="23" t="s">
        <v>26</v>
      </c>
      <c r="B98" s="24" t="s">
        <v>186</v>
      </c>
      <c r="C98" s="25" t="s">
        <v>187</v>
      </c>
      <c r="D98" s="26">
        <v>489035098</v>
      </c>
      <c r="E98" s="27">
        <v>500720255</v>
      </c>
      <c r="F98" s="27">
        <v>293050354</v>
      </c>
      <c r="G98" s="28">
        <f t="shared" si="17"/>
        <v>0.5852576385191368</v>
      </c>
      <c r="H98" s="29">
        <v>12925207</v>
      </c>
      <c r="I98" s="27">
        <v>64009118</v>
      </c>
      <c r="J98" s="30">
        <v>31179688</v>
      </c>
      <c r="K98" s="30">
        <v>108114013</v>
      </c>
      <c r="L98" s="29">
        <v>29470980</v>
      </c>
      <c r="M98" s="27">
        <v>31111255</v>
      </c>
      <c r="N98" s="30">
        <v>31259865</v>
      </c>
      <c r="O98" s="30">
        <v>91842100</v>
      </c>
      <c r="P98" s="29">
        <v>45909253</v>
      </c>
      <c r="Q98" s="27">
        <v>15583752</v>
      </c>
      <c r="R98" s="30">
        <v>31601236</v>
      </c>
      <c r="S98" s="30">
        <v>93094241</v>
      </c>
      <c r="T98" s="29">
        <v>0</v>
      </c>
      <c r="U98" s="27">
        <v>0</v>
      </c>
      <c r="V98" s="30">
        <v>0</v>
      </c>
      <c r="W98" s="30">
        <v>0</v>
      </c>
    </row>
    <row r="99" spans="1:23" ht="12.75">
      <c r="A99" s="23" t="s">
        <v>45</v>
      </c>
      <c r="B99" s="24" t="s">
        <v>188</v>
      </c>
      <c r="C99" s="25" t="s">
        <v>189</v>
      </c>
      <c r="D99" s="26">
        <v>350387554</v>
      </c>
      <c r="E99" s="27">
        <v>361769454</v>
      </c>
      <c r="F99" s="27">
        <v>248257343</v>
      </c>
      <c r="G99" s="28">
        <f aca="true" t="shared" si="19" ref="G99:G107">IF($E99=0,0,$F99/$E99)</f>
        <v>0.6862308032230936</v>
      </c>
      <c r="H99" s="29">
        <v>24944383</v>
      </c>
      <c r="I99" s="27">
        <v>26547801</v>
      </c>
      <c r="J99" s="30">
        <v>30966377</v>
      </c>
      <c r="K99" s="30">
        <v>82458561</v>
      </c>
      <c r="L99" s="29">
        <v>27729825</v>
      </c>
      <c r="M99" s="27">
        <v>27682908</v>
      </c>
      <c r="N99" s="30">
        <v>30095256</v>
      </c>
      <c r="O99" s="30">
        <v>85507989</v>
      </c>
      <c r="P99" s="29">
        <v>24257069</v>
      </c>
      <c r="Q99" s="27">
        <v>27581169</v>
      </c>
      <c r="R99" s="30">
        <v>28452555</v>
      </c>
      <c r="S99" s="30">
        <v>80290793</v>
      </c>
      <c r="T99" s="29">
        <v>0</v>
      </c>
      <c r="U99" s="27">
        <v>0</v>
      </c>
      <c r="V99" s="30">
        <v>0</v>
      </c>
      <c r="W99" s="30">
        <v>0</v>
      </c>
    </row>
    <row r="100" spans="1:23" ht="12.75">
      <c r="A100" s="31"/>
      <c r="B100" s="32" t="s">
        <v>190</v>
      </c>
      <c r="C100" s="33"/>
      <c r="D100" s="34">
        <f>SUM(D96:D99)</f>
        <v>5779409391</v>
      </c>
      <c r="E100" s="35">
        <f>SUM(E96:E99)</f>
        <v>5952588812</v>
      </c>
      <c r="F100" s="35">
        <f>SUM(F96:F99)</f>
        <v>3523120770</v>
      </c>
      <c r="G100" s="36">
        <f t="shared" si="19"/>
        <v>0.5918636212361311</v>
      </c>
      <c r="H100" s="37">
        <f aca="true" t="shared" si="20" ref="H100:W100">SUM(H96:H99)</f>
        <v>247055400</v>
      </c>
      <c r="I100" s="35">
        <f t="shared" si="20"/>
        <v>503514831</v>
      </c>
      <c r="J100" s="38">
        <f t="shared" si="20"/>
        <v>476042919</v>
      </c>
      <c r="K100" s="38">
        <f t="shared" si="20"/>
        <v>1226613150</v>
      </c>
      <c r="L100" s="37">
        <f t="shared" si="20"/>
        <v>397668635</v>
      </c>
      <c r="M100" s="35">
        <f t="shared" si="20"/>
        <v>402948631</v>
      </c>
      <c r="N100" s="38">
        <f t="shared" si="20"/>
        <v>379385670</v>
      </c>
      <c r="O100" s="38">
        <f t="shared" si="20"/>
        <v>1180002936</v>
      </c>
      <c r="P100" s="37">
        <f t="shared" si="20"/>
        <v>356186398</v>
      </c>
      <c r="Q100" s="35">
        <f t="shared" si="20"/>
        <v>365333614</v>
      </c>
      <c r="R100" s="38">
        <f t="shared" si="20"/>
        <v>394984672</v>
      </c>
      <c r="S100" s="38">
        <f t="shared" si="20"/>
        <v>1116504684</v>
      </c>
      <c r="T100" s="37">
        <f t="shared" si="20"/>
        <v>0</v>
      </c>
      <c r="U100" s="35">
        <f t="shared" si="20"/>
        <v>0</v>
      </c>
      <c r="V100" s="38">
        <f t="shared" si="20"/>
        <v>0</v>
      </c>
      <c r="W100" s="38">
        <f t="shared" si="20"/>
        <v>0</v>
      </c>
    </row>
    <row r="101" spans="1:23" ht="12.75">
      <c r="A101" s="23" t="s">
        <v>26</v>
      </c>
      <c r="B101" s="24" t="s">
        <v>191</v>
      </c>
      <c r="C101" s="25" t="s">
        <v>192</v>
      </c>
      <c r="D101" s="26">
        <v>2101634023</v>
      </c>
      <c r="E101" s="27">
        <v>2186056215</v>
      </c>
      <c r="F101" s="27">
        <v>1413153834</v>
      </c>
      <c r="G101" s="28">
        <f t="shared" si="19"/>
        <v>0.6464398418958316</v>
      </c>
      <c r="H101" s="29">
        <v>155515628</v>
      </c>
      <c r="I101" s="27">
        <v>206921987</v>
      </c>
      <c r="J101" s="30">
        <v>189661273</v>
      </c>
      <c r="K101" s="30">
        <v>552098888</v>
      </c>
      <c r="L101" s="29">
        <v>233214799</v>
      </c>
      <c r="M101" s="27">
        <v>36317429</v>
      </c>
      <c r="N101" s="30">
        <v>140645974</v>
      </c>
      <c r="O101" s="30">
        <v>410178202</v>
      </c>
      <c r="P101" s="29">
        <v>143519516</v>
      </c>
      <c r="Q101" s="27">
        <v>156592975</v>
      </c>
      <c r="R101" s="30">
        <v>150764253</v>
      </c>
      <c r="S101" s="30">
        <v>450876744</v>
      </c>
      <c r="T101" s="29">
        <v>0</v>
      </c>
      <c r="U101" s="27">
        <v>0</v>
      </c>
      <c r="V101" s="30">
        <v>0</v>
      </c>
      <c r="W101" s="30">
        <v>0</v>
      </c>
    </row>
    <row r="102" spans="1:23" ht="12.75">
      <c r="A102" s="23" t="s">
        <v>26</v>
      </c>
      <c r="B102" s="24" t="s">
        <v>193</v>
      </c>
      <c r="C102" s="25" t="s">
        <v>194</v>
      </c>
      <c r="D102" s="26">
        <v>911527423</v>
      </c>
      <c r="E102" s="27">
        <v>939842498</v>
      </c>
      <c r="F102" s="27">
        <v>504817604</v>
      </c>
      <c r="G102" s="28">
        <f t="shared" si="19"/>
        <v>0.5371300032444373</v>
      </c>
      <c r="H102" s="29">
        <v>22896878</v>
      </c>
      <c r="I102" s="27">
        <v>61974968</v>
      </c>
      <c r="J102" s="30">
        <v>61108623</v>
      </c>
      <c r="K102" s="30">
        <v>145980469</v>
      </c>
      <c r="L102" s="29">
        <v>61255123</v>
      </c>
      <c r="M102" s="27">
        <v>60627406</v>
      </c>
      <c r="N102" s="30">
        <v>56826141</v>
      </c>
      <c r="O102" s="30">
        <v>178708670</v>
      </c>
      <c r="P102" s="29">
        <v>62628415</v>
      </c>
      <c r="Q102" s="27">
        <v>58016959</v>
      </c>
      <c r="R102" s="30">
        <v>59483091</v>
      </c>
      <c r="S102" s="30">
        <v>180128465</v>
      </c>
      <c r="T102" s="29">
        <v>0</v>
      </c>
      <c r="U102" s="27">
        <v>0</v>
      </c>
      <c r="V102" s="30">
        <v>0</v>
      </c>
      <c r="W102" s="30">
        <v>0</v>
      </c>
    </row>
    <row r="103" spans="1:23" ht="12.75">
      <c r="A103" s="23" t="s">
        <v>26</v>
      </c>
      <c r="B103" s="24" t="s">
        <v>195</v>
      </c>
      <c r="C103" s="25" t="s">
        <v>196</v>
      </c>
      <c r="D103" s="26">
        <v>447934073</v>
      </c>
      <c r="E103" s="27">
        <v>470508974</v>
      </c>
      <c r="F103" s="27">
        <v>312985370</v>
      </c>
      <c r="G103" s="28">
        <f t="shared" si="19"/>
        <v>0.665205952054806</v>
      </c>
      <c r="H103" s="29">
        <v>30473533</v>
      </c>
      <c r="I103" s="27">
        <v>35753738</v>
      </c>
      <c r="J103" s="30">
        <v>29681208</v>
      </c>
      <c r="K103" s="30">
        <v>95908479</v>
      </c>
      <c r="L103" s="29">
        <v>30696814</v>
      </c>
      <c r="M103" s="27">
        <v>32420767</v>
      </c>
      <c r="N103" s="30">
        <v>34364960</v>
      </c>
      <c r="O103" s="30">
        <v>97482541</v>
      </c>
      <c r="P103" s="29">
        <v>68312797</v>
      </c>
      <c r="Q103" s="27">
        <v>0</v>
      </c>
      <c r="R103" s="30">
        <v>51281553</v>
      </c>
      <c r="S103" s="30">
        <v>119594350</v>
      </c>
      <c r="T103" s="29">
        <v>0</v>
      </c>
      <c r="U103" s="27">
        <v>0</v>
      </c>
      <c r="V103" s="30">
        <v>0</v>
      </c>
      <c r="W103" s="30">
        <v>0</v>
      </c>
    </row>
    <row r="104" spans="1:23" ht="12.75">
      <c r="A104" s="23" t="s">
        <v>26</v>
      </c>
      <c r="B104" s="24" t="s">
        <v>197</v>
      </c>
      <c r="C104" s="25" t="s">
        <v>198</v>
      </c>
      <c r="D104" s="26">
        <v>1489629304</v>
      </c>
      <c r="E104" s="27">
        <v>1569657490</v>
      </c>
      <c r="F104" s="27">
        <v>673994787</v>
      </c>
      <c r="G104" s="28">
        <f t="shared" si="19"/>
        <v>0.42938971800784387</v>
      </c>
      <c r="H104" s="29">
        <v>64021078</v>
      </c>
      <c r="I104" s="27">
        <v>81262185</v>
      </c>
      <c r="J104" s="30">
        <v>92547048</v>
      </c>
      <c r="K104" s="30">
        <v>237830311</v>
      </c>
      <c r="L104" s="29">
        <v>66744001</v>
      </c>
      <c r="M104" s="27">
        <v>73617376</v>
      </c>
      <c r="N104" s="30">
        <v>86245513</v>
      </c>
      <c r="O104" s="30">
        <v>226606890</v>
      </c>
      <c r="P104" s="29">
        <v>63151328</v>
      </c>
      <c r="Q104" s="27">
        <v>71842286</v>
      </c>
      <c r="R104" s="30">
        <v>74563972</v>
      </c>
      <c r="S104" s="30">
        <v>209557586</v>
      </c>
      <c r="T104" s="29">
        <v>0</v>
      </c>
      <c r="U104" s="27">
        <v>0</v>
      </c>
      <c r="V104" s="30">
        <v>0</v>
      </c>
      <c r="W104" s="30">
        <v>0</v>
      </c>
    </row>
    <row r="105" spans="1:23" ht="12.75">
      <c r="A105" s="23" t="s">
        <v>45</v>
      </c>
      <c r="B105" s="24" t="s">
        <v>199</v>
      </c>
      <c r="C105" s="25" t="s">
        <v>200</v>
      </c>
      <c r="D105" s="26">
        <v>253628573</v>
      </c>
      <c r="E105" s="27">
        <v>273430856</v>
      </c>
      <c r="F105" s="27">
        <v>194949074</v>
      </c>
      <c r="G105" s="28">
        <f t="shared" si="19"/>
        <v>0.7129739373671858</v>
      </c>
      <c r="H105" s="29">
        <v>20906083</v>
      </c>
      <c r="I105" s="27">
        <v>21818006</v>
      </c>
      <c r="J105" s="30">
        <v>23901674</v>
      </c>
      <c r="K105" s="30">
        <v>66625763</v>
      </c>
      <c r="L105" s="29">
        <v>19205026</v>
      </c>
      <c r="M105" s="27">
        <v>19301409</v>
      </c>
      <c r="N105" s="30">
        <v>24355135</v>
      </c>
      <c r="O105" s="30">
        <v>62861570</v>
      </c>
      <c r="P105" s="29">
        <v>19955444</v>
      </c>
      <c r="Q105" s="27">
        <v>20013591</v>
      </c>
      <c r="R105" s="30">
        <v>25492706</v>
      </c>
      <c r="S105" s="30">
        <v>65461741</v>
      </c>
      <c r="T105" s="29">
        <v>0</v>
      </c>
      <c r="U105" s="27">
        <v>0</v>
      </c>
      <c r="V105" s="30">
        <v>0</v>
      </c>
      <c r="W105" s="30">
        <v>0</v>
      </c>
    </row>
    <row r="106" spans="1:23" ht="12.75">
      <c r="A106" s="31"/>
      <c r="B106" s="32" t="s">
        <v>201</v>
      </c>
      <c r="C106" s="33"/>
      <c r="D106" s="34">
        <f>SUM(D101:D105)</f>
        <v>5204353396</v>
      </c>
      <c r="E106" s="35">
        <f>SUM(E101:E105)</f>
        <v>5439496033</v>
      </c>
      <c r="F106" s="35">
        <f>SUM(F101:F105)</f>
        <v>3099900669</v>
      </c>
      <c r="G106" s="36">
        <f t="shared" si="19"/>
        <v>0.5698874767430132</v>
      </c>
      <c r="H106" s="37">
        <f aca="true" t="shared" si="21" ref="H106:W106">SUM(H101:H105)</f>
        <v>293813200</v>
      </c>
      <c r="I106" s="35">
        <f t="shared" si="21"/>
        <v>407730884</v>
      </c>
      <c r="J106" s="38">
        <f t="shared" si="21"/>
        <v>396899826</v>
      </c>
      <c r="K106" s="38">
        <f t="shared" si="21"/>
        <v>1098443910</v>
      </c>
      <c r="L106" s="37">
        <f t="shared" si="21"/>
        <v>411115763</v>
      </c>
      <c r="M106" s="35">
        <f t="shared" si="21"/>
        <v>222284387</v>
      </c>
      <c r="N106" s="38">
        <f t="shared" si="21"/>
        <v>342437723</v>
      </c>
      <c r="O106" s="38">
        <f t="shared" si="21"/>
        <v>975837873</v>
      </c>
      <c r="P106" s="37">
        <f t="shared" si="21"/>
        <v>357567500</v>
      </c>
      <c r="Q106" s="35">
        <f t="shared" si="21"/>
        <v>306465811</v>
      </c>
      <c r="R106" s="38">
        <f t="shared" si="21"/>
        <v>361585575</v>
      </c>
      <c r="S106" s="38">
        <f t="shared" si="21"/>
        <v>1025618886</v>
      </c>
      <c r="T106" s="37">
        <f t="shared" si="21"/>
        <v>0</v>
      </c>
      <c r="U106" s="35">
        <f t="shared" si="21"/>
        <v>0</v>
      </c>
      <c r="V106" s="38">
        <f t="shared" si="21"/>
        <v>0</v>
      </c>
      <c r="W106" s="38">
        <f t="shared" si="21"/>
        <v>0</v>
      </c>
    </row>
    <row r="107" spans="1:23" ht="12.75">
      <c r="A107" s="39"/>
      <c r="B107" s="40" t="s">
        <v>202</v>
      </c>
      <c r="C107" s="41"/>
      <c r="D107" s="42">
        <f>SUM(D92:D94,D96:D99,D101:D105)</f>
        <v>92301494651</v>
      </c>
      <c r="E107" s="43">
        <f>SUM(E92:E94,E96:E99,E101:E105)</f>
        <v>92450004375</v>
      </c>
      <c r="F107" s="43">
        <f>SUM(F92:F94,F96:F99,F101:F105)</f>
        <v>63549176783</v>
      </c>
      <c r="G107" s="44">
        <f t="shared" si="19"/>
        <v>0.6873896568487858</v>
      </c>
      <c r="H107" s="45">
        <f aca="true" t="shared" si="22" ref="H107:W107">SUM(H92:H94,H96:H99,H101:H105)</f>
        <v>5929354925</v>
      </c>
      <c r="I107" s="43">
        <f t="shared" si="22"/>
        <v>7496667933</v>
      </c>
      <c r="J107" s="46">
        <f t="shared" si="22"/>
        <v>7709328446</v>
      </c>
      <c r="K107" s="46">
        <f t="shared" si="22"/>
        <v>21135351304</v>
      </c>
      <c r="L107" s="45">
        <f t="shared" si="22"/>
        <v>7780268972</v>
      </c>
      <c r="M107" s="43">
        <f t="shared" si="22"/>
        <v>7038336929</v>
      </c>
      <c r="N107" s="46">
        <f t="shared" si="22"/>
        <v>7525109538</v>
      </c>
      <c r="O107" s="46">
        <f t="shared" si="22"/>
        <v>22343715439</v>
      </c>
      <c r="P107" s="45">
        <f t="shared" si="22"/>
        <v>6543653638</v>
      </c>
      <c r="Q107" s="43">
        <f t="shared" si="22"/>
        <v>6420615324</v>
      </c>
      <c r="R107" s="46">
        <f t="shared" si="22"/>
        <v>7105841078</v>
      </c>
      <c r="S107" s="46">
        <f t="shared" si="22"/>
        <v>20070110040</v>
      </c>
      <c r="T107" s="45">
        <f t="shared" si="22"/>
        <v>0</v>
      </c>
      <c r="U107" s="43">
        <f t="shared" si="22"/>
        <v>0</v>
      </c>
      <c r="V107" s="46">
        <f t="shared" si="22"/>
        <v>0</v>
      </c>
      <c r="W107" s="46">
        <f t="shared" si="22"/>
        <v>0</v>
      </c>
    </row>
    <row r="108" spans="1:23" ht="12.75">
      <c r="A108" s="15"/>
      <c r="B108" s="47"/>
      <c r="C108" s="48"/>
      <c r="D108" s="49"/>
      <c r="E108" s="50"/>
      <c r="F108" s="50"/>
      <c r="G108" s="20"/>
      <c r="H108" s="29"/>
      <c r="I108" s="27"/>
      <c r="J108" s="30"/>
      <c r="K108" s="30"/>
      <c r="L108" s="29"/>
      <c r="M108" s="27"/>
      <c r="N108" s="30"/>
      <c r="O108" s="30"/>
      <c r="P108" s="29"/>
      <c r="Q108" s="27"/>
      <c r="R108" s="30"/>
      <c r="S108" s="30"/>
      <c r="T108" s="29"/>
      <c r="U108" s="27"/>
      <c r="V108" s="30"/>
      <c r="W108" s="30"/>
    </row>
    <row r="109" spans="1:23" ht="12.75">
      <c r="A109" s="15"/>
      <c r="B109" s="16" t="s">
        <v>203</v>
      </c>
      <c r="C109" s="17"/>
      <c r="D109" s="52"/>
      <c r="E109" s="50"/>
      <c r="F109" s="50"/>
      <c r="G109" s="20"/>
      <c r="H109" s="29"/>
      <c r="I109" s="27"/>
      <c r="J109" s="30"/>
      <c r="K109" s="30"/>
      <c r="L109" s="29"/>
      <c r="M109" s="27"/>
      <c r="N109" s="30"/>
      <c r="O109" s="30"/>
      <c r="P109" s="29"/>
      <c r="Q109" s="27"/>
      <c r="R109" s="30"/>
      <c r="S109" s="30"/>
      <c r="T109" s="29"/>
      <c r="U109" s="27"/>
      <c r="V109" s="30"/>
      <c r="W109" s="30"/>
    </row>
    <row r="110" spans="1:23" ht="12.75">
      <c r="A110" s="23" t="s">
        <v>20</v>
      </c>
      <c r="B110" s="24" t="s">
        <v>204</v>
      </c>
      <c r="C110" s="25" t="s">
        <v>205</v>
      </c>
      <c r="D110" s="26">
        <v>24976073908</v>
      </c>
      <c r="E110" s="27">
        <v>24927054590</v>
      </c>
      <c r="F110" s="27">
        <v>17300062231</v>
      </c>
      <c r="G110" s="28">
        <f aca="true" t="shared" si="23" ref="G110:G141">IF($E110=0,0,$F110/$E110)</f>
        <v>0.6940275341612272</v>
      </c>
      <c r="H110" s="29">
        <v>2023250288</v>
      </c>
      <c r="I110" s="27">
        <v>2094408389</v>
      </c>
      <c r="J110" s="30">
        <v>1810863044</v>
      </c>
      <c r="K110" s="30">
        <v>5928521721</v>
      </c>
      <c r="L110" s="29">
        <v>1851568434</v>
      </c>
      <c r="M110" s="27">
        <v>2193629565</v>
      </c>
      <c r="N110" s="30">
        <v>1844524566</v>
      </c>
      <c r="O110" s="30">
        <v>5889722565</v>
      </c>
      <c r="P110" s="29">
        <v>1809545576</v>
      </c>
      <c r="Q110" s="27">
        <v>1503336259</v>
      </c>
      <c r="R110" s="30">
        <v>2168936110</v>
      </c>
      <c r="S110" s="30">
        <v>5481817945</v>
      </c>
      <c r="T110" s="29">
        <v>0</v>
      </c>
      <c r="U110" s="27">
        <v>0</v>
      </c>
      <c r="V110" s="30">
        <v>0</v>
      </c>
      <c r="W110" s="30">
        <v>0</v>
      </c>
    </row>
    <row r="111" spans="1:23" ht="12.75">
      <c r="A111" s="31"/>
      <c r="B111" s="32" t="s">
        <v>25</v>
      </c>
      <c r="C111" s="33"/>
      <c r="D111" s="34">
        <f>D110</f>
        <v>24976073908</v>
      </c>
      <c r="E111" s="35">
        <f>E110</f>
        <v>24927054590</v>
      </c>
      <c r="F111" s="35">
        <f>F110</f>
        <v>17300062231</v>
      </c>
      <c r="G111" s="36">
        <f t="shared" si="23"/>
        <v>0.6940275341612272</v>
      </c>
      <c r="H111" s="37">
        <f aca="true" t="shared" si="24" ref="H111:W111">H110</f>
        <v>2023250288</v>
      </c>
      <c r="I111" s="35">
        <f t="shared" si="24"/>
        <v>2094408389</v>
      </c>
      <c r="J111" s="38">
        <f t="shared" si="24"/>
        <v>1810863044</v>
      </c>
      <c r="K111" s="38">
        <f t="shared" si="24"/>
        <v>5928521721</v>
      </c>
      <c r="L111" s="37">
        <f t="shared" si="24"/>
        <v>1851568434</v>
      </c>
      <c r="M111" s="35">
        <f t="shared" si="24"/>
        <v>2193629565</v>
      </c>
      <c r="N111" s="38">
        <f t="shared" si="24"/>
        <v>1844524566</v>
      </c>
      <c r="O111" s="38">
        <f t="shared" si="24"/>
        <v>5889722565</v>
      </c>
      <c r="P111" s="37">
        <f t="shared" si="24"/>
        <v>1809545576</v>
      </c>
      <c r="Q111" s="35">
        <f t="shared" si="24"/>
        <v>1503336259</v>
      </c>
      <c r="R111" s="38">
        <f t="shared" si="24"/>
        <v>2168936110</v>
      </c>
      <c r="S111" s="38">
        <f t="shared" si="24"/>
        <v>5481817945</v>
      </c>
      <c r="T111" s="37">
        <f t="shared" si="24"/>
        <v>0</v>
      </c>
      <c r="U111" s="35">
        <f t="shared" si="24"/>
        <v>0</v>
      </c>
      <c r="V111" s="38">
        <f t="shared" si="24"/>
        <v>0</v>
      </c>
      <c r="W111" s="38">
        <f t="shared" si="24"/>
        <v>0</v>
      </c>
    </row>
    <row r="112" spans="1:23" ht="12.75">
      <c r="A112" s="23" t="s">
        <v>26</v>
      </c>
      <c r="B112" s="24" t="s">
        <v>206</v>
      </c>
      <c r="C112" s="25" t="s">
        <v>207</v>
      </c>
      <c r="D112" s="26">
        <v>58527920</v>
      </c>
      <c r="E112" s="27">
        <v>94788846</v>
      </c>
      <c r="F112" s="27">
        <v>34939932</v>
      </c>
      <c r="G112" s="28">
        <f t="shared" si="23"/>
        <v>0.3686080533146273</v>
      </c>
      <c r="H112" s="29">
        <v>3228863</v>
      </c>
      <c r="I112" s="27">
        <v>5778041</v>
      </c>
      <c r="J112" s="30">
        <v>2890141</v>
      </c>
      <c r="K112" s="30">
        <v>11897045</v>
      </c>
      <c r="L112" s="29">
        <v>3464850</v>
      </c>
      <c r="M112" s="27">
        <v>4229408</v>
      </c>
      <c r="N112" s="30">
        <v>2584331</v>
      </c>
      <c r="O112" s="30">
        <v>10278589</v>
      </c>
      <c r="P112" s="29">
        <v>4196216</v>
      </c>
      <c r="Q112" s="27">
        <v>3689810</v>
      </c>
      <c r="R112" s="30">
        <v>4878272</v>
      </c>
      <c r="S112" s="30">
        <v>12764298</v>
      </c>
      <c r="T112" s="29">
        <v>0</v>
      </c>
      <c r="U112" s="27">
        <v>0</v>
      </c>
      <c r="V112" s="30">
        <v>0</v>
      </c>
      <c r="W112" s="30">
        <v>0</v>
      </c>
    </row>
    <row r="113" spans="1:23" ht="12.75">
      <c r="A113" s="23" t="s">
        <v>26</v>
      </c>
      <c r="B113" s="24" t="s">
        <v>208</v>
      </c>
      <c r="C113" s="25" t="s">
        <v>209</v>
      </c>
      <c r="D113" s="26">
        <v>152277689</v>
      </c>
      <c r="E113" s="27">
        <v>163774260</v>
      </c>
      <c r="F113" s="27">
        <v>79959117</v>
      </c>
      <c r="G113" s="28">
        <f t="shared" si="23"/>
        <v>0.4882276189188704</v>
      </c>
      <c r="H113" s="29">
        <v>6669084</v>
      </c>
      <c r="I113" s="27">
        <v>8188040</v>
      </c>
      <c r="J113" s="30">
        <v>8707948</v>
      </c>
      <c r="K113" s="30">
        <v>23565072</v>
      </c>
      <c r="L113" s="29">
        <v>8294088</v>
      </c>
      <c r="M113" s="27">
        <v>12039795</v>
      </c>
      <c r="N113" s="30">
        <v>8570787</v>
      </c>
      <c r="O113" s="30">
        <v>28904670</v>
      </c>
      <c r="P113" s="29">
        <v>8425903</v>
      </c>
      <c r="Q113" s="27">
        <v>10343890</v>
      </c>
      <c r="R113" s="30">
        <v>8719582</v>
      </c>
      <c r="S113" s="30">
        <v>27489375</v>
      </c>
      <c r="T113" s="29">
        <v>0</v>
      </c>
      <c r="U113" s="27">
        <v>0</v>
      </c>
      <c r="V113" s="30">
        <v>0</v>
      </c>
      <c r="W113" s="30">
        <v>0</v>
      </c>
    </row>
    <row r="114" spans="1:23" ht="12.75">
      <c r="A114" s="23" t="s">
        <v>26</v>
      </c>
      <c r="B114" s="24" t="s">
        <v>210</v>
      </c>
      <c r="C114" s="25" t="s">
        <v>211</v>
      </c>
      <c r="D114" s="26">
        <v>98892557</v>
      </c>
      <c r="E114" s="27">
        <v>108055163</v>
      </c>
      <c r="F114" s="27">
        <v>61609154</v>
      </c>
      <c r="G114" s="28">
        <f t="shared" si="23"/>
        <v>0.5701639078551017</v>
      </c>
      <c r="H114" s="29">
        <v>5336760</v>
      </c>
      <c r="I114" s="27">
        <v>8256374</v>
      </c>
      <c r="J114" s="30">
        <v>5814772</v>
      </c>
      <c r="K114" s="30">
        <v>19407906</v>
      </c>
      <c r="L114" s="29">
        <v>8304016</v>
      </c>
      <c r="M114" s="27">
        <v>8426783</v>
      </c>
      <c r="N114" s="30">
        <v>4996773</v>
      </c>
      <c r="O114" s="30">
        <v>21727572</v>
      </c>
      <c r="P114" s="29">
        <v>6203941</v>
      </c>
      <c r="Q114" s="27">
        <v>6243293</v>
      </c>
      <c r="R114" s="30">
        <v>8026442</v>
      </c>
      <c r="S114" s="30">
        <v>20473676</v>
      </c>
      <c r="T114" s="29">
        <v>0</v>
      </c>
      <c r="U114" s="27">
        <v>0</v>
      </c>
      <c r="V114" s="30">
        <v>0</v>
      </c>
      <c r="W114" s="30">
        <v>0</v>
      </c>
    </row>
    <row r="115" spans="1:23" ht="12.75">
      <c r="A115" s="23" t="s">
        <v>26</v>
      </c>
      <c r="B115" s="24" t="s">
        <v>212</v>
      </c>
      <c r="C115" s="25" t="s">
        <v>213</v>
      </c>
      <c r="D115" s="26">
        <v>101225130</v>
      </c>
      <c r="E115" s="27">
        <v>110676440</v>
      </c>
      <c r="F115" s="27">
        <v>55878493</v>
      </c>
      <c r="G115" s="28">
        <f t="shared" si="23"/>
        <v>0.5048815538338602</v>
      </c>
      <c r="H115" s="29">
        <v>6270134</v>
      </c>
      <c r="I115" s="27">
        <v>6848940</v>
      </c>
      <c r="J115" s="30">
        <v>6154096</v>
      </c>
      <c r="K115" s="30">
        <v>19273170</v>
      </c>
      <c r="L115" s="29">
        <v>7560980</v>
      </c>
      <c r="M115" s="27">
        <v>7627090</v>
      </c>
      <c r="N115" s="30">
        <v>2008336</v>
      </c>
      <c r="O115" s="30">
        <v>17196406</v>
      </c>
      <c r="P115" s="29">
        <v>6567452</v>
      </c>
      <c r="Q115" s="27">
        <v>5793316</v>
      </c>
      <c r="R115" s="30">
        <v>7048149</v>
      </c>
      <c r="S115" s="30">
        <v>19408917</v>
      </c>
      <c r="T115" s="29">
        <v>0</v>
      </c>
      <c r="U115" s="27">
        <v>0</v>
      </c>
      <c r="V115" s="30">
        <v>0</v>
      </c>
      <c r="W115" s="30">
        <v>0</v>
      </c>
    </row>
    <row r="116" spans="1:23" ht="12.75">
      <c r="A116" s="23" t="s">
        <v>26</v>
      </c>
      <c r="B116" s="24" t="s">
        <v>214</v>
      </c>
      <c r="C116" s="25" t="s">
        <v>215</v>
      </c>
      <c r="D116" s="26">
        <v>33573000</v>
      </c>
      <c r="E116" s="27">
        <v>39702000</v>
      </c>
      <c r="F116" s="27">
        <v>20552873</v>
      </c>
      <c r="G116" s="28">
        <f t="shared" si="23"/>
        <v>0.517678530048864</v>
      </c>
      <c r="H116" s="29">
        <v>1502484</v>
      </c>
      <c r="I116" s="27">
        <v>3053876</v>
      </c>
      <c r="J116" s="30">
        <v>1846451</v>
      </c>
      <c r="K116" s="30">
        <v>6402811</v>
      </c>
      <c r="L116" s="29">
        <v>2105960</v>
      </c>
      <c r="M116" s="27">
        <v>2163572</v>
      </c>
      <c r="N116" s="30">
        <v>2243690</v>
      </c>
      <c r="O116" s="30">
        <v>6513222</v>
      </c>
      <c r="P116" s="29">
        <v>2372894</v>
      </c>
      <c r="Q116" s="27">
        <v>3085349</v>
      </c>
      <c r="R116" s="30">
        <v>2178597</v>
      </c>
      <c r="S116" s="30">
        <v>7636840</v>
      </c>
      <c r="T116" s="29">
        <v>0</v>
      </c>
      <c r="U116" s="27">
        <v>0</v>
      </c>
      <c r="V116" s="30">
        <v>0</v>
      </c>
      <c r="W116" s="30">
        <v>0</v>
      </c>
    </row>
    <row r="117" spans="1:23" ht="12.75">
      <c r="A117" s="23" t="s">
        <v>26</v>
      </c>
      <c r="B117" s="24" t="s">
        <v>216</v>
      </c>
      <c r="C117" s="25" t="s">
        <v>217</v>
      </c>
      <c r="D117" s="26">
        <v>593003847</v>
      </c>
      <c r="E117" s="27">
        <v>593003847</v>
      </c>
      <c r="F117" s="27">
        <v>328788735</v>
      </c>
      <c r="G117" s="28">
        <f t="shared" si="23"/>
        <v>0.5544462091828555</v>
      </c>
      <c r="H117" s="29">
        <v>26695180</v>
      </c>
      <c r="I117" s="27">
        <v>41955286</v>
      </c>
      <c r="J117" s="30">
        <v>41610356</v>
      </c>
      <c r="K117" s="30">
        <v>110260822</v>
      </c>
      <c r="L117" s="29">
        <v>46961950</v>
      </c>
      <c r="M117" s="27">
        <v>44117785</v>
      </c>
      <c r="N117" s="30">
        <v>43909680</v>
      </c>
      <c r="O117" s="30">
        <v>134989415</v>
      </c>
      <c r="P117" s="29">
        <v>43382396</v>
      </c>
      <c r="Q117" s="27">
        <v>0</v>
      </c>
      <c r="R117" s="30">
        <v>40156102</v>
      </c>
      <c r="S117" s="30">
        <v>83538498</v>
      </c>
      <c r="T117" s="29">
        <v>0</v>
      </c>
      <c r="U117" s="27">
        <v>0</v>
      </c>
      <c r="V117" s="30">
        <v>0</v>
      </c>
      <c r="W117" s="30">
        <v>0</v>
      </c>
    </row>
    <row r="118" spans="1:23" ht="12.75">
      <c r="A118" s="23" t="s">
        <v>45</v>
      </c>
      <c r="B118" s="24" t="s">
        <v>218</v>
      </c>
      <c r="C118" s="25" t="s">
        <v>219</v>
      </c>
      <c r="D118" s="26">
        <v>626602931</v>
      </c>
      <c r="E118" s="27">
        <v>726909956</v>
      </c>
      <c r="F118" s="27">
        <v>434180182</v>
      </c>
      <c r="G118" s="28">
        <f t="shared" si="23"/>
        <v>0.5972956876105848</v>
      </c>
      <c r="H118" s="29">
        <v>29297887</v>
      </c>
      <c r="I118" s="27">
        <v>45968084</v>
      </c>
      <c r="J118" s="30">
        <v>59026878</v>
      </c>
      <c r="K118" s="30">
        <v>134292849</v>
      </c>
      <c r="L118" s="29">
        <v>49245681</v>
      </c>
      <c r="M118" s="27">
        <v>49544496</v>
      </c>
      <c r="N118" s="30">
        <v>53994472</v>
      </c>
      <c r="O118" s="30">
        <v>152784649</v>
      </c>
      <c r="P118" s="29">
        <v>50198285</v>
      </c>
      <c r="Q118" s="27">
        <v>31918676</v>
      </c>
      <c r="R118" s="30">
        <v>64985723</v>
      </c>
      <c r="S118" s="30">
        <v>147102684</v>
      </c>
      <c r="T118" s="29">
        <v>0</v>
      </c>
      <c r="U118" s="27">
        <v>0</v>
      </c>
      <c r="V118" s="30">
        <v>0</v>
      </c>
      <c r="W118" s="30">
        <v>0</v>
      </c>
    </row>
    <row r="119" spans="1:23" ht="12.75">
      <c r="A119" s="31"/>
      <c r="B119" s="32" t="s">
        <v>220</v>
      </c>
      <c r="C119" s="33"/>
      <c r="D119" s="34">
        <f>SUM(D112:D118)</f>
        <v>1664103074</v>
      </c>
      <c r="E119" s="35">
        <f>SUM(E112:E118)</f>
        <v>1836910512</v>
      </c>
      <c r="F119" s="35">
        <f>SUM(F112:F118)</f>
        <v>1015908486</v>
      </c>
      <c r="G119" s="36">
        <f t="shared" si="23"/>
        <v>0.5530527912837161</v>
      </c>
      <c r="H119" s="37">
        <f aca="true" t="shared" si="25" ref="H119:W119">SUM(H112:H118)</f>
        <v>79000392</v>
      </c>
      <c r="I119" s="35">
        <f t="shared" si="25"/>
        <v>120048641</v>
      </c>
      <c r="J119" s="38">
        <f t="shared" si="25"/>
        <v>126050642</v>
      </c>
      <c r="K119" s="38">
        <f t="shared" si="25"/>
        <v>325099675</v>
      </c>
      <c r="L119" s="37">
        <f t="shared" si="25"/>
        <v>125937525</v>
      </c>
      <c r="M119" s="35">
        <f t="shared" si="25"/>
        <v>128148929</v>
      </c>
      <c r="N119" s="38">
        <f t="shared" si="25"/>
        <v>118308069</v>
      </c>
      <c r="O119" s="38">
        <f t="shared" si="25"/>
        <v>372394523</v>
      </c>
      <c r="P119" s="37">
        <f t="shared" si="25"/>
        <v>121347087</v>
      </c>
      <c r="Q119" s="35">
        <f t="shared" si="25"/>
        <v>61074334</v>
      </c>
      <c r="R119" s="38">
        <f t="shared" si="25"/>
        <v>135992867</v>
      </c>
      <c r="S119" s="38">
        <f t="shared" si="25"/>
        <v>318414288</v>
      </c>
      <c r="T119" s="37">
        <f t="shared" si="25"/>
        <v>0</v>
      </c>
      <c r="U119" s="35">
        <f t="shared" si="25"/>
        <v>0</v>
      </c>
      <c r="V119" s="38">
        <f t="shared" si="25"/>
        <v>0</v>
      </c>
      <c r="W119" s="38">
        <f t="shared" si="25"/>
        <v>0</v>
      </c>
    </row>
    <row r="120" spans="1:23" ht="12.75">
      <c r="A120" s="23" t="s">
        <v>26</v>
      </c>
      <c r="B120" s="24" t="s">
        <v>221</v>
      </c>
      <c r="C120" s="25" t="s">
        <v>222</v>
      </c>
      <c r="D120" s="26">
        <v>122973000</v>
      </c>
      <c r="E120" s="27">
        <v>125051000</v>
      </c>
      <c r="F120" s="27">
        <v>66890129</v>
      </c>
      <c r="G120" s="28">
        <f t="shared" si="23"/>
        <v>0.5349027916610023</v>
      </c>
      <c r="H120" s="29">
        <v>7655863</v>
      </c>
      <c r="I120" s="27">
        <v>6828557</v>
      </c>
      <c r="J120" s="30">
        <v>7068437</v>
      </c>
      <c r="K120" s="30">
        <v>21552857</v>
      </c>
      <c r="L120" s="29">
        <v>7427407</v>
      </c>
      <c r="M120" s="27">
        <v>6384291</v>
      </c>
      <c r="N120" s="30">
        <v>9208259</v>
      </c>
      <c r="O120" s="30">
        <v>23019957</v>
      </c>
      <c r="P120" s="29">
        <v>7061935</v>
      </c>
      <c r="Q120" s="27">
        <v>7347975</v>
      </c>
      <c r="R120" s="30">
        <v>7907405</v>
      </c>
      <c r="S120" s="30">
        <v>22317315</v>
      </c>
      <c r="T120" s="29">
        <v>0</v>
      </c>
      <c r="U120" s="27">
        <v>0</v>
      </c>
      <c r="V120" s="30">
        <v>0</v>
      </c>
      <c r="W120" s="30">
        <v>0</v>
      </c>
    </row>
    <row r="121" spans="1:23" ht="12.75">
      <c r="A121" s="23" t="s">
        <v>26</v>
      </c>
      <c r="B121" s="24" t="s">
        <v>223</v>
      </c>
      <c r="C121" s="25" t="s">
        <v>224</v>
      </c>
      <c r="D121" s="26">
        <v>257376233</v>
      </c>
      <c r="E121" s="27">
        <v>261776546</v>
      </c>
      <c r="F121" s="27">
        <v>147722128</v>
      </c>
      <c r="G121" s="28">
        <f t="shared" si="23"/>
        <v>0.5643062002964926</v>
      </c>
      <c r="H121" s="29">
        <v>10705668</v>
      </c>
      <c r="I121" s="27">
        <v>25072791</v>
      </c>
      <c r="J121" s="30">
        <v>13986115</v>
      </c>
      <c r="K121" s="30">
        <v>49764574</v>
      </c>
      <c r="L121" s="29">
        <v>19460185</v>
      </c>
      <c r="M121" s="27">
        <v>18093438</v>
      </c>
      <c r="N121" s="30">
        <v>12116738</v>
      </c>
      <c r="O121" s="30">
        <v>49670361</v>
      </c>
      <c r="P121" s="29">
        <v>19575560</v>
      </c>
      <c r="Q121" s="27">
        <v>13003785</v>
      </c>
      <c r="R121" s="30">
        <v>15707848</v>
      </c>
      <c r="S121" s="30">
        <v>48287193</v>
      </c>
      <c r="T121" s="29">
        <v>0</v>
      </c>
      <c r="U121" s="27">
        <v>0</v>
      </c>
      <c r="V121" s="30">
        <v>0</v>
      </c>
      <c r="W121" s="30">
        <v>0</v>
      </c>
    </row>
    <row r="122" spans="1:23" ht="12.75">
      <c r="A122" s="23" t="s">
        <v>26</v>
      </c>
      <c r="B122" s="24" t="s">
        <v>225</v>
      </c>
      <c r="C122" s="25" t="s">
        <v>226</v>
      </c>
      <c r="D122" s="26">
        <v>105363000</v>
      </c>
      <c r="E122" s="27">
        <v>109735744</v>
      </c>
      <c r="F122" s="27">
        <v>68625724</v>
      </c>
      <c r="G122" s="28">
        <f t="shared" si="23"/>
        <v>0.6253725677569562</v>
      </c>
      <c r="H122" s="29">
        <v>7589783</v>
      </c>
      <c r="I122" s="27">
        <v>2425900</v>
      </c>
      <c r="J122" s="30">
        <v>10477399</v>
      </c>
      <c r="K122" s="30">
        <v>20493082</v>
      </c>
      <c r="L122" s="29">
        <v>9404639</v>
      </c>
      <c r="M122" s="27">
        <v>6643958</v>
      </c>
      <c r="N122" s="30">
        <v>7438233</v>
      </c>
      <c r="O122" s="30">
        <v>23486830</v>
      </c>
      <c r="P122" s="29">
        <v>7438233</v>
      </c>
      <c r="Q122" s="27">
        <v>8608016</v>
      </c>
      <c r="R122" s="30">
        <v>8599563</v>
      </c>
      <c r="S122" s="30">
        <v>24645812</v>
      </c>
      <c r="T122" s="29">
        <v>0</v>
      </c>
      <c r="U122" s="27">
        <v>0</v>
      </c>
      <c r="V122" s="30">
        <v>0</v>
      </c>
      <c r="W122" s="30">
        <v>0</v>
      </c>
    </row>
    <row r="123" spans="1:23" ht="12.75">
      <c r="A123" s="23" t="s">
        <v>26</v>
      </c>
      <c r="B123" s="24" t="s">
        <v>227</v>
      </c>
      <c r="C123" s="25" t="s">
        <v>228</v>
      </c>
      <c r="D123" s="26">
        <v>62913000</v>
      </c>
      <c r="E123" s="27">
        <v>72107000</v>
      </c>
      <c r="F123" s="27">
        <v>42714096</v>
      </c>
      <c r="G123" s="28">
        <f t="shared" si="23"/>
        <v>0.5923710042020885</v>
      </c>
      <c r="H123" s="29">
        <v>6006430</v>
      </c>
      <c r="I123" s="27">
        <v>4305641</v>
      </c>
      <c r="J123" s="30">
        <v>4666442</v>
      </c>
      <c r="K123" s="30">
        <v>14978513</v>
      </c>
      <c r="L123" s="29">
        <v>5733540</v>
      </c>
      <c r="M123" s="27">
        <v>4731557</v>
      </c>
      <c r="N123" s="30">
        <v>5709551</v>
      </c>
      <c r="O123" s="30">
        <v>16174648</v>
      </c>
      <c r="P123" s="29">
        <v>2912496</v>
      </c>
      <c r="Q123" s="27">
        <v>4737204</v>
      </c>
      <c r="R123" s="30">
        <v>3911235</v>
      </c>
      <c r="S123" s="30">
        <v>11560935</v>
      </c>
      <c r="T123" s="29">
        <v>0</v>
      </c>
      <c r="U123" s="27">
        <v>0</v>
      </c>
      <c r="V123" s="30">
        <v>0</v>
      </c>
      <c r="W123" s="30">
        <v>0</v>
      </c>
    </row>
    <row r="124" spans="1:23" ht="12.75">
      <c r="A124" s="23" t="s">
        <v>26</v>
      </c>
      <c r="B124" s="24" t="s">
        <v>229</v>
      </c>
      <c r="C124" s="25" t="s">
        <v>230</v>
      </c>
      <c r="D124" s="26">
        <v>3224897960</v>
      </c>
      <c r="E124" s="27">
        <v>3218917472</v>
      </c>
      <c r="F124" s="27">
        <v>2357035002</v>
      </c>
      <c r="G124" s="28">
        <f t="shared" si="23"/>
        <v>0.7322446202808396</v>
      </c>
      <c r="H124" s="29">
        <v>190075390</v>
      </c>
      <c r="I124" s="27">
        <v>351249980</v>
      </c>
      <c r="J124" s="30">
        <v>274723945</v>
      </c>
      <c r="K124" s="30">
        <v>816049315</v>
      </c>
      <c r="L124" s="29">
        <v>281143080</v>
      </c>
      <c r="M124" s="27">
        <v>244996830</v>
      </c>
      <c r="N124" s="30">
        <v>243122372</v>
      </c>
      <c r="O124" s="30">
        <v>769262282</v>
      </c>
      <c r="P124" s="29">
        <v>239330219</v>
      </c>
      <c r="Q124" s="27">
        <v>254872810</v>
      </c>
      <c r="R124" s="30">
        <v>277520376</v>
      </c>
      <c r="S124" s="30">
        <v>771723405</v>
      </c>
      <c r="T124" s="29">
        <v>0</v>
      </c>
      <c r="U124" s="27">
        <v>0</v>
      </c>
      <c r="V124" s="30">
        <v>0</v>
      </c>
      <c r="W124" s="30">
        <v>0</v>
      </c>
    </row>
    <row r="125" spans="1:23" ht="12.75">
      <c r="A125" s="23" t="s">
        <v>26</v>
      </c>
      <c r="B125" s="24" t="s">
        <v>231</v>
      </c>
      <c r="C125" s="25" t="s">
        <v>232</v>
      </c>
      <c r="D125" s="26">
        <v>44046000</v>
      </c>
      <c r="E125" s="27">
        <v>44236000</v>
      </c>
      <c r="F125" s="27">
        <v>60500039</v>
      </c>
      <c r="G125" s="28">
        <f t="shared" si="23"/>
        <v>1.3676652274165837</v>
      </c>
      <c r="H125" s="29">
        <v>1151394</v>
      </c>
      <c r="I125" s="27">
        <v>3873796</v>
      </c>
      <c r="J125" s="30">
        <v>16120765</v>
      </c>
      <c r="K125" s="30">
        <v>21145955</v>
      </c>
      <c r="L125" s="29">
        <v>16120765</v>
      </c>
      <c r="M125" s="27">
        <v>5423432</v>
      </c>
      <c r="N125" s="30">
        <v>5330430</v>
      </c>
      <c r="O125" s="30">
        <v>26874627</v>
      </c>
      <c r="P125" s="29">
        <v>4797085</v>
      </c>
      <c r="Q125" s="27">
        <v>3647346</v>
      </c>
      <c r="R125" s="30">
        <v>4035026</v>
      </c>
      <c r="S125" s="30">
        <v>12479457</v>
      </c>
      <c r="T125" s="29">
        <v>0</v>
      </c>
      <c r="U125" s="27">
        <v>0</v>
      </c>
      <c r="V125" s="30">
        <v>0</v>
      </c>
      <c r="W125" s="30">
        <v>0</v>
      </c>
    </row>
    <row r="126" spans="1:23" ht="12.75">
      <c r="A126" s="23" t="s">
        <v>26</v>
      </c>
      <c r="B126" s="24" t="s">
        <v>233</v>
      </c>
      <c r="C126" s="25" t="s">
        <v>234</v>
      </c>
      <c r="D126" s="26">
        <v>57574425</v>
      </c>
      <c r="E126" s="27">
        <v>69004745</v>
      </c>
      <c r="F126" s="27">
        <v>41355166</v>
      </c>
      <c r="G126" s="28">
        <f t="shared" si="23"/>
        <v>0.5993090185319865</v>
      </c>
      <c r="H126" s="29">
        <v>3302242</v>
      </c>
      <c r="I126" s="27">
        <v>3552405</v>
      </c>
      <c r="J126" s="30">
        <v>5168071</v>
      </c>
      <c r="K126" s="30">
        <v>12022718</v>
      </c>
      <c r="L126" s="29">
        <v>4576573</v>
      </c>
      <c r="M126" s="27">
        <v>5183277</v>
      </c>
      <c r="N126" s="30">
        <v>4418285</v>
      </c>
      <c r="O126" s="30">
        <v>14178135</v>
      </c>
      <c r="P126" s="29">
        <v>5992163</v>
      </c>
      <c r="Q126" s="27">
        <v>4007880</v>
      </c>
      <c r="R126" s="30">
        <v>5154270</v>
      </c>
      <c r="S126" s="30">
        <v>15154313</v>
      </c>
      <c r="T126" s="29">
        <v>0</v>
      </c>
      <c r="U126" s="27">
        <v>0</v>
      </c>
      <c r="V126" s="30">
        <v>0</v>
      </c>
      <c r="W126" s="30">
        <v>0</v>
      </c>
    </row>
    <row r="127" spans="1:23" ht="12.75">
      <c r="A127" s="23" t="s">
        <v>45</v>
      </c>
      <c r="B127" s="24" t="s">
        <v>235</v>
      </c>
      <c r="C127" s="25" t="s">
        <v>236</v>
      </c>
      <c r="D127" s="26">
        <v>543900889</v>
      </c>
      <c r="E127" s="27">
        <v>565444843</v>
      </c>
      <c r="F127" s="27">
        <v>392475596</v>
      </c>
      <c r="G127" s="28">
        <f t="shared" si="23"/>
        <v>0.6941005844490477</v>
      </c>
      <c r="H127" s="29">
        <v>42609544</v>
      </c>
      <c r="I127" s="27">
        <v>50648366</v>
      </c>
      <c r="J127" s="30">
        <v>42552582</v>
      </c>
      <c r="K127" s="30">
        <v>135810492</v>
      </c>
      <c r="L127" s="29">
        <v>48899451</v>
      </c>
      <c r="M127" s="27">
        <v>57355225</v>
      </c>
      <c r="N127" s="30">
        <v>41098296</v>
      </c>
      <c r="O127" s="30">
        <v>147352972</v>
      </c>
      <c r="P127" s="29">
        <v>37280943</v>
      </c>
      <c r="Q127" s="27">
        <v>41504842</v>
      </c>
      <c r="R127" s="30">
        <v>30526347</v>
      </c>
      <c r="S127" s="30">
        <v>109312132</v>
      </c>
      <c r="T127" s="29">
        <v>0</v>
      </c>
      <c r="U127" s="27">
        <v>0</v>
      </c>
      <c r="V127" s="30">
        <v>0</v>
      </c>
      <c r="W127" s="30">
        <v>0</v>
      </c>
    </row>
    <row r="128" spans="1:23" ht="12.75">
      <c r="A128" s="31"/>
      <c r="B128" s="32" t="s">
        <v>237</v>
      </c>
      <c r="C128" s="33"/>
      <c r="D128" s="34">
        <f>SUM(D120:D127)</f>
        <v>4419044507</v>
      </c>
      <c r="E128" s="35">
        <f>SUM(E120:E127)</f>
        <v>4466273350</v>
      </c>
      <c r="F128" s="35">
        <f>SUM(F120:F127)</f>
        <v>3177317880</v>
      </c>
      <c r="G128" s="36">
        <f t="shared" si="23"/>
        <v>0.7114024671150054</v>
      </c>
      <c r="H128" s="37">
        <f aca="true" t="shared" si="26" ref="H128:W128">SUM(H120:H127)</f>
        <v>269096314</v>
      </c>
      <c r="I128" s="35">
        <f t="shared" si="26"/>
        <v>447957436</v>
      </c>
      <c r="J128" s="38">
        <f t="shared" si="26"/>
        <v>374763756</v>
      </c>
      <c r="K128" s="38">
        <f t="shared" si="26"/>
        <v>1091817506</v>
      </c>
      <c r="L128" s="37">
        <f t="shared" si="26"/>
        <v>392765640</v>
      </c>
      <c r="M128" s="35">
        <f t="shared" si="26"/>
        <v>348812008</v>
      </c>
      <c r="N128" s="38">
        <f t="shared" si="26"/>
        <v>328442164</v>
      </c>
      <c r="O128" s="38">
        <f t="shared" si="26"/>
        <v>1070019812</v>
      </c>
      <c r="P128" s="37">
        <f t="shared" si="26"/>
        <v>324388634</v>
      </c>
      <c r="Q128" s="35">
        <f t="shared" si="26"/>
        <v>337729858</v>
      </c>
      <c r="R128" s="38">
        <f t="shared" si="26"/>
        <v>353362070</v>
      </c>
      <c r="S128" s="38">
        <f t="shared" si="26"/>
        <v>1015480562</v>
      </c>
      <c r="T128" s="37">
        <f t="shared" si="26"/>
        <v>0</v>
      </c>
      <c r="U128" s="35">
        <f t="shared" si="26"/>
        <v>0</v>
      </c>
      <c r="V128" s="38">
        <f t="shared" si="26"/>
        <v>0</v>
      </c>
      <c r="W128" s="38">
        <f t="shared" si="26"/>
        <v>0</v>
      </c>
    </row>
    <row r="129" spans="1:23" ht="12.75">
      <c r="A129" s="23" t="s">
        <v>26</v>
      </c>
      <c r="B129" s="24" t="s">
        <v>238</v>
      </c>
      <c r="C129" s="25" t="s">
        <v>239</v>
      </c>
      <c r="D129" s="26">
        <v>579715475</v>
      </c>
      <c r="E129" s="27">
        <v>558556010</v>
      </c>
      <c r="F129" s="27">
        <v>301624741</v>
      </c>
      <c r="G129" s="28">
        <f t="shared" si="23"/>
        <v>0.5400080486109173</v>
      </c>
      <c r="H129" s="29">
        <v>29671015</v>
      </c>
      <c r="I129" s="27">
        <v>44165354</v>
      </c>
      <c r="J129" s="30">
        <v>44340434</v>
      </c>
      <c r="K129" s="30">
        <v>118176803</v>
      </c>
      <c r="L129" s="29">
        <v>21316618</v>
      </c>
      <c r="M129" s="27">
        <v>31124395</v>
      </c>
      <c r="N129" s="30">
        <v>40477846</v>
      </c>
      <c r="O129" s="30">
        <v>92918859</v>
      </c>
      <c r="P129" s="29">
        <v>32124306</v>
      </c>
      <c r="Q129" s="27">
        <v>34717776</v>
      </c>
      <c r="R129" s="30">
        <v>23686997</v>
      </c>
      <c r="S129" s="30">
        <v>90529079</v>
      </c>
      <c r="T129" s="29">
        <v>0</v>
      </c>
      <c r="U129" s="27">
        <v>0</v>
      </c>
      <c r="V129" s="30">
        <v>0</v>
      </c>
      <c r="W129" s="30">
        <v>0</v>
      </c>
    </row>
    <row r="130" spans="1:23" ht="12.75">
      <c r="A130" s="23" t="s">
        <v>26</v>
      </c>
      <c r="B130" s="24" t="s">
        <v>240</v>
      </c>
      <c r="C130" s="25" t="s">
        <v>241</v>
      </c>
      <c r="D130" s="26">
        <v>58143230</v>
      </c>
      <c r="E130" s="27">
        <v>55068570</v>
      </c>
      <c r="F130" s="27">
        <v>28841358</v>
      </c>
      <c r="G130" s="28">
        <f t="shared" si="23"/>
        <v>0.5237353721006375</v>
      </c>
      <c r="H130" s="29">
        <v>1982336</v>
      </c>
      <c r="I130" s="27">
        <v>3119078</v>
      </c>
      <c r="J130" s="30">
        <v>3059860</v>
      </c>
      <c r="K130" s="30">
        <v>8161274</v>
      </c>
      <c r="L130" s="29">
        <v>4091196</v>
      </c>
      <c r="M130" s="27">
        <v>4660482</v>
      </c>
      <c r="N130" s="30">
        <v>2659077</v>
      </c>
      <c r="O130" s="30">
        <v>11410755</v>
      </c>
      <c r="P130" s="29">
        <v>2938401</v>
      </c>
      <c r="Q130" s="27">
        <v>3151046</v>
      </c>
      <c r="R130" s="30">
        <v>3179882</v>
      </c>
      <c r="S130" s="30">
        <v>9269329</v>
      </c>
      <c r="T130" s="29">
        <v>0</v>
      </c>
      <c r="U130" s="27">
        <v>0</v>
      </c>
      <c r="V130" s="30">
        <v>0</v>
      </c>
      <c r="W130" s="30">
        <v>0</v>
      </c>
    </row>
    <row r="131" spans="1:23" ht="12.75">
      <c r="A131" s="23" t="s">
        <v>26</v>
      </c>
      <c r="B131" s="24" t="s">
        <v>242</v>
      </c>
      <c r="C131" s="25" t="s">
        <v>243</v>
      </c>
      <c r="D131" s="26">
        <v>313925072</v>
      </c>
      <c r="E131" s="27">
        <v>362058983</v>
      </c>
      <c r="F131" s="27">
        <v>209863702</v>
      </c>
      <c r="G131" s="28">
        <f t="shared" si="23"/>
        <v>0.5796395390084825</v>
      </c>
      <c r="H131" s="29">
        <v>28305105</v>
      </c>
      <c r="I131" s="27">
        <v>29368061</v>
      </c>
      <c r="J131" s="30">
        <v>17161829</v>
      </c>
      <c r="K131" s="30">
        <v>74834995</v>
      </c>
      <c r="L131" s="29">
        <v>29860611</v>
      </c>
      <c r="M131" s="27">
        <v>21832393</v>
      </c>
      <c r="N131" s="30">
        <v>24401762</v>
      </c>
      <c r="O131" s="30">
        <v>76094766</v>
      </c>
      <c r="P131" s="29">
        <v>18679493</v>
      </c>
      <c r="Q131" s="27">
        <v>20796493</v>
      </c>
      <c r="R131" s="30">
        <v>19457955</v>
      </c>
      <c r="S131" s="30">
        <v>58933941</v>
      </c>
      <c r="T131" s="29">
        <v>0</v>
      </c>
      <c r="U131" s="27">
        <v>0</v>
      </c>
      <c r="V131" s="30">
        <v>0</v>
      </c>
      <c r="W131" s="30">
        <v>0</v>
      </c>
    </row>
    <row r="132" spans="1:23" ht="12.75">
      <c r="A132" s="23" t="s">
        <v>26</v>
      </c>
      <c r="B132" s="24" t="s">
        <v>244</v>
      </c>
      <c r="C132" s="25" t="s">
        <v>245</v>
      </c>
      <c r="D132" s="26">
        <v>98825207</v>
      </c>
      <c r="E132" s="27">
        <v>118149383</v>
      </c>
      <c r="F132" s="27">
        <v>68399906</v>
      </c>
      <c r="G132" s="28">
        <f t="shared" si="23"/>
        <v>0.5789273228790369</v>
      </c>
      <c r="H132" s="29">
        <v>6032115</v>
      </c>
      <c r="I132" s="27">
        <v>6096120</v>
      </c>
      <c r="J132" s="30">
        <v>6044961</v>
      </c>
      <c r="K132" s="30">
        <v>18173196</v>
      </c>
      <c r="L132" s="29">
        <v>8723498</v>
      </c>
      <c r="M132" s="27">
        <v>6427381</v>
      </c>
      <c r="N132" s="30">
        <v>7329387</v>
      </c>
      <c r="O132" s="30">
        <v>22480266</v>
      </c>
      <c r="P132" s="29">
        <v>15451246</v>
      </c>
      <c r="Q132" s="27">
        <v>6601290</v>
      </c>
      <c r="R132" s="30">
        <v>5693908</v>
      </c>
      <c r="S132" s="30">
        <v>27746444</v>
      </c>
      <c r="T132" s="29">
        <v>0</v>
      </c>
      <c r="U132" s="27">
        <v>0</v>
      </c>
      <c r="V132" s="30">
        <v>0</v>
      </c>
      <c r="W132" s="30">
        <v>0</v>
      </c>
    </row>
    <row r="133" spans="1:23" ht="12.75">
      <c r="A133" s="23" t="s">
        <v>26</v>
      </c>
      <c r="B133" s="24" t="s">
        <v>246</v>
      </c>
      <c r="C133" s="25" t="s">
        <v>247</v>
      </c>
      <c r="D133" s="26">
        <v>81976895</v>
      </c>
      <c r="E133" s="27">
        <v>89433461</v>
      </c>
      <c r="F133" s="27">
        <v>64232096</v>
      </c>
      <c r="G133" s="28">
        <f t="shared" si="23"/>
        <v>0.7182110060573413</v>
      </c>
      <c r="H133" s="29">
        <v>5172069</v>
      </c>
      <c r="I133" s="27">
        <v>8142383</v>
      </c>
      <c r="J133" s="30">
        <v>7066791</v>
      </c>
      <c r="K133" s="30">
        <v>20381243</v>
      </c>
      <c r="L133" s="29">
        <v>7958952</v>
      </c>
      <c r="M133" s="27">
        <v>11956669</v>
      </c>
      <c r="N133" s="30">
        <v>7275071</v>
      </c>
      <c r="O133" s="30">
        <v>27190692</v>
      </c>
      <c r="P133" s="29">
        <v>4277198</v>
      </c>
      <c r="Q133" s="27">
        <v>5776469</v>
      </c>
      <c r="R133" s="30">
        <v>6606494</v>
      </c>
      <c r="S133" s="30">
        <v>16660161</v>
      </c>
      <c r="T133" s="29">
        <v>0</v>
      </c>
      <c r="U133" s="27">
        <v>0</v>
      </c>
      <c r="V133" s="30">
        <v>0</v>
      </c>
      <c r="W133" s="30">
        <v>0</v>
      </c>
    </row>
    <row r="134" spans="1:23" ht="12.75">
      <c r="A134" s="23" t="s">
        <v>45</v>
      </c>
      <c r="B134" s="24" t="s">
        <v>248</v>
      </c>
      <c r="C134" s="25" t="s">
        <v>249</v>
      </c>
      <c r="D134" s="26">
        <v>379041574</v>
      </c>
      <c r="E134" s="27">
        <v>449362000</v>
      </c>
      <c r="F134" s="27">
        <v>209712320</v>
      </c>
      <c r="G134" s="28">
        <f t="shared" si="23"/>
        <v>0.46668903912658394</v>
      </c>
      <c r="H134" s="29">
        <v>21260040</v>
      </c>
      <c r="I134" s="27">
        <v>17984758</v>
      </c>
      <c r="J134" s="30">
        <v>24804136</v>
      </c>
      <c r="K134" s="30">
        <v>64048934</v>
      </c>
      <c r="L134" s="29">
        <v>26548527</v>
      </c>
      <c r="M134" s="27">
        <v>30016449</v>
      </c>
      <c r="N134" s="30">
        <v>23392676</v>
      </c>
      <c r="O134" s="30">
        <v>79957652</v>
      </c>
      <c r="P134" s="29">
        <v>24029734</v>
      </c>
      <c r="Q134" s="27">
        <v>19359000</v>
      </c>
      <c r="R134" s="30">
        <v>22317000</v>
      </c>
      <c r="S134" s="30">
        <v>65705734</v>
      </c>
      <c r="T134" s="29">
        <v>0</v>
      </c>
      <c r="U134" s="27">
        <v>0</v>
      </c>
      <c r="V134" s="30">
        <v>0</v>
      </c>
      <c r="W134" s="30">
        <v>0</v>
      </c>
    </row>
    <row r="135" spans="1:23" ht="12.75">
      <c r="A135" s="31"/>
      <c r="B135" s="32" t="s">
        <v>250</v>
      </c>
      <c r="C135" s="33"/>
      <c r="D135" s="34">
        <f>SUM(D129:D134)</f>
        <v>1511627453</v>
      </c>
      <c r="E135" s="35">
        <f>SUM(E129:E134)</f>
        <v>1632628407</v>
      </c>
      <c r="F135" s="35">
        <f>SUM(F129:F134)</f>
        <v>882674123</v>
      </c>
      <c r="G135" s="36">
        <f t="shared" si="23"/>
        <v>0.5406460644782839</v>
      </c>
      <c r="H135" s="37">
        <f aca="true" t="shared" si="27" ref="H135:W135">SUM(H129:H134)</f>
        <v>92422680</v>
      </c>
      <c r="I135" s="35">
        <f t="shared" si="27"/>
        <v>108875754</v>
      </c>
      <c r="J135" s="38">
        <f t="shared" si="27"/>
        <v>102478011</v>
      </c>
      <c r="K135" s="38">
        <f t="shared" si="27"/>
        <v>303776445</v>
      </c>
      <c r="L135" s="37">
        <f t="shared" si="27"/>
        <v>98499402</v>
      </c>
      <c r="M135" s="35">
        <f t="shared" si="27"/>
        <v>106017769</v>
      </c>
      <c r="N135" s="38">
        <f t="shared" si="27"/>
        <v>105535819</v>
      </c>
      <c r="O135" s="38">
        <f t="shared" si="27"/>
        <v>310052990</v>
      </c>
      <c r="P135" s="37">
        <f t="shared" si="27"/>
        <v>97500378</v>
      </c>
      <c r="Q135" s="35">
        <f t="shared" si="27"/>
        <v>90402074</v>
      </c>
      <c r="R135" s="38">
        <f t="shared" si="27"/>
        <v>80942236</v>
      </c>
      <c r="S135" s="38">
        <f t="shared" si="27"/>
        <v>268844688</v>
      </c>
      <c r="T135" s="37">
        <f t="shared" si="27"/>
        <v>0</v>
      </c>
      <c r="U135" s="35">
        <f t="shared" si="27"/>
        <v>0</v>
      </c>
      <c r="V135" s="38">
        <f t="shared" si="27"/>
        <v>0</v>
      </c>
      <c r="W135" s="38">
        <f t="shared" si="27"/>
        <v>0</v>
      </c>
    </row>
    <row r="136" spans="1:23" ht="12.75">
      <c r="A136" s="23" t="s">
        <v>26</v>
      </c>
      <c r="B136" s="24" t="s">
        <v>251</v>
      </c>
      <c r="C136" s="25" t="s">
        <v>252</v>
      </c>
      <c r="D136" s="26">
        <v>221047339</v>
      </c>
      <c r="E136" s="27">
        <v>220008135</v>
      </c>
      <c r="F136" s="27">
        <v>138191994</v>
      </c>
      <c r="G136" s="28">
        <f t="shared" si="23"/>
        <v>0.6281222010267938</v>
      </c>
      <c r="H136" s="29">
        <v>9085074</v>
      </c>
      <c r="I136" s="27">
        <v>19051160</v>
      </c>
      <c r="J136" s="30">
        <v>19706302</v>
      </c>
      <c r="K136" s="30">
        <v>47842536</v>
      </c>
      <c r="L136" s="29">
        <v>14249236</v>
      </c>
      <c r="M136" s="27">
        <v>15894062</v>
      </c>
      <c r="N136" s="30">
        <v>14498852</v>
      </c>
      <c r="O136" s="30">
        <v>44642150</v>
      </c>
      <c r="P136" s="29">
        <v>15018609</v>
      </c>
      <c r="Q136" s="27">
        <v>14557133</v>
      </c>
      <c r="R136" s="30">
        <v>16131566</v>
      </c>
      <c r="S136" s="30">
        <v>45707308</v>
      </c>
      <c r="T136" s="29">
        <v>0</v>
      </c>
      <c r="U136" s="27">
        <v>0</v>
      </c>
      <c r="V136" s="30">
        <v>0</v>
      </c>
      <c r="W136" s="30">
        <v>0</v>
      </c>
    </row>
    <row r="137" spans="1:23" ht="12.75">
      <c r="A137" s="23" t="s">
        <v>26</v>
      </c>
      <c r="B137" s="24" t="s">
        <v>253</v>
      </c>
      <c r="C137" s="25" t="s">
        <v>254</v>
      </c>
      <c r="D137" s="26">
        <v>111465000</v>
      </c>
      <c r="E137" s="27">
        <v>111465000</v>
      </c>
      <c r="F137" s="27">
        <v>67891953</v>
      </c>
      <c r="G137" s="28">
        <f t="shared" si="23"/>
        <v>0.6090876328892477</v>
      </c>
      <c r="H137" s="29">
        <v>6554749</v>
      </c>
      <c r="I137" s="27">
        <v>7022142</v>
      </c>
      <c r="J137" s="30">
        <v>10310940</v>
      </c>
      <c r="K137" s="30">
        <v>23887831</v>
      </c>
      <c r="L137" s="29">
        <v>7128873</v>
      </c>
      <c r="M137" s="27">
        <v>7979544</v>
      </c>
      <c r="N137" s="30">
        <v>7123815</v>
      </c>
      <c r="O137" s="30">
        <v>22232232</v>
      </c>
      <c r="P137" s="29">
        <v>6914189</v>
      </c>
      <c r="Q137" s="27">
        <v>7065709</v>
      </c>
      <c r="R137" s="30">
        <v>7791992</v>
      </c>
      <c r="S137" s="30">
        <v>21771890</v>
      </c>
      <c r="T137" s="29">
        <v>0</v>
      </c>
      <c r="U137" s="27">
        <v>0</v>
      </c>
      <c r="V137" s="30">
        <v>0</v>
      </c>
      <c r="W137" s="30">
        <v>0</v>
      </c>
    </row>
    <row r="138" spans="1:23" ht="12.75">
      <c r="A138" s="23" t="s">
        <v>26</v>
      </c>
      <c r="B138" s="24" t="s">
        <v>255</v>
      </c>
      <c r="C138" s="25" t="s">
        <v>256</v>
      </c>
      <c r="D138" s="26">
        <v>95301948</v>
      </c>
      <c r="E138" s="27">
        <v>88758000</v>
      </c>
      <c r="F138" s="27">
        <v>49285157</v>
      </c>
      <c r="G138" s="28">
        <f t="shared" si="23"/>
        <v>0.5552756596588476</v>
      </c>
      <c r="H138" s="29">
        <v>3430386</v>
      </c>
      <c r="I138" s="27">
        <v>7154952</v>
      </c>
      <c r="J138" s="30">
        <v>5676102</v>
      </c>
      <c r="K138" s="30">
        <v>16261440</v>
      </c>
      <c r="L138" s="29">
        <v>5353880</v>
      </c>
      <c r="M138" s="27">
        <v>4671815</v>
      </c>
      <c r="N138" s="30">
        <v>7263432</v>
      </c>
      <c r="O138" s="30">
        <v>17289127</v>
      </c>
      <c r="P138" s="29">
        <v>4336667</v>
      </c>
      <c r="Q138" s="27">
        <v>6737046</v>
      </c>
      <c r="R138" s="30">
        <v>4660877</v>
      </c>
      <c r="S138" s="30">
        <v>15734590</v>
      </c>
      <c r="T138" s="29">
        <v>0</v>
      </c>
      <c r="U138" s="27">
        <v>0</v>
      </c>
      <c r="V138" s="30">
        <v>0</v>
      </c>
      <c r="W138" s="30">
        <v>0</v>
      </c>
    </row>
    <row r="139" spans="1:23" ht="12.75">
      <c r="A139" s="23" t="s">
        <v>26</v>
      </c>
      <c r="B139" s="24" t="s">
        <v>257</v>
      </c>
      <c r="C139" s="25" t="s">
        <v>258</v>
      </c>
      <c r="D139" s="26">
        <v>175909003</v>
      </c>
      <c r="E139" s="27">
        <v>175909003</v>
      </c>
      <c r="F139" s="27">
        <v>118274116</v>
      </c>
      <c r="G139" s="28">
        <f t="shared" si="23"/>
        <v>0.6723596517683634</v>
      </c>
      <c r="H139" s="29">
        <v>5634077</v>
      </c>
      <c r="I139" s="27">
        <v>10109268</v>
      </c>
      <c r="J139" s="30">
        <v>14118520</v>
      </c>
      <c r="K139" s="30">
        <v>29861865</v>
      </c>
      <c r="L139" s="29">
        <v>11915598</v>
      </c>
      <c r="M139" s="27">
        <v>13571527</v>
      </c>
      <c r="N139" s="30">
        <v>9989970</v>
      </c>
      <c r="O139" s="30">
        <v>35477095</v>
      </c>
      <c r="P139" s="29">
        <v>11888579</v>
      </c>
      <c r="Q139" s="27">
        <v>10883812</v>
      </c>
      <c r="R139" s="30">
        <v>30162765</v>
      </c>
      <c r="S139" s="30">
        <v>52935156</v>
      </c>
      <c r="T139" s="29">
        <v>0</v>
      </c>
      <c r="U139" s="27">
        <v>0</v>
      </c>
      <c r="V139" s="30">
        <v>0</v>
      </c>
      <c r="W139" s="30">
        <v>0</v>
      </c>
    </row>
    <row r="140" spans="1:23" ht="12.75">
      <c r="A140" s="23" t="s">
        <v>45</v>
      </c>
      <c r="B140" s="24" t="s">
        <v>259</v>
      </c>
      <c r="C140" s="25" t="s">
        <v>260</v>
      </c>
      <c r="D140" s="26">
        <v>244951000</v>
      </c>
      <c r="E140" s="27">
        <v>340471441</v>
      </c>
      <c r="F140" s="27">
        <v>194312582</v>
      </c>
      <c r="G140" s="28">
        <f t="shared" si="23"/>
        <v>0.5707162440094351</v>
      </c>
      <c r="H140" s="29">
        <v>9390926</v>
      </c>
      <c r="I140" s="27">
        <v>17280423</v>
      </c>
      <c r="J140" s="30">
        <v>18396457</v>
      </c>
      <c r="K140" s="30">
        <v>45067806</v>
      </c>
      <c r="L140" s="29">
        <v>15269411</v>
      </c>
      <c r="M140" s="27">
        <v>33980727</v>
      </c>
      <c r="N140" s="30">
        <v>19638128</v>
      </c>
      <c r="O140" s="30">
        <v>68888266</v>
      </c>
      <c r="P140" s="29">
        <v>21262230</v>
      </c>
      <c r="Q140" s="27">
        <v>30927599</v>
      </c>
      <c r="R140" s="30">
        <v>28166681</v>
      </c>
      <c r="S140" s="30">
        <v>80356510</v>
      </c>
      <c r="T140" s="29">
        <v>0</v>
      </c>
      <c r="U140" s="27">
        <v>0</v>
      </c>
      <c r="V140" s="30">
        <v>0</v>
      </c>
      <c r="W140" s="30">
        <v>0</v>
      </c>
    </row>
    <row r="141" spans="1:23" ht="12.75">
      <c r="A141" s="31"/>
      <c r="B141" s="32" t="s">
        <v>261</v>
      </c>
      <c r="C141" s="33"/>
      <c r="D141" s="34">
        <f>SUM(D136:D140)</f>
        <v>848674290</v>
      </c>
      <c r="E141" s="35">
        <f>SUM(E136:E140)</f>
        <v>936611579</v>
      </c>
      <c r="F141" s="35">
        <f>SUM(F136:F140)</f>
        <v>567955802</v>
      </c>
      <c r="G141" s="36">
        <f t="shared" si="23"/>
        <v>0.6063941710035169</v>
      </c>
      <c r="H141" s="37">
        <f aca="true" t="shared" si="28" ref="H141:W141">SUM(H136:H140)</f>
        <v>34095212</v>
      </c>
      <c r="I141" s="35">
        <f t="shared" si="28"/>
        <v>60617945</v>
      </c>
      <c r="J141" s="38">
        <f t="shared" si="28"/>
        <v>68208321</v>
      </c>
      <c r="K141" s="38">
        <f t="shared" si="28"/>
        <v>162921478</v>
      </c>
      <c r="L141" s="37">
        <f t="shared" si="28"/>
        <v>53916998</v>
      </c>
      <c r="M141" s="35">
        <f t="shared" si="28"/>
        <v>76097675</v>
      </c>
      <c r="N141" s="38">
        <f t="shared" si="28"/>
        <v>58514197</v>
      </c>
      <c r="O141" s="38">
        <f t="shared" si="28"/>
        <v>188528870</v>
      </c>
      <c r="P141" s="37">
        <f t="shared" si="28"/>
        <v>59420274</v>
      </c>
      <c r="Q141" s="35">
        <f t="shared" si="28"/>
        <v>70171299</v>
      </c>
      <c r="R141" s="38">
        <f t="shared" si="28"/>
        <v>86913881</v>
      </c>
      <c r="S141" s="38">
        <f t="shared" si="28"/>
        <v>216505454</v>
      </c>
      <c r="T141" s="37">
        <f t="shared" si="28"/>
        <v>0</v>
      </c>
      <c r="U141" s="35">
        <f t="shared" si="28"/>
        <v>0</v>
      </c>
      <c r="V141" s="38">
        <f t="shared" si="28"/>
        <v>0</v>
      </c>
      <c r="W141" s="38">
        <f t="shared" si="28"/>
        <v>0</v>
      </c>
    </row>
    <row r="142" spans="1:23" ht="12.75">
      <c r="A142" s="23" t="s">
        <v>26</v>
      </c>
      <c r="B142" s="24" t="s">
        <v>262</v>
      </c>
      <c r="C142" s="25" t="s">
        <v>263</v>
      </c>
      <c r="D142" s="26">
        <v>1503460000</v>
      </c>
      <c r="E142" s="27">
        <v>1569471000</v>
      </c>
      <c r="F142" s="27">
        <v>981772692</v>
      </c>
      <c r="G142" s="28">
        <f aca="true" t="shared" si="29" ref="G142:G173">IF($E142=0,0,$F142/$E142)</f>
        <v>0.6255436972075304</v>
      </c>
      <c r="H142" s="29">
        <v>74270770</v>
      </c>
      <c r="I142" s="27">
        <v>126488777</v>
      </c>
      <c r="J142" s="30">
        <v>128648533</v>
      </c>
      <c r="K142" s="30">
        <v>329408080</v>
      </c>
      <c r="L142" s="29">
        <v>129151921</v>
      </c>
      <c r="M142" s="27">
        <v>121278111</v>
      </c>
      <c r="N142" s="30">
        <v>159638758</v>
      </c>
      <c r="O142" s="30">
        <v>410068790</v>
      </c>
      <c r="P142" s="29">
        <v>59862398</v>
      </c>
      <c r="Q142" s="27">
        <v>76280573</v>
      </c>
      <c r="R142" s="30">
        <v>106152851</v>
      </c>
      <c r="S142" s="30">
        <v>242295822</v>
      </c>
      <c r="T142" s="29">
        <v>0</v>
      </c>
      <c r="U142" s="27">
        <v>0</v>
      </c>
      <c r="V142" s="30">
        <v>0</v>
      </c>
      <c r="W142" s="30">
        <v>0</v>
      </c>
    </row>
    <row r="143" spans="1:23" ht="12.75">
      <c r="A143" s="23" t="s">
        <v>26</v>
      </c>
      <c r="B143" s="24" t="s">
        <v>264</v>
      </c>
      <c r="C143" s="25" t="s">
        <v>265</v>
      </c>
      <c r="D143" s="26">
        <v>56609203</v>
      </c>
      <c r="E143" s="27">
        <v>61794478</v>
      </c>
      <c r="F143" s="27">
        <v>28316872</v>
      </c>
      <c r="G143" s="28">
        <f t="shared" si="29"/>
        <v>0.45824275754865995</v>
      </c>
      <c r="H143" s="29">
        <v>3139455</v>
      </c>
      <c r="I143" s="27">
        <v>3626933</v>
      </c>
      <c r="J143" s="30">
        <v>2898301</v>
      </c>
      <c r="K143" s="30">
        <v>9664689</v>
      </c>
      <c r="L143" s="29">
        <v>3196618</v>
      </c>
      <c r="M143" s="27">
        <v>3228449</v>
      </c>
      <c r="N143" s="30">
        <v>3468041</v>
      </c>
      <c r="O143" s="30">
        <v>9893108</v>
      </c>
      <c r="P143" s="29">
        <v>3342709</v>
      </c>
      <c r="Q143" s="27">
        <v>2854721</v>
      </c>
      <c r="R143" s="30">
        <v>2561645</v>
      </c>
      <c r="S143" s="30">
        <v>8759075</v>
      </c>
      <c r="T143" s="29">
        <v>0</v>
      </c>
      <c r="U143" s="27">
        <v>0</v>
      </c>
      <c r="V143" s="30">
        <v>0</v>
      </c>
      <c r="W143" s="30">
        <v>0</v>
      </c>
    </row>
    <row r="144" spans="1:23" ht="12.75">
      <c r="A144" s="23" t="s">
        <v>26</v>
      </c>
      <c r="B144" s="24" t="s">
        <v>266</v>
      </c>
      <c r="C144" s="25" t="s">
        <v>267</v>
      </c>
      <c r="D144" s="26">
        <v>51640867</v>
      </c>
      <c r="E144" s="27">
        <v>51640867</v>
      </c>
      <c r="F144" s="27">
        <v>44383602</v>
      </c>
      <c r="G144" s="28">
        <f t="shared" si="29"/>
        <v>0.8594666313406396</v>
      </c>
      <c r="H144" s="29">
        <v>5609789</v>
      </c>
      <c r="I144" s="27">
        <v>5538940</v>
      </c>
      <c r="J144" s="30">
        <v>3485175</v>
      </c>
      <c r="K144" s="30">
        <v>14633904</v>
      </c>
      <c r="L144" s="29">
        <v>5227104</v>
      </c>
      <c r="M144" s="27">
        <v>4066876</v>
      </c>
      <c r="N144" s="30">
        <v>4719884</v>
      </c>
      <c r="O144" s="30">
        <v>14013864</v>
      </c>
      <c r="P144" s="29">
        <v>4288710</v>
      </c>
      <c r="Q144" s="27">
        <v>7162654</v>
      </c>
      <c r="R144" s="30">
        <v>4284470</v>
      </c>
      <c r="S144" s="30">
        <v>15735834</v>
      </c>
      <c r="T144" s="29">
        <v>0</v>
      </c>
      <c r="U144" s="27">
        <v>0</v>
      </c>
      <c r="V144" s="30">
        <v>0</v>
      </c>
      <c r="W144" s="30">
        <v>0</v>
      </c>
    </row>
    <row r="145" spans="1:23" ht="12.75">
      <c r="A145" s="23" t="s">
        <v>45</v>
      </c>
      <c r="B145" s="24" t="s">
        <v>268</v>
      </c>
      <c r="C145" s="25" t="s">
        <v>269</v>
      </c>
      <c r="D145" s="26">
        <v>125182291</v>
      </c>
      <c r="E145" s="27">
        <v>124967719</v>
      </c>
      <c r="F145" s="27">
        <v>145271971</v>
      </c>
      <c r="G145" s="28">
        <f t="shared" si="29"/>
        <v>1.1624759750956164</v>
      </c>
      <c r="H145" s="29">
        <v>25462914</v>
      </c>
      <c r="I145" s="27">
        <v>11844836</v>
      </c>
      <c r="J145" s="30">
        <v>550412</v>
      </c>
      <c r="K145" s="30">
        <v>37858162</v>
      </c>
      <c r="L145" s="29">
        <v>22347111</v>
      </c>
      <c r="M145" s="27">
        <v>24762729</v>
      </c>
      <c r="N145" s="30">
        <v>29222997</v>
      </c>
      <c r="O145" s="30">
        <v>76332837</v>
      </c>
      <c r="P145" s="29">
        <v>10442111</v>
      </c>
      <c r="Q145" s="27">
        <v>11459940</v>
      </c>
      <c r="R145" s="30">
        <v>9178921</v>
      </c>
      <c r="S145" s="30">
        <v>31080972</v>
      </c>
      <c r="T145" s="29">
        <v>0</v>
      </c>
      <c r="U145" s="27">
        <v>0</v>
      </c>
      <c r="V145" s="30">
        <v>0</v>
      </c>
      <c r="W145" s="30">
        <v>0</v>
      </c>
    </row>
    <row r="146" spans="1:23" ht="12.75">
      <c r="A146" s="31"/>
      <c r="B146" s="32" t="s">
        <v>270</v>
      </c>
      <c r="C146" s="33"/>
      <c r="D146" s="34">
        <f>SUM(D142:D145)</f>
        <v>1736892361</v>
      </c>
      <c r="E146" s="35">
        <f>SUM(E142:E145)</f>
        <v>1807874064</v>
      </c>
      <c r="F146" s="35">
        <f>SUM(F142:F145)</f>
        <v>1199745137</v>
      </c>
      <c r="G146" s="36">
        <f t="shared" si="29"/>
        <v>0.6636220746181356</v>
      </c>
      <c r="H146" s="37">
        <f aca="true" t="shared" si="30" ref="H146:W146">SUM(H142:H145)</f>
        <v>108482928</v>
      </c>
      <c r="I146" s="35">
        <f t="shared" si="30"/>
        <v>147499486</v>
      </c>
      <c r="J146" s="38">
        <f t="shared" si="30"/>
        <v>135582421</v>
      </c>
      <c r="K146" s="38">
        <f t="shared" si="30"/>
        <v>391564835</v>
      </c>
      <c r="L146" s="37">
        <f t="shared" si="30"/>
        <v>159922754</v>
      </c>
      <c r="M146" s="35">
        <f t="shared" si="30"/>
        <v>153336165</v>
      </c>
      <c r="N146" s="38">
        <f t="shared" si="30"/>
        <v>197049680</v>
      </c>
      <c r="O146" s="38">
        <f t="shared" si="30"/>
        <v>510308599</v>
      </c>
      <c r="P146" s="37">
        <f t="shared" si="30"/>
        <v>77935928</v>
      </c>
      <c r="Q146" s="35">
        <f t="shared" si="30"/>
        <v>97757888</v>
      </c>
      <c r="R146" s="38">
        <f t="shared" si="30"/>
        <v>122177887</v>
      </c>
      <c r="S146" s="38">
        <f t="shared" si="30"/>
        <v>297871703</v>
      </c>
      <c r="T146" s="37">
        <f t="shared" si="30"/>
        <v>0</v>
      </c>
      <c r="U146" s="35">
        <f t="shared" si="30"/>
        <v>0</v>
      </c>
      <c r="V146" s="38">
        <f t="shared" si="30"/>
        <v>0</v>
      </c>
      <c r="W146" s="38">
        <f t="shared" si="30"/>
        <v>0</v>
      </c>
    </row>
    <row r="147" spans="1:23" ht="12.75">
      <c r="A147" s="23" t="s">
        <v>26</v>
      </c>
      <c r="B147" s="24" t="s">
        <v>271</v>
      </c>
      <c r="C147" s="25" t="s">
        <v>272</v>
      </c>
      <c r="D147" s="26">
        <v>79027957</v>
      </c>
      <c r="E147" s="27">
        <v>90950466</v>
      </c>
      <c r="F147" s="27">
        <v>62972367</v>
      </c>
      <c r="G147" s="28">
        <f t="shared" si="29"/>
        <v>0.6923809164430229</v>
      </c>
      <c r="H147" s="29">
        <v>2170749</v>
      </c>
      <c r="I147" s="27">
        <v>8316048</v>
      </c>
      <c r="J147" s="30">
        <v>5688148</v>
      </c>
      <c r="K147" s="30">
        <v>16174945</v>
      </c>
      <c r="L147" s="29">
        <v>11264755</v>
      </c>
      <c r="M147" s="27">
        <v>5864747</v>
      </c>
      <c r="N147" s="30">
        <v>8767958</v>
      </c>
      <c r="O147" s="30">
        <v>25897460</v>
      </c>
      <c r="P147" s="29">
        <v>3784498</v>
      </c>
      <c r="Q147" s="27">
        <v>8994640</v>
      </c>
      <c r="R147" s="30">
        <v>8120824</v>
      </c>
      <c r="S147" s="30">
        <v>20899962</v>
      </c>
      <c r="T147" s="29">
        <v>0</v>
      </c>
      <c r="U147" s="27">
        <v>0</v>
      </c>
      <c r="V147" s="30">
        <v>0</v>
      </c>
      <c r="W147" s="30">
        <v>0</v>
      </c>
    </row>
    <row r="148" spans="1:23" ht="12.75">
      <c r="A148" s="23" t="s">
        <v>26</v>
      </c>
      <c r="B148" s="24" t="s">
        <v>273</v>
      </c>
      <c r="C148" s="25" t="s">
        <v>274</v>
      </c>
      <c r="D148" s="26">
        <v>127241217</v>
      </c>
      <c r="E148" s="27">
        <v>129686290</v>
      </c>
      <c r="F148" s="27">
        <v>87728342</v>
      </c>
      <c r="G148" s="28">
        <f t="shared" si="29"/>
        <v>0.6764658160858792</v>
      </c>
      <c r="H148" s="29">
        <v>8492067</v>
      </c>
      <c r="I148" s="27">
        <v>9482380</v>
      </c>
      <c r="J148" s="30">
        <v>10112870</v>
      </c>
      <c r="K148" s="30">
        <v>28087317</v>
      </c>
      <c r="L148" s="29">
        <v>10568097</v>
      </c>
      <c r="M148" s="27">
        <v>9771484</v>
      </c>
      <c r="N148" s="30">
        <v>12841998</v>
      </c>
      <c r="O148" s="30">
        <v>33181579</v>
      </c>
      <c r="P148" s="29">
        <v>7795694</v>
      </c>
      <c r="Q148" s="27">
        <v>6635173</v>
      </c>
      <c r="R148" s="30">
        <v>12028579</v>
      </c>
      <c r="S148" s="30">
        <v>26459446</v>
      </c>
      <c r="T148" s="29">
        <v>0</v>
      </c>
      <c r="U148" s="27">
        <v>0</v>
      </c>
      <c r="V148" s="30">
        <v>0</v>
      </c>
      <c r="W148" s="30">
        <v>0</v>
      </c>
    </row>
    <row r="149" spans="1:23" ht="12.75">
      <c r="A149" s="23" t="s">
        <v>26</v>
      </c>
      <c r="B149" s="24" t="s">
        <v>275</v>
      </c>
      <c r="C149" s="25" t="s">
        <v>276</v>
      </c>
      <c r="D149" s="26">
        <v>390151090</v>
      </c>
      <c r="E149" s="27">
        <v>465955500</v>
      </c>
      <c r="F149" s="27">
        <v>322231959</v>
      </c>
      <c r="G149" s="28">
        <f t="shared" si="29"/>
        <v>0.6915509292196358</v>
      </c>
      <c r="H149" s="29">
        <v>17308275</v>
      </c>
      <c r="I149" s="27">
        <v>33227003</v>
      </c>
      <c r="J149" s="30">
        <v>36958574</v>
      </c>
      <c r="K149" s="30">
        <v>87493852</v>
      </c>
      <c r="L149" s="29">
        <v>37550426</v>
      </c>
      <c r="M149" s="27">
        <v>30264563</v>
      </c>
      <c r="N149" s="30">
        <v>36547183</v>
      </c>
      <c r="O149" s="30">
        <v>104362172</v>
      </c>
      <c r="P149" s="29">
        <v>48412627</v>
      </c>
      <c r="Q149" s="27">
        <v>35835037</v>
      </c>
      <c r="R149" s="30">
        <v>46128271</v>
      </c>
      <c r="S149" s="30">
        <v>130375935</v>
      </c>
      <c r="T149" s="29">
        <v>0</v>
      </c>
      <c r="U149" s="27">
        <v>0</v>
      </c>
      <c r="V149" s="30">
        <v>0</v>
      </c>
      <c r="W149" s="30">
        <v>0</v>
      </c>
    </row>
    <row r="150" spans="1:23" ht="12.75">
      <c r="A150" s="23" t="s">
        <v>26</v>
      </c>
      <c r="B150" s="24" t="s">
        <v>277</v>
      </c>
      <c r="C150" s="25" t="s">
        <v>278</v>
      </c>
      <c r="D150" s="26">
        <v>91275098</v>
      </c>
      <c r="E150" s="27">
        <v>109756665</v>
      </c>
      <c r="F150" s="27">
        <v>75741419</v>
      </c>
      <c r="G150" s="28">
        <f t="shared" si="29"/>
        <v>0.690084916483204</v>
      </c>
      <c r="H150" s="29">
        <v>7435653</v>
      </c>
      <c r="I150" s="27">
        <v>7560581</v>
      </c>
      <c r="J150" s="30">
        <v>10843441</v>
      </c>
      <c r="K150" s="30">
        <v>25839675</v>
      </c>
      <c r="L150" s="29">
        <v>7489060</v>
      </c>
      <c r="M150" s="27">
        <v>10761721</v>
      </c>
      <c r="N150" s="30">
        <v>6704776</v>
      </c>
      <c r="O150" s="30">
        <v>24955557</v>
      </c>
      <c r="P150" s="29">
        <v>6482642</v>
      </c>
      <c r="Q150" s="27">
        <v>9436642</v>
      </c>
      <c r="R150" s="30">
        <v>9026903</v>
      </c>
      <c r="S150" s="30">
        <v>24946187</v>
      </c>
      <c r="T150" s="29">
        <v>0</v>
      </c>
      <c r="U150" s="27">
        <v>0</v>
      </c>
      <c r="V150" s="30">
        <v>0</v>
      </c>
      <c r="W150" s="30">
        <v>0</v>
      </c>
    </row>
    <row r="151" spans="1:23" ht="12.75">
      <c r="A151" s="23" t="s">
        <v>26</v>
      </c>
      <c r="B151" s="24" t="s">
        <v>279</v>
      </c>
      <c r="C151" s="25" t="s">
        <v>280</v>
      </c>
      <c r="D151" s="26">
        <v>267120000</v>
      </c>
      <c r="E151" s="27">
        <v>317472001</v>
      </c>
      <c r="F151" s="27">
        <v>159192607</v>
      </c>
      <c r="G151" s="28">
        <f t="shared" si="29"/>
        <v>0.501438257542592</v>
      </c>
      <c r="H151" s="29">
        <v>9140672</v>
      </c>
      <c r="I151" s="27">
        <v>22608559</v>
      </c>
      <c r="J151" s="30">
        <v>16284559</v>
      </c>
      <c r="K151" s="30">
        <v>48033790</v>
      </c>
      <c r="L151" s="29">
        <v>16232559</v>
      </c>
      <c r="M151" s="27">
        <v>12951550</v>
      </c>
      <c r="N151" s="30">
        <v>17857550</v>
      </c>
      <c r="O151" s="30">
        <v>47041659</v>
      </c>
      <c r="P151" s="29">
        <v>14657106</v>
      </c>
      <c r="Q151" s="27">
        <v>17550471</v>
      </c>
      <c r="R151" s="30">
        <v>31909581</v>
      </c>
      <c r="S151" s="30">
        <v>64117158</v>
      </c>
      <c r="T151" s="29">
        <v>0</v>
      </c>
      <c r="U151" s="27">
        <v>0</v>
      </c>
      <c r="V151" s="30">
        <v>0</v>
      </c>
      <c r="W151" s="30">
        <v>0</v>
      </c>
    </row>
    <row r="152" spans="1:23" ht="12.75">
      <c r="A152" s="23" t="s">
        <v>45</v>
      </c>
      <c r="B152" s="24" t="s">
        <v>281</v>
      </c>
      <c r="C152" s="25" t="s">
        <v>282</v>
      </c>
      <c r="D152" s="26">
        <v>452427017</v>
      </c>
      <c r="E152" s="27">
        <v>464641017</v>
      </c>
      <c r="F152" s="27">
        <v>355710024</v>
      </c>
      <c r="G152" s="28">
        <f t="shared" si="29"/>
        <v>0.7655588098887103</v>
      </c>
      <c r="H152" s="29">
        <v>25673362</v>
      </c>
      <c r="I152" s="27">
        <v>32676286</v>
      </c>
      <c r="J152" s="30">
        <v>35811205</v>
      </c>
      <c r="K152" s="30">
        <v>94160853</v>
      </c>
      <c r="L152" s="29">
        <v>36889875</v>
      </c>
      <c r="M152" s="27">
        <v>34142557</v>
      </c>
      <c r="N152" s="30">
        <v>63748255</v>
      </c>
      <c r="O152" s="30">
        <v>134780687</v>
      </c>
      <c r="P152" s="29">
        <v>36153173</v>
      </c>
      <c r="Q152" s="27">
        <v>39258666</v>
      </c>
      <c r="R152" s="30">
        <v>51356645</v>
      </c>
      <c r="S152" s="30">
        <v>126768484</v>
      </c>
      <c r="T152" s="29">
        <v>0</v>
      </c>
      <c r="U152" s="27">
        <v>0</v>
      </c>
      <c r="V152" s="30">
        <v>0</v>
      </c>
      <c r="W152" s="30">
        <v>0</v>
      </c>
    </row>
    <row r="153" spans="1:23" ht="12.75">
      <c r="A153" s="31"/>
      <c r="B153" s="32" t="s">
        <v>283</v>
      </c>
      <c r="C153" s="33"/>
      <c r="D153" s="34">
        <f>SUM(D147:D152)</f>
        <v>1407242379</v>
      </c>
      <c r="E153" s="35">
        <f>SUM(E147:E152)</f>
        <v>1578461939</v>
      </c>
      <c r="F153" s="35">
        <f>SUM(F147:F152)</f>
        <v>1063576718</v>
      </c>
      <c r="G153" s="36">
        <f t="shared" si="29"/>
        <v>0.6738057419831142</v>
      </c>
      <c r="H153" s="37">
        <f aca="true" t="shared" si="31" ref="H153:W153">SUM(H147:H152)</f>
        <v>70220778</v>
      </c>
      <c r="I153" s="35">
        <f t="shared" si="31"/>
        <v>113870857</v>
      </c>
      <c r="J153" s="38">
        <f t="shared" si="31"/>
        <v>115698797</v>
      </c>
      <c r="K153" s="38">
        <f t="shared" si="31"/>
        <v>299790432</v>
      </c>
      <c r="L153" s="37">
        <f t="shared" si="31"/>
        <v>119994772</v>
      </c>
      <c r="M153" s="35">
        <f t="shared" si="31"/>
        <v>103756622</v>
      </c>
      <c r="N153" s="38">
        <f t="shared" si="31"/>
        <v>146467720</v>
      </c>
      <c r="O153" s="38">
        <f t="shared" si="31"/>
        <v>370219114</v>
      </c>
      <c r="P153" s="37">
        <f t="shared" si="31"/>
        <v>117285740</v>
      </c>
      <c r="Q153" s="35">
        <f t="shared" si="31"/>
        <v>117710629</v>
      </c>
      <c r="R153" s="38">
        <f t="shared" si="31"/>
        <v>158570803</v>
      </c>
      <c r="S153" s="38">
        <f t="shared" si="31"/>
        <v>393567172</v>
      </c>
      <c r="T153" s="37">
        <f t="shared" si="31"/>
        <v>0</v>
      </c>
      <c r="U153" s="35">
        <f t="shared" si="31"/>
        <v>0</v>
      </c>
      <c r="V153" s="38">
        <f t="shared" si="31"/>
        <v>0</v>
      </c>
      <c r="W153" s="38">
        <f t="shared" si="31"/>
        <v>0</v>
      </c>
    </row>
    <row r="154" spans="1:23" ht="12.75">
      <c r="A154" s="23" t="s">
        <v>26</v>
      </c>
      <c r="B154" s="24" t="s">
        <v>284</v>
      </c>
      <c r="C154" s="25" t="s">
        <v>285</v>
      </c>
      <c r="D154" s="26">
        <v>80953014</v>
      </c>
      <c r="E154" s="27">
        <v>89887480</v>
      </c>
      <c r="F154" s="27">
        <v>45070216</v>
      </c>
      <c r="G154" s="28">
        <f t="shared" si="29"/>
        <v>0.5014070480115806</v>
      </c>
      <c r="H154" s="29">
        <v>2557586</v>
      </c>
      <c r="I154" s="27">
        <v>7224174</v>
      </c>
      <c r="J154" s="30">
        <v>3544802</v>
      </c>
      <c r="K154" s="30">
        <v>13326562</v>
      </c>
      <c r="L154" s="29">
        <v>5214664</v>
      </c>
      <c r="M154" s="27">
        <v>5245387</v>
      </c>
      <c r="N154" s="30">
        <v>5127233</v>
      </c>
      <c r="O154" s="30">
        <v>15587284</v>
      </c>
      <c r="P154" s="29">
        <v>4349287</v>
      </c>
      <c r="Q154" s="27">
        <v>6944846</v>
      </c>
      <c r="R154" s="30">
        <v>4862237</v>
      </c>
      <c r="S154" s="30">
        <v>16156370</v>
      </c>
      <c r="T154" s="29">
        <v>0</v>
      </c>
      <c r="U154" s="27">
        <v>0</v>
      </c>
      <c r="V154" s="30">
        <v>0</v>
      </c>
      <c r="W154" s="30">
        <v>0</v>
      </c>
    </row>
    <row r="155" spans="1:23" ht="12.75">
      <c r="A155" s="23" t="s">
        <v>26</v>
      </c>
      <c r="B155" s="24" t="s">
        <v>286</v>
      </c>
      <c r="C155" s="25" t="s">
        <v>287</v>
      </c>
      <c r="D155" s="26">
        <v>112598012</v>
      </c>
      <c r="E155" s="27">
        <v>118942808</v>
      </c>
      <c r="F155" s="27">
        <v>81228140</v>
      </c>
      <c r="G155" s="28">
        <f t="shared" si="29"/>
        <v>0.6829176254187643</v>
      </c>
      <c r="H155" s="29">
        <v>10686310</v>
      </c>
      <c r="I155" s="27">
        <v>10919499</v>
      </c>
      <c r="J155" s="30">
        <v>8383546</v>
      </c>
      <c r="K155" s="30">
        <v>29989355</v>
      </c>
      <c r="L155" s="29">
        <v>6590262</v>
      </c>
      <c r="M155" s="27">
        <v>7086156</v>
      </c>
      <c r="N155" s="30">
        <v>10845285</v>
      </c>
      <c r="O155" s="30">
        <v>24521703</v>
      </c>
      <c r="P155" s="29">
        <v>8046634</v>
      </c>
      <c r="Q155" s="27">
        <v>9240161</v>
      </c>
      <c r="R155" s="30">
        <v>9430287</v>
      </c>
      <c r="S155" s="30">
        <v>26717082</v>
      </c>
      <c r="T155" s="29">
        <v>0</v>
      </c>
      <c r="U155" s="27">
        <v>0</v>
      </c>
      <c r="V155" s="30">
        <v>0</v>
      </c>
      <c r="W155" s="30">
        <v>0</v>
      </c>
    </row>
    <row r="156" spans="1:23" ht="12.75">
      <c r="A156" s="23" t="s">
        <v>26</v>
      </c>
      <c r="B156" s="24" t="s">
        <v>288</v>
      </c>
      <c r="C156" s="25" t="s">
        <v>289</v>
      </c>
      <c r="D156" s="26">
        <v>42516000</v>
      </c>
      <c r="E156" s="27">
        <v>37826000</v>
      </c>
      <c r="F156" s="27">
        <v>21547530</v>
      </c>
      <c r="G156" s="28">
        <f t="shared" si="29"/>
        <v>0.5696486543647227</v>
      </c>
      <c r="H156" s="29">
        <v>2305074</v>
      </c>
      <c r="I156" s="27">
        <v>3627655</v>
      </c>
      <c r="J156" s="30">
        <v>1957734</v>
      </c>
      <c r="K156" s="30">
        <v>7890463</v>
      </c>
      <c r="L156" s="29">
        <v>2119989</v>
      </c>
      <c r="M156" s="27">
        <v>1884363</v>
      </c>
      <c r="N156" s="30">
        <v>2516603</v>
      </c>
      <c r="O156" s="30">
        <v>6520955</v>
      </c>
      <c r="P156" s="29">
        <v>2875734</v>
      </c>
      <c r="Q156" s="27">
        <v>1877898</v>
      </c>
      <c r="R156" s="30">
        <v>2382480</v>
      </c>
      <c r="S156" s="30">
        <v>7136112</v>
      </c>
      <c r="T156" s="29">
        <v>0</v>
      </c>
      <c r="U156" s="27">
        <v>0</v>
      </c>
      <c r="V156" s="30">
        <v>0</v>
      </c>
      <c r="W156" s="30">
        <v>0</v>
      </c>
    </row>
    <row r="157" spans="1:23" ht="12.75">
      <c r="A157" s="23" t="s">
        <v>26</v>
      </c>
      <c r="B157" s="24" t="s">
        <v>290</v>
      </c>
      <c r="C157" s="25" t="s">
        <v>291</v>
      </c>
      <c r="D157" s="26">
        <v>48704941</v>
      </c>
      <c r="E157" s="27">
        <v>55641638</v>
      </c>
      <c r="F157" s="27">
        <v>39320668</v>
      </c>
      <c r="G157" s="28">
        <f t="shared" si="29"/>
        <v>0.7066770392345387</v>
      </c>
      <c r="H157" s="29">
        <v>2490697</v>
      </c>
      <c r="I157" s="27">
        <v>5246757</v>
      </c>
      <c r="J157" s="30">
        <v>2437863</v>
      </c>
      <c r="K157" s="30">
        <v>10175317</v>
      </c>
      <c r="L157" s="29">
        <v>6385363</v>
      </c>
      <c r="M157" s="27">
        <v>4174783</v>
      </c>
      <c r="N157" s="30">
        <v>5824084</v>
      </c>
      <c r="O157" s="30">
        <v>16384230</v>
      </c>
      <c r="P157" s="29">
        <v>2767320</v>
      </c>
      <c r="Q157" s="27">
        <v>3118211</v>
      </c>
      <c r="R157" s="30">
        <v>6875590</v>
      </c>
      <c r="S157" s="30">
        <v>12761121</v>
      </c>
      <c r="T157" s="29">
        <v>0</v>
      </c>
      <c r="U157" s="27">
        <v>0</v>
      </c>
      <c r="V157" s="30">
        <v>0</v>
      </c>
      <c r="W157" s="30">
        <v>0</v>
      </c>
    </row>
    <row r="158" spans="1:23" ht="12.75">
      <c r="A158" s="23" t="s">
        <v>26</v>
      </c>
      <c r="B158" s="24" t="s">
        <v>292</v>
      </c>
      <c r="C158" s="25" t="s">
        <v>293</v>
      </c>
      <c r="D158" s="26">
        <v>127620001</v>
      </c>
      <c r="E158" s="27">
        <v>136717294</v>
      </c>
      <c r="F158" s="27">
        <v>71144233</v>
      </c>
      <c r="G158" s="28">
        <f t="shared" si="29"/>
        <v>0.5203747888690659</v>
      </c>
      <c r="H158" s="29">
        <v>11174941</v>
      </c>
      <c r="I158" s="27">
        <v>5624159</v>
      </c>
      <c r="J158" s="30">
        <v>9894662</v>
      </c>
      <c r="K158" s="30">
        <v>26693762</v>
      </c>
      <c r="L158" s="29">
        <v>7606374</v>
      </c>
      <c r="M158" s="27">
        <v>5519437</v>
      </c>
      <c r="N158" s="30">
        <v>12029019</v>
      </c>
      <c r="O158" s="30">
        <v>25154830</v>
      </c>
      <c r="P158" s="29">
        <v>5835863</v>
      </c>
      <c r="Q158" s="27">
        <v>7163901</v>
      </c>
      <c r="R158" s="30">
        <v>6295877</v>
      </c>
      <c r="S158" s="30">
        <v>19295641</v>
      </c>
      <c r="T158" s="29">
        <v>0</v>
      </c>
      <c r="U158" s="27">
        <v>0</v>
      </c>
      <c r="V158" s="30">
        <v>0</v>
      </c>
      <c r="W158" s="30">
        <v>0</v>
      </c>
    </row>
    <row r="159" spans="1:23" ht="12.75">
      <c r="A159" s="23" t="s">
        <v>45</v>
      </c>
      <c r="B159" s="24" t="s">
        <v>294</v>
      </c>
      <c r="C159" s="25" t="s">
        <v>295</v>
      </c>
      <c r="D159" s="26">
        <v>310268204</v>
      </c>
      <c r="E159" s="27">
        <v>310268204</v>
      </c>
      <c r="F159" s="27">
        <v>258868605</v>
      </c>
      <c r="G159" s="28">
        <f t="shared" si="29"/>
        <v>0.8343381682771465</v>
      </c>
      <c r="H159" s="29">
        <v>25902445</v>
      </c>
      <c r="I159" s="27">
        <v>43333264</v>
      </c>
      <c r="J159" s="30">
        <v>38960652</v>
      </c>
      <c r="K159" s="30">
        <v>108196361</v>
      </c>
      <c r="L159" s="29">
        <v>26198816</v>
      </c>
      <c r="M159" s="27">
        <v>23029251</v>
      </c>
      <c r="N159" s="30">
        <v>26248007</v>
      </c>
      <c r="O159" s="30">
        <v>75476074</v>
      </c>
      <c r="P159" s="29">
        <v>18577722</v>
      </c>
      <c r="Q159" s="27">
        <v>36021456</v>
      </c>
      <c r="R159" s="30">
        <v>20596992</v>
      </c>
      <c r="S159" s="30">
        <v>75196170</v>
      </c>
      <c r="T159" s="29">
        <v>0</v>
      </c>
      <c r="U159" s="27">
        <v>0</v>
      </c>
      <c r="V159" s="30">
        <v>0</v>
      </c>
      <c r="W159" s="30">
        <v>0</v>
      </c>
    </row>
    <row r="160" spans="1:23" ht="12.75">
      <c r="A160" s="53"/>
      <c r="B160" s="54" t="s">
        <v>296</v>
      </c>
      <c r="C160" s="55"/>
      <c r="D160" s="56">
        <f>SUM(D154:D159)</f>
        <v>722660172</v>
      </c>
      <c r="E160" s="57">
        <f>SUM(E154:E159)</f>
        <v>749283424</v>
      </c>
      <c r="F160" s="57">
        <f>SUM(F154:F159)</f>
        <v>517179392</v>
      </c>
      <c r="G160" s="58">
        <f t="shared" si="29"/>
        <v>0.690231994242008</v>
      </c>
      <c r="H160" s="59">
        <f aca="true" t="shared" si="32" ref="H160:W160">SUM(H154:H159)</f>
        <v>55117053</v>
      </c>
      <c r="I160" s="57">
        <f t="shared" si="32"/>
        <v>75975508</v>
      </c>
      <c r="J160" s="60">
        <f t="shared" si="32"/>
        <v>65179259</v>
      </c>
      <c r="K160" s="60">
        <f t="shared" si="32"/>
        <v>196271820</v>
      </c>
      <c r="L160" s="59">
        <f t="shared" si="32"/>
        <v>54115468</v>
      </c>
      <c r="M160" s="57">
        <f t="shared" si="32"/>
        <v>46939377</v>
      </c>
      <c r="N160" s="60">
        <f t="shared" si="32"/>
        <v>62590231</v>
      </c>
      <c r="O160" s="60">
        <f t="shared" si="32"/>
        <v>163645076</v>
      </c>
      <c r="P160" s="59">
        <f t="shared" si="32"/>
        <v>42452560</v>
      </c>
      <c r="Q160" s="57">
        <f t="shared" si="32"/>
        <v>64366473</v>
      </c>
      <c r="R160" s="60">
        <f t="shared" si="32"/>
        <v>50443463</v>
      </c>
      <c r="S160" s="60">
        <f t="shared" si="32"/>
        <v>157262496</v>
      </c>
      <c r="T160" s="37">
        <f t="shared" si="32"/>
        <v>0</v>
      </c>
      <c r="U160" s="35">
        <f t="shared" si="32"/>
        <v>0</v>
      </c>
      <c r="V160" s="38">
        <f t="shared" si="32"/>
        <v>0</v>
      </c>
      <c r="W160" s="38">
        <f t="shared" si="32"/>
        <v>0</v>
      </c>
    </row>
    <row r="161" spans="1:23" ht="12.75">
      <c r="A161" s="23" t="s">
        <v>26</v>
      </c>
      <c r="B161" s="24" t="s">
        <v>297</v>
      </c>
      <c r="C161" s="25" t="s">
        <v>298</v>
      </c>
      <c r="D161" s="26">
        <v>61405000</v>
      </c>
      <c r="E161" s="27">
        <v>65686000</v>
      </c>
      <c r="F161" s="27">
        <v>53917573</v>
      </c>
      <c r="G161" s="28">
        <f t="shared" si="29"/>
        <v>0.8208381238011144</v>
      </c>
      <c r="H161" s="29">
        <v>6317124</v>
      </c>
      <c r="I161" s="27">
        <v>7738858</v>
      </c>
      <c r="J161" s="30">
        <v>4625866</v>
      </c>
      <c r="K161" s="30">
        <v>18681848</v>
      </c>
      <c r="L161" s="29">
        <v>4520624</v>
      </c>
      <c r="M161" s="27">
        <v>6371270</v>
      </c>
      <c r="N161" s="30">
        <v>6137567</v>
      </c>
      <c r="O161" s="30">
        <v>17029461</v>
      </c>
      <c r="P161" s="29">
        <v>6476766</v>
      </c>
      <c r="Q161" s="27">
        <v>5361121</v>
      </c>
      <c r="R161" s="30">
        <v>6368377</v>
      </c>
      <c r="S161" s="30">
        <v>18206264</v>
      </c>
      <c r="T161" s="29">
        <v>0</v>
      </c>
      <c r="U161" s="27">
        <v>0</v>
      </c>
      <c r="V161" s="30">
        <v>0</v>
      </c>
      <c r="W161" s="30">
        <v>0</v>
      </c>
    </row>
    <row r="162" spans="1:23" ht="12.75">
      <c r="A162" s="23" t="s">
        <v>26</v>
      </c>
      <c r="B162" s="24" t="s">
        <v>299</v>
      </c>
      <c r="C162" s="25" t="s">
        <v>300</v>
      </c>
      <c r="D162" s="26">
        <v>1989414103</v>
      </c>
      <c r="E162" s="27">
        <v>2173798700</v>
      </c>
      <c r="F162" s="27">
        <v>1588988517</v>
      </c>
      <c r="G162" s="28">
        <f t="shared" si="29"/>
        <v>0.7309731655465614</v>
      </c>
      <c r="H162" s="29">
        <v>183400264</v>
      </c>
      <c r="I162" s="27">
        <v>189684545</v>
      </c>
      <c r="J162" s="30">
        <v>193282953</v>
      </c>
      <c r="K162" s="30">
        <v>566367762</v>
      </c>
      <c r="L162" s="29">
        <v>161187243</v>
      </c>
      <c r="M162" s="27">
        <v>178227823</v>
      </c>
      <c r="N162" s="30">
        <v>139991580</v>
      </c>
      <c r="O162" s="30">
        <v>479406646</v>
      </c>
      <c r="P162" s="29">
        <v>185882651</v>
      </c>
      <c r="Q162" s="27">
        <v>187371964</v>
      </c>
      <c r="R162" s="30">
        <v>169959494</v>
      </c>
      <c r="S162" s="30">
        <v>543214109</v>
      </c>
      <c r="T162" s="29">
        <v>0</v>
      </c>
      <c r="U162" s="27">
        <v>0</v>
      </c>
      <c r="V162" s="30">
        <v>0</v>
      </c>
      <c r="W162" s="30">
        <v>0</v>
      </c>
    </row>
    <row r="163" spans="1:23" ht="12.75">
      <c r="A163" s="23" t="s">
        <v>26</v>
      </c>
      <c r="B163" s="24" t="s">
        <v>301</v>
      </c>
      <c r="C163" s="25" t="s">
        <v>302</v>
      </c>
      <c r="D163" s="26">
        <v>49378750</v>
      </c>
      <c r="E163" s="27">
        <v>62899284</v>
      </c>
      <c r="F163" s="27">
        <v>29695826</v>
      </c>
      <c r="G163" s="28">
        <f t="shared" si="29"/>
        <v>0.4721170752913499</v>
      </c>
      <c r="H163" s="29">
        <v>2111611</v>
      </c>
      <c r="I163" s="27">
        <v>2005414</v>
      </c>
      <c r="J163" s="30">
        <v>2262968</v>
      </c>
      <c r="K163" s="30">
        <v>6379993</v>
      </c>
      <c r="L163" s="29">
        <v>2038470</v>
      </c>
      <c r="M163" s="27">
        <v>4422254</v>
      </c>
      <c r="N163" s="30">
        <v>2269584</v>
      </c>
      <c r="O163" s="30">
        <v>8730308</v>
      </c>
      <c r="P163" s="29">
        <v>3167185</v>
      </c>
      <c r="Q163" s="27">
        <v>4541618</v>
      </c>
      <c r="R163" s="30">
        <v>6876722</v>
      </c>
      <c r="S163" s="30">
        <v>14585525</v>
      </c>
      <c r="T163" s="29">
        <v>0</v>
      </c>
      <c r="U163" s="27">
        <v>0</v>
      </c>
      <c r="V163" s="30">
        <v>0</v>
      </c>
      <c r="W163" s="30">
        <v>0</v>
      </c>
    </row>
    <row r="164" spans="1:23" ht="12.75">
      <c r="A164" s="23" t="s">
        <v>26</v>
      </c>
      <c r="B164" s="24" t="s">
        <v>303</v>
      </c>
      <c r="C164" s="25" t="s">
        <v>304</v>
      </c>
      <c r="D164" s="26">
        <v>203959070</v>
      </c>
      <c r="E164" s="27">
        <v>214668100</v>
      </c>
      <c r="F164" s="27">
        <v>145086241</v>
      </c>
      <c r="G164" s="28">
        <f t="shared" si="29"/>
        <v>0.6758630695478276</v>
      </c>
      <c r="H164" s="29">
        <v>11052169</v>
      </c>
      <c r="I164" s="27">
        <v>16698426</v>
      </c>
      <c r="J164" s="30">
        <v>17129950</v>
      </c>
      <c r="K164" s="30">
        <v>44880545</v>
      </c>
      <c r="L164" s="29">
        <v>16146244</v>
      </c>
      <c r="M164" s="27">
        <v>16688398</v>
      </c>
      <c r="N164" s="30">
        <v>20894066</v>
      </c>
      <c r="O164" s="30">
        <v>53728708</v>
      </c>
      <c r="P164" s="29">
        <v>15038090</v>
      </c>
      <c r="Q164" s="27">
        <v>14972540</v>
      </c>
      <c r="R164" s="30">
        <v>16466358</v>
      </c>
      <c r="S164" s="30">
        <v>46476988</v>
      </c>
      <c r="T164" s="29">
        <v>0</v>
      </c>
      <c r="U164" s="27">
        <v>0</v>
      </c>
      <c r="V164" s="30">
        <v>0</v>
      </c>
      <c r="W164" s="30">
        <v>0</v>
      </c>
    </row>
    <row r="165" spans="1:23" ht="12.75">
      <c r="A165" s="23" t="s">
        <v>26</v>
      </c>
      <c r="B165" s="24" t="s">
        <v>305</v>
      </c>
      <c r="C165" s="25" t="s">
        <v>306</v>
      </c>
      <c r="D165" s="26">
        <v>66146000</v>
      </c>
      <c r="E165" s="27">
        <v>68237768</v>
      </c>
      <c r="F165" s="27">
        <v>49007402</v>
      </c>
      <c r="G165" s="28">
        <f t="shared" si="29"/>
        <v>0.7181858879088777</v>
      </c>
      <c r="H165" s="29">
        <v>4652965</v>
      </c>
      <c r="I165" s="27">
        <v>4495636</v>
      </c>
      <c r="J165" s="30">
        <v>7116979</v>
      </c>
      <c r="K165" s="30">
        <v>16265580</v>
      </c>
      <c r="L165" s="29">
        <v>4674719</v>
      </c>
      <c r="M165" s="27">
        <v>5205334</v>
      </c>
      <c r="N165" s="30">
        <v>5584145</v>
      </c>
      <c r="O165" s="30">
        <v>15464198</v>
      </c>
      <c r="P165" s="29">
        <v>5505992</v>
      </c>
      <c r="Q165" s="27">
        <v>5470456</v>
      </c>
      <c r="R165" s="30">
        <v>6301176</v>
      </c>
      <c r="S165" s="30">
        <v>17277624</v>
      </c>
      <c r="T165" s="29">
        <v>0</v>
      </c>
      <c r="U165" s="27">
        <v>0</v>
      </c>
      <c r="V165" s="30">
        <v>0</v>
      </c>
      <c r="W165" s="30">
        <v>0</v>
      </c>
    </row>
    <row r="166" spans="1:23" ht="12.75">
      <c r="A166" s="23" t="s">
        <v>26</v>
      </c>
      <c r="B166" s="24" t="s">
        <v>307</v>
      </c>
      <c r="C166" s="25" t="s">
        <v>308</v>
      </c>
      <c r="D166" s="26">
        <v>142249000</v>
      </c>
      <c r="E166" s="27">
        <v>94194397</v>
      </c>
      <c r="F166" s="27">
        <v>90688035</v>
      </c>
      <c r="G166" s="28">
        <f t="shared" si="29"/>
        <v>0.9627752593394701</v>
      </c>
      <c r="H166" s="29">
        <v>13661413</v>
      </c>
      <c r="I166" s="27">
        <v>7296306</v>
      </c>
      <c r="J166" s="30">
        <v>8147476</v>
      </c>
      <c r="K166" s="30">
        <v>29105195</v>
      </c>
      <c r="L166" s="29">
        <v>5754505</v>
      </c>
      <c r="M166" s="27">
        <v>7797496</v>
      </c>
      <c r="N166" s="30">
        <v>15463159</v>
      </c>
      <c r="O166" s="30">
        <v>29015160</v>
      </c>
      <c r="P166" s="29">
        <v>6878221</v>
      </c>
      <c r="Q166" s="27">
        <v>10169135</v>
      </c>
      <c r="R166" s="30">
        <v>15520324</v>
      </c>
      <c r="S166" s="30">
        <v>32567680</v>
      </c>
      <c r="T166" s="29">
        <v>0</v>
      </c>
      <c r="U166" s="27">
        <v>0</v>
      </c>
      <c r="V166" s="30">
        <v>0</v>
      </c>
      <c r="W166" s="30">
        <v>0</v>
      </c>
    </row>
    <row r="167" spans="1:23" ht="12.75">
      <c r="A167" s="23" t="s">
        <v>45</v>
      </c>
      <c r="B167" s="24" t="s">
        <v>309</v>
      </c>
      <c r="C167" s="25" t="s">
        <v>310</v>
      </c>
      <c r="D167" s="26">
        <v>526075775</v>
      </c>
      <c r="E167" s="27">
        <v>566418321</v>
      </c>
      <c r="F167" s="27">
        <v>350875835</v>
      </c>
      <c r="G167" s="28">
        <f t="shared" si="29"/>
        <v>0.6194641345296457</v>
      </c>
      <c r="H167" s="29">
        <v>30013357</v>
      </c>
      <c r="I167" s="27">
        <v>33505121</v>
      </c>
      <c r="J167" s="30">
        <v>37315848</v>
      </c>
      <c r="K167" s="30">
        <v>100834326</v>
      </c>
      <c r="L167" s="29">
        <v>39053935</v>
      </c>
      <c r="M167" s="27">
        <v>48826541</v>
      </c>
      <c r="N167" s="30">
        <v>37389255</v>
      </c>
      <c r="O167" s="30">
        <v>125269731</v>
      </c>
      <c r="P167" s="29">
        <v>46265158</v>
      </c>
      <c r="Q167" s="27">
        <v>49454017</v>
      </c>
      <c r="R167" s="30">
        <v>29052603</v>
      </c>
      <c r="S167" s="30">
        <v>124771778</v>
      </c>
      <c r="T167" s="29">
        <v>0</v>
      </c>
      <c r="U167" s="27">
        <v>0</v>
      </c>
      <c r="V167" s="30">
        <v>0</v>
      </c>
      <c r="W167" s="30">
        <v>0</v>
      </c>
    </row>
    <row r="168" spans="1:23" ht="12.75">
      <c r="A168" s="31"/>
      <c r="B168" s="32" t="s">
        <v>311</v>
      </c>
      <c r="C168" s="33"/>
      <c r="D168" s="34">
        <f>SUM(D161:D167)</f>
        <v>3038627698</v>
      </c>
      <c r="E168" s="35">
        <f>SUM(E161:E167)</f>
        <v>3245902570</v>
      </c>
      <c r="F168" s="35">
        <f>SUM(F161:F167)</f>
        <v>2308259429</v>
      </c>
      <c r="G168" s="36">
        <f t="shared" si="29"/>
        <v>0.7111302262532174</v>
      </c>
      <c r="H168" s="37">
        <f aca="true" t="shared" si="33" ref="H168:W168">SUM(H161:H167)</f>
        <v>251208903</v>
      </c>
      <c r="I168" s="35">
        <f t="shared" si="33"/>
        <v>261424306</v>
      </c>
      <c r="J168" s="38">
        <f t="shared" si="33"/>
        <v>269882040</v>
      </c>
      <c r="K168" s="38">
        <f t="shared" si="33"/>
        <v>782515249</v>
      </c>
      <c r="L168" s="37">
        <f t="shared" si="33"/>
        <v>233375740</v>
      </c>
      <c r="M168" s="35">
        <f t="shared" si="33"/>
        <v>267539116</v>
      </c>
      <c r="N168" s="38">
        <f t="shared" si="33"/>
        <v>227729356</v>
      </c>
      <c r="O168" s="38">
        <f t="shared" si="33"/>
        <v>728644212</v>
      </c>
      <c r="P168" s="37">
        <f t="shared" si="33"/>
        <v>269214063</v>
      </c>
      <c r="Q168" s="35">
        <f t="shared" si="33"/>
        <v>277340851</v>
      </c>
      <c r="R168" s="38">
        <f t="shared" si="33"/>
        <v>250545054</v>
      </c>
      <c r="S168" s="38">
        <f t="shared" si="33"/>
        <v>797099968</v>
      </c>
      <c r="T168" s="37">
        <f t="shared" si="33"/>
        <v>0</v>
      </c>
      <c r="U168" s="35">
        <f t="shared" si="33"/>
        <v>0</v>
      </c>
      <c r="V168" s="38">
        <f t="shared" si="33"/>
        <v>0</v>
      </c>
      <c r="W168" s="38">
        <f t="shared" si="33"/>
        <v>0</v>
      </c>
    </row>
    <row r="169" spans="1:23" ht="12.75">
      <c r="A169" s="23" t="s">
        <v>26</v>
      </c>
      <c r="B169" s="24" t="s">
        <v>312</v>
      </c>
      <c r="C169" s="25" t="s">
        <v>313</v>
      </c>
      <c r="D169" s="26">
        <v>134981493</v>
      </c>
      <c r="E169" s="27">
        <v>134981493</v>
      </c>
      <c r="F169" s="27">
        <v>101644608</v>
      </c>
      <c r="G169" s="28">
        <f t="shared" si="29"/>
        <v>0.7530262537546536</v>
      </c>
      <c r="H169" s="29">
        <v>11597796</v>
      </c>
      <c r="I169" s="27">
        <v>8136959</v>
      </c>
      <c r="J169" s="30">
        <v>9886258</v>
      </c>
      <c r="K169" s="30">
        <v>29621013</v>
      </c>
      <c r="L169" s="29">
        <v>13006696</v>
      </c>
      <c r="M169" s="27">
        <v>11048559</v>
      </c>
      <c r="N169" s="30">
        <v>16057017</v>
      </c>
      <c r="O169" s="30">
        <v>40112272</v>
      </c>
      <c r="P169" s="29">
        <v>10130692</v>
      </c>
      <c r="Q169" s="27">
        <v>11462729</v>
      </c>
      <c r="R169" s="30">
        <v>10317902</v>
      </c>
      <c r="S169" s="30">
        <v>31911323</v>
      </c>
      <c r="T169" s="29">
        <v>0</v>
      </c>
      <c r="U169" s="27">
        <v>0</v>
      </c>
      <c r="V169" s="30">
        <v>0</v>
      </c>
      <c r="W169" s="30">
        <v>0</v>
      </c>
    </row>
    <row r="170" spans="1:23" ht="12.75">
      <c r="A170" s="23" t="s">
        <v>26</v>
      </c>
      <c r="B170" s="24" t="s">
        <v>314</v>
      </c>
      <c r="C170" s="25" t="s">
        <v>315</v>
      </c>
      <c r="D170" s="26">
        <v>1053678547</v>
      </c>
      <c r="E170" s="27">
        <v>1047720866</v>
      </c>
      <c r="F170" s="27">
        <v>655895353</v>
      </c>
      <c r="G170" s="28">
        <f t="shared" si="29"/>
        <v>0.626021084703681</v>
      </c>
      <c r="H170" s="29">
        <v>83487777</v>
      </c>
      <c r="I170" s="27">
        <v>87317314</v>
      </c>
      <c r="J170" s="30">
        <v>61350685</v>
      </c>
      <c r="K170" s="30">
        <v>232155776</v>
      </c>
      <c r="L170" s="29">
        <v>71550848</v>
      </c>
      <c r="M170" s="27">
        <v>67714422</v>
      </c>
      <c r="N170" s="30">
        <v>82173111</v>
      </c>
      <c r="O170" s="30">
        <v>221438381</v>
      </c>
      <c r="P170" s="29">
        <v>69792865</v>
      </c>
      <c r="Q170" s="27">
        <v>64506944</v>
      </c>
      <c r="R170" s="30">
        <v>68001387</v>
      </c>
      <c r="S170" s="30">
        <v>202301196</v>
      </c>
      <c r="T170" s="29">
        <v>0</v>
      </c>
      <c r="U170" s="27">
        <v>0</v>
      </c>
      <c r="V170" s="30">
        <v>0</v>
      </c>
      <c r="W170" s="30">
        <v>0</v>
      </c>
    </row>
    <row r="171" spans="1:23" ht="12.75">
      <c r="A171" s="23" t="s">
        <v>26</v>
      </c>
      <c r="B171" s="24" t="s">
        <v>316</v>
      </c>
      <c r="C171" s="25" t="s">
        <v>317</v>
      </c>
      <c r="D171" s="26">
        <v>79566289</v>
      </c>
      <c r="E171" s="27">
        <v>80914535</v>
      </c>
      <c r="F171" s="27">
        <v>45587964</v>
      </c>
      <c r="G171" s="28">
        <f t="shared" si="29"/>
        <v>0.5634088362492597</v>
      </c>
      <c r="H171" s="29">
        <v>3568751</v>
      </c>
      <c r="I171" s="27">
        <v>4366604</v>
      </c>
      <c r="J171" s="30">
        <v>4201734</v>
      </c>
      <c r="K171" s="30">
        <v>12137089</v>
      </c>
      <c r="L171" s="29">
        <v>6226753</v>
      </c>
      <c r="M171" s="27">
        <v>8488223</v>
      </c>
      <c r="N171" s="30">
        <v>4432794</v>
      </c>
      <c r="O171" s="30">
        <v>19147770</v>
      </c>
      <c r="P171" s="29">
        <v>4067118</v>
      </c>
      <c r="Q171" s="27">
        <v>4695395</v>
      </c>
      <c r="R171" s="30">
        <v>5540592</v>
      </c>
      <c r="S171" s="30">
        <v>14303105</v>
      </c>
      <c r="T171" s="29">
        <v>0</v>
      </c>
      <c r="U171" s="27">
        <v>0</v>
      </c>
      <c r="V171" s="30">
        <v>0</v>
      </c>
      <c r="W171" s="30">
        <v>0</v>
      </c>
    </row>
    <row r="172" spans="1:23" ht="12.75">
      <c r="A172" s="23" t="s">
        <v>26</v>
      </c>
      <c r="B172" s="24" t="s">
        <v>318</v>
      </c>
      <c r="C172" s="25" t="s">
        <v>319</v>
      </c>
      <c r="D172" s="26">
        <v>75024493</v>
      </c>
      <c r="E172" s="27">
        <v>144309132</v>
      </c>
      <c r="F172" s="27">
        <v>51621310</v>
      </c>
      <c r="G172" s="28">
        <f t="shared" si="29"/>
        <v>0.3577133982068439</v>
      </c>
      <c r="H172" s="29">
        <v>5492567</v>
      </c>
      <c r="I172" s="27">
        <v>5012823</v>
      </c>
      <c r="J172" s="30">
        <v>4099443</v>
      </c>
      <c r="K172" s="30">
        <v>14604833</v>
      </c>
      <c r="L172" s="29">
        <v>5327254</v>
      </c>
      <c r="M172" s="27">
        <v>7623080</v>
      </c>
      <c r="N172" s="30">
        <v>8309479</v>
      </c>
      <c r="O172" s="30">
        <v>21259813</v>
      </c>
      <c r="P172" s="29">
        <v>4725148</v>
      </c>
      <c r="Q172" s="27">
        <v>6290099</v>
      </c>
      <c r="R172" s="30">
        <v>4741417</v>
      </c>
      <c r="S172" s="30">
        <v>15756664</v>
      </c>
      <c r="T172" s="29">
        <v>0</v>
      </c>
      <c r="U172" s="27">
        <v>0</v>
      </c>
      <c r="V172" s="30">
        <v>0</v>
      </c>
      <c r="W172" s="30">
        <v>0</v>
      </c>
    </row>
    <row r="173" spans="1:23" ht="12.75">
      <c r="A173" s="23" t="s">
        <v>45</v>
      </c>
      <c r="B173" s="24" t="s">
        <v>320</v>
      </c>
      <c r="C173" s="25" t="s">
        <v>321</v>
      </c>
      <c r="D173" s="26">
        <v>446971351</v>
      </c>
      <c r="E173" s="27">
        <v>492217844</v>
      </c>
      <c r="F173" s="27">
        <v>350635956</v>
      </c>
      <c r="G173" s="28">
        <f t="shared" si="29"/>
        <v>0.712359294312784</v>
      </c>
      <c r="H173" s="29">
        <v>38052124</v>
      </c>
      <c r="I173" s="27">
        <v>40468046</v>
      </c>
      <c r="J173" s="30">
        <v>43269619</v>
      </c>
      <c r="K173" s="30">
        <v>121789789</v>
      </c>
      <c r="L173" s="29">
        <v>39878580</v>
      </c>
      <c r="M173" s="27">
        <v>36453277</v>
      </c>
      <c r="N173" s="30">
        <v>34819709</v>
      </c>
      <c r="O173" s="30">
        <v>111151566</v>
      </c>
      <c r="P173" s="29">
        <v>27462740</v>
      </c>
      <c r="Q173" s="27">
        <v>33994053</v>
      </c>
      <c r="R173" s="30">
        <v>56237808</v>
      </c>
      <c r="S173" s="30">
        <v>117694601</v>
      </c>
      <c r="T173" s="29">
        <v>0</v>
      </c>
      <c r="U173" s="27">
        <v>0</v>
      </c>
      <c r="V173" s="30">
        <v>0</v>
      </c>
      <c r="W173" s="30">
        <v>0</v>
      </c>
    </row>
    <row r="174" spans="1:23" ht="12.75">
      <c r="A174" s="31"/>
      <c r="B174" s="32" t="s">
        <v>322</v>
      </c>
      <c r="C174" s="33"/>
      <c r="D174" s="34">
        <f>SUM(D169:D173)</f>
        <v>1790222173</v>
      </c>
      <c r="E174" s="35">
        <f>SUM(E169:E173)</f>
        <v>1900143870</v>
      </c>
      <c r="F174" s="35">
        <f>SUM(F169:F173)</f>
        <v>1205385191</v>
      </c>
      <c r="G174" s="36">
        <f aca="true" t="shared" si="34" ref="G174:G182">IF($E174=0,0,$F174/$E174)</f>
        <v>0.6343652236185674</v>
      </c>
      <c r="H174" s="37">
        <f aca="true" t="shared" si="35" ref="H174:W174">SUM(H169:H173)</f>
        <v>142199015</v>
      </c>
      <c r="I174" s="35">
        <f t="shared" si="35"/>
        <v>145301746</v>
      </c>
      <c r="J174" s="38">
        <f t="shared" si="35"/>
        <v>122807739</v>
      </c>
      <c r="K174" s="38">
        <f t="shared" si="35"/>
        <v>410308500</v>
      </c>
      <c r="L174" s="37">
        <f t="shared" si="35"/>
        <v>135990131</v>
      </c>
      <c r="M174" s="35">
        <f t="shared" si="35"/>
        <v>131327561</v>
      </c>
      <c r="N174" s="38">
        <f t="shared" si="35"/>
        <v>145792110</v>
      </c>
      <c r="O174" s="38">
        <f t="shared" si="35"/>
        <v>413109802</v>
      </c>
      <c r="P174" s="37">
        <f t="shared" si="35"/>
        <v>116178563</v>
      </c>
      <c r="Q174" s="35">
        <f t="shared" si="35"/>
        <v>120949220</v>
      </c>
      <c r="R174" s="38">
        <f t="shared" si="35"/>
        <v>144839106</v>
      </c>
      <c r="S174" s="38">
        <f t="shared" si="35"/>
        <v>381966889</v>
      </c>
      <c r="T174" s="37">
        <f t="shared" si="35"/>
        <v>0</v>
      </c>
      <c r="U174" s="35">
        <f t="shared" si="35"/>
        <v>0</v>
      </c>
      <c r="V174" s="38">
        <f t="shared" si="35"/>
        <v>0</v>
      </c>
      <c r="W174" s="38">
        <f t="shared" si="35"/>
        <v>0</v>
      </c>
    </row>
    <row r="175" spans="1:23" ht="12.75">
      <c r="A175" s="23" t="s">
        <v>26</v>
      </c>
      <c r="B175" s="24" t="s">
        <v>323</v>
      </c>
      <c r="C175" s="25" t="s">
        <v>324</v>
      </c>
      <c r="D175" s="26">
        <v>70018033</v>
      </c>
      <c r="E175" s="27">
        <v>73965329</v>
      </c>
      <c r="F175" s="27">
        <v>50553846</v>
      </c>
      <c r="G175" s="28">
        <f t="shared" si="34"/>
        <v>0.6834803100787938</v>
      </c>
      <c r="H175" s="29">
        <v>3082938</v>
      </c>
      <c r="I175" s="27">
        <v>4923416</v>
      </c>
      <c r="J175" s="30">
        <v>4462254</v>
      </c>
      <c r="K175" s="30">
        <v>12468608</v>
      </c>
      <c r="L175" s="29">
        <v>3596488</v>
      </c>
      <c r="M175" s="27">
        <v>5442109</v>
      </c>
      <c r="N175" s="30">
        <v>6723763</v>
      </c>
      <c r="O175" s="30">
        <v>15762360</v>
      </c>
      <c r="P175" s="29">
        <v>5071677</v>
      </c>
      <c r="Q175" s="27">
        <v>9084349</v>
      </c>
      <c r="R175" s="30">
        <v>8166852</v>
      </c>
      <c r="S175" s="30">
        <v>22322878</v>
      </c>
      <c r="T175" s="29">
        <v>0</v>
      </c>
      <c r="U175" s="27">
        <v>0</v>
      </c>
      <c r="V175" s="30">
        <v>0</v>
      </c>
      <c r="W175" s="30">
        <v>0</v>
      </c>
    </row>
    <row r="176" spans="1:23" ht="12.75">
      <c r="A176" s="23" t="s">
        <v>26</v>
      </c>
      <c r="B176" s="24" t="s">
        <v>325</v>
      </c>
      <c r="C176" s="25" t="s">
        <v>326</v>
      </c>
      <c r="D176" s="26">
        <v>35538450</v>
      </c>
      <c r="E176" s="27">
        <v>42234901</v>
      </c>
      <c r="F176" s="27">
        <v>45701143</v>
      </c>
      <c r="G176" s="28">
        <f t="shared" si="34"/>
        <v>1.0820705605536993</v>
      </c>
      <c r="H176" s="29">
        <v>2406979</v>
      </c>
      <c r="I176" s="27">
        <v>1929779</v>
      </c>
      <c r="J176" s="30">
        <v>5077019</v>
      </c>
      <c r="K176" s="30">
        <v>9413777</v>
      </c>
      <c r="L176" s="29">
        <v>3482288</v>
      </c>
      <c r="M176" s="27">
        <v>4744051</v>
      </c>
      <c r="N176" s="30">
        <v>2341868</v>
      </c>
      <c r="O176" s="30">
        <v>10568207</v>
      </c>
      <c r="P176" s="29">
        <v>2779889</v>
      </c>
      <c r="Q176" s="27">
        <v>4411666</v>
      </c>
      <c r="R176" s="30">
        <v>18527604</v>
      </c>
      <c r="S176" s="30">
        <v>25719159</v>
      </c>
      <c r="T176" s="29">
        <v>0</v>
      </c>
      <c r="U176" s="27">
        <v>0</v>
      </c>
      <c r="V176" s="30">
        <v>0</v>
      </c>
      <c r="W176" s="30">
        <v>0</v>
      </c>
    </row>
    <row r="177" spans="1:23" ht="12.75">
      <c r="A177" s="23" t="s">
        <v>26</v>
      </c>
      <c r="B177" s="24" t="s">
        <v>327</v>
      </c>
      <c r="C177" s="25" t="s">
        <v>328</v>
      </c>
      <c r="D177" s="26">
        <v>259226370</v>
      </c>
      <c r="E177" s="27">
        <v>267389214</v>
      </c>
      <c r="F177" s="27">
        <v>192423813</v>
      </c>
      <c r="G177" s="28">
        <f t="shared" si="34"/>
        <v>0.7196393980199964</v>
      </c>
      <c r="H177" s="29">
        <v>33491994</v>
      </c>
      <c r="I177" s="27">
        <v>27171317</v>
      </c>
      <c r="J177" s="30">
        <v>12743847</v>
      </c>
      <c r="K177" s="30">
        <v>73407158</v>
      </c>
      <c r="L177" s="29">
        <v>20111334</v>
      </c>
      <c r="M177" s="27">
        <v>9207576</v>
      </c>
      <c r="N177" s="30">
        <v>14716590</v>
      </c>
      <c r="O177" s="30">
        <v>44035500</v>
      </c>
      <c r="P177" s="29">
        <v>41228273</v>
      </c>
      <c r="Q177" s="27">
        <v>19729894</v>
      </c>
      <c r="R177" s="30">
        <v>14022988</v>
      </c>
      <c r="S177" s="30">
        <v>74981155</v>
      </c>
      <c r="T177" s="29">
        <v>0</v>
      </c>
      <c r="U177" s="27">
        <v>0</v>
      </c>
      <c r="V177" s="30">
        <v>0</v>
      </c>
      <c r="W177" s="30">
        <v>0</v>
      </c>
    </row>
    <row r="178" spans="1:23" ht="12.75">
      <c r="A178" s="23" t="s">
        <v>26</v>
      </c>
      <c r="B178" s="24" t="s">
        <v>329</v>
      </c>
      <c r="C178" s="25" t="s">
        <v>330</v>
      </c>
      <c r="D178" s="26">
        <v>81631820</v>
      </c>
      <c r="E178" s="27">
        <v>96391407</v>
      </c>
      <c r="F178" s="27">
        <v>47996119</v>
      </c>
      <c r="G178" s="28">
        <f t="shared" si="34"/>
        <v>0.49792943680135304</v>
      </c>
      <c r="H178" s="29">
        <v>3603511</v>
      </c>
      <c r="I178" s="27">
        <v>5165290</v>
      </c>
      <c r="J178" s="30">
        <v>5573602</v>
      </c>
      <c r="K178" s="30">
        <v>14342403</v>
      </c>
      <c r="L178" s="29">
        <v>5186057</v>
      </c>
      <c r="M178" s="27">
        <v>6292681</v>
      </c>
      <c r="N178" s="30">
        <v>5364057</v>
      </c>
      <c r="O178" s="30">
        <v>16842795</v>
      </c>
      <c r="P178" s="29">
        <v>5503944</v>
      </c>
      <c r="Q178" s="27">
        <v>4894356</v>
      </c>
      <c r="R178" s="30">
        <v>6412621</v>
      </c>
      <c r="S178" s="30">
        <v>16810921</v>
      </c>
      <c r="T178" s="29">
        <v>0</v>
      </c>
      <c r="U178" s="27">
        <v>0</v>
      </c>
      <c r="V178" s="30">
        <v>0</v>
      </c>
      <c r="W178" s="30">
        <v>0</v>
      </c>
    </row>
    <row r="179" spans="1:23" ht="12.75">
      <c r="A179" s="23" t="s">
        <v>26</v>
      </c>
      <c r="B179" s="24" t="s">
        <v>331</v>
      </c>
      <c r="C179" s="25" t="s">
        <v>332</v>
      </c>
      <c r="D179" s="26">
        <v>118134388</v>
      </c>
      <c r="E179" s="27">
        <v>128885580</v>
      </c>
      <c r="F179" s="27">
        <v>101251881</v>
      </c>
      <c r="G179" s="28">
        <f t="shared" si="34"/>
        <v>0.7855951069157621</v>
      </c>
      <c r="H179" s="29">
        <v>8653266</v>
      </c>
      <c r="I179" s="27">
        <v>13941382</v>
      </c>
      <c r="J179" s="30">
        <v>13133465</v>
      </c>
      <c r="K179" s="30">
        <v>35728113</v>
      </c>
      <c r="L179" s="29">
        <v>11155094</v>
      </c>
      <c r="M179" s="27">
        <v>10558609</v>
      </c>
      <c r="N179" s="30">
        <v>10100142</v>
      </c>
      <c r="O179" s="30">
        <v>31813845</v>
      </c>
      <c r="P179" s="29">
        <v>11222122</v>
      </c>
      <c r="Q179" s="27">
        <v>11002356</v>
      </c>
      <c r="R179" s="30">
        <v>11485445</v>
      </c>
      <c r="S179" s="30">
        <v>33709923</v>
      </c>
      <c r="T179" s="29">
        <v>0</v>
      </c>
      <c r="U179" s="27">
        <v>0</v>
      </c>
      <c r="V179" s="30">
        <v>0</v>
      </c>
      <c r="W179" s="30">
        <v>0</v>
      </c>
    </row>
    <row r="180" spans="1:23" ht="12.75">
      <c r="A180" s="23" t="s">
        <v>45</v>
      </c>
      <c r="B180" s="24" t="s">
        <v>333</v>
      </c>
      <c r="C180" s="25" t="s">
        <v>334</v>
      </c>
      <c r="D180" s="26">
        <v>254995622</v>
      </c>
      <c r="E180" s="27">
        <v>336931636</v>
      </c>
      <c r="F180" s="27">
        <v>164141511</v>
      </c>
      <c r="G180" s="28">
        <f t="shared" si="34"/>
        <v>0.4871656248984586</v>
      </c>
      <c r="H180" s="29">
        <v>16377165</v>
      </c>
      <c r="I180" s="27">
        <v>16181186</v>
      </c>
      <c r="J180" s="30">
        <v>20019189</v>
      </c>
      <c r="K180" s="30">
        <v>52577540</v>
      </c>
      <c r="L180" s="29">
        <v>20771783</v>
      </c>
      <c r="M180" s="27">
        <v>15314144</v>
      </c>
      <c r="N180" s="30">
        <v>24784524</v>
      </c>
      <c r="O180" s="30">
        <v>60870451</v>
      </c>
      <c r="P180" s="29">
        <v>17173743</v>
      </c>
      <c r="Q180" s="27">
        <v>11765087</v>
      </c>
      <c r="R180" s="30">
        <v>21754690</v>
      </c>
      <c r="S180" s="30">
        <v>50693520</v>
      </c>
      <c r="T180" s="29">
        <v>0</v>
      </c>
      <c r="U180" s="27">
        <v>0</v>
      </c>
      <c r="V180" s="30">
        <v>0</v>
      </c>
      <c r="W180" s="30">
        <v>0</v>
      </c>
    </row>
    <row r="181" spans="1:23" ht="12.75">
      <c r="A181" s="53"/>
      <c r="B181" s="54" t="s">
        <v>335</v>
      </c>
      <c r="C181" s="55"/>
      <c r="D181" s="56">
        <f>SUM(D175:D180)</f>
        <v>819544683</v>
      </c>
      <c r="E181" s="57">
        <f>SUM(E175:E180)</f>
        <v>945798067</v>
      </c>
      <c r="F181" s="57">
        <f>SUM(F175:F180)</f>
        <v>602068313</v>
      </c>
      <c r="G181" s="58">
        <f t="shared" si="34"/>
        <v>0.6365717313313138</v>
      </c>
      <c r="H181" s="59">
        <f aca="true" t="shared" si="36" ref="H181:W181">SUM(H175:H180)</f>
        <v>67615853</v>
      </c>
      <c r="I181" s="57">
        <f t="shared" si="36"/>
        <v>69312370</v>
      </c>
      <c r="J181" s="60">
        <f t="shared" si="36"/>
        <v>61009376</v>
      </c>
      <c r="K181" s="60">
        <f t="shared" si="36"/>
        <v>197937599</v>
      </c>
      <c r="L181" s="59">
        <f t="shared" si="36"/>
        <v>64303044</v>
      </c>
      <c r="M181" s="57">
        <f t="shared" si="36"/>
        <v>51559170</v>
      </c>
      <c r="N181" s="60">
        <f t="shared" si="36"/>
        <v>64030944</v>
      </c>
      <c r="O181" s="60">
        <f t="shared" si="36"/>
        <v>179893158</v>
      </c>
      <c r="P181" s="59">
        <f t="shared" si="36"/>
        <v>82979648</v>
      </c>
      <c r="Q181" s="57">
        <f t="shared" si="36"/>
        <v>60887708</v>
      </c>
      <c r="R181" s="60">
        <f t="shared" si="36"/>
        <v>80370200</v>
      </c>
      <c r="S181" s="60">
        <f t="shared" si="36"/>
        <v>224237556</v>
      </c>
      <c r="T181" s="59">
        <f t="shared" si="36"/>
        <v>0</v>
      </c>
      <c r="U181" s="57">
        <f t="shared" si="36"/>
        <v>0</v>
      </c>
      <c r="V181" s="60">
        <f t="shared" si="36"/>
        <v>0</v>
      </c>
      <c r="W181" s="60">
        <f t="shared" si="36"/>
        <v>0</v>
      </c>
    </row>
    <row r="182" spans="1:23" ht="12.75">
      <c r="A182" s="39"/>
      <c r="B182" s="40" t="s">
        <v>336</v>
      </c>
      <c r="C182" s="41"/>
      <c r="D182" s="42">
        <f>SUM(D110,D112:D118,D120:D127,D129:D134,D136:D140,D142:D145,D147:D152,D154:D159,D161:D167,D169:D173,D175:D180)</f>
        <v>42934712698</v>
      </c>
      <c r="E182" s="43">
        <f>SUM(E110,E112:E118,E120:E127,E129:E134,E136:E140,E142:E145,E147:E152,E154:E159,E161:E167,E169:E173,E175:E180)</f>
        <v>44026942372</v>
      </c>
      <c r="F182" s="43">
        <f>SUM(F110,F112:F118,F120:F127,F129:F134,F136:F140,F142:F145,F147:F152,F154:F159,F161:F167,F169:F173,F175:F180)</f>
        <v>29840132702</v>
      </c>
      <c r="G182" s="44">
        <f t="shared" si="34"/>
        <v>0.6777698176237094</v>
      </c>
      <c r="H182" s="45">
        <f aca="true" t="shared" si="37" ref="H182:W182">SUM(H110,H112:H118,H120:H127,H129:H134,H136:H140,H142:H145,H147:H152,H154:H159,H161:H167,H169:H173,H175:H180)</f>
        <v>3192709416</v>
      </c>
      <c r="I182" s="43">
        <f t="shared" si="37"/>
        <v>3645292438</v>
      </c>
      <c r="J182" s="46">
        <f t="shared" si="37"/>
        <v>3252523406</v>
      </c>
      <c r="K182" s="46">
        <f t="shared" si="37"/>
        <v>10090525260</v>
      </c>
      <c r="L182" s="45">
        <f t="shared" si="37"/>
        <v>3290389908</v>
      </c>
      <c r="M182" s="43">
        <f t="shared" si="37"/>
        <v>3607163957</v>
      </c>
      <c r="N182" s="46">
        <f t="shared" si="37"/>
        <v>3298984856</v>
      </c>
      <c r="O182" s="46">
        <f t="shared" si="37"/>
        <v>10196538721</v>
      </c>
      <c r="P182" s="45">
        <f t="shared" si="37"/>
        <v>3118248451</v>
      </c>
      <c r="Q182" s="43">
        <f t="shared" si="37"/>
        <v>2801726593</v>
      </c>
      <c r="R182" s="46">
        <f t="shared" si="37"/>
        <v>3633093677</v>
      </c>
      <c r="S182" s="46">
        <f t="shared" si="37"/>
        <v>9553068721</v>
      </c>
      <c r="T182" s="45">
        <f t="shared" si="37"/>
        <v>0</v>
      </c>
      <c r="U182" s="43">
        <f t="shared" si="37"/>
        <v>0</v>
      </c>
      <c r="V182" s="46">
        <f t="shared" si="37"/>
        <v>0</v>
      </c>
      <c r="W182" s="46">
        <f t="shared" si="37"/>
        <v>0</v>
      </c>
    </row>
    <row r="183" spans="1:23" ht="12.75">
      <c r="A183" s="15"/>
      <c r="B183" s="47"/>
      <c r="C183" s="48"/>
      <c r="D183" s="49"/>
      <c r="E183" s="50"/>
      <c r="F183" s="50"/>
      <c r="G183" s="20"/>
      <c r="H183" s="29"/>
      <c r="I183" s="27"/>
      <c r="J183" s="30"/>
      <c r="K183" s="30"/>
      <c r="L183" s="29"/>
      <c r="M183" s="27"/>
      <c r="N183" s="30"/>
      <c r="O183" s="30"/>
      <c r="P183" s="29"/>
      <c r="Q183" s="27"/>
      <c r="R183" s="30"/>
      <c r="S183" s="30"/>
      <c r="T183" s="29"/>
      <c r="U183" s="27"/>
      <c r="V183" s="30"/>
      <c r="W183" s="30"/>
    </row>
    <row r="184" spans="1:23" ht="12.75">
      <c r="A184" s="15"/>
      <c r="B184" s="16" t="s">
        <v>337</v>
      </c>
      <c r="C184" s="17"/>
      <c r="D184" s="52"/>
      <c r="E184" s="50"/>
      <c r="F184" s="50"/>
      <c r="G184" s="20"/>
      <c r="H184" s="29"/>
      <c r="I184" s="27"/>
      <c r="J184" s="30"/>
      <c r="K184" s="30"/>
      <c r="L184" s="29"/>
      <c r="M184" s="27"/>
      <c r="N184" s="30"/>
      <c r="O184" s="30"/>
      <c r="P184" s="29"/>
      <c r="Q184" s="27"/>
      <c r="R184" s="30"/>
      <c r="S184" s="30"/>
      <c r="T184" s="29"/>
      <c r="U184" s="27"/>
      <c r="V184" s="30"/>
      <c r="W184" s="30"/>
    </row>
    <row r="185" spans="1:23" ht="12.75">
      <c r="A185" s="23" t="s">
        <v>26</v>
      </c>
      <c r="B185" s="24" t="s">
        <v>338</v>
      </c>
      <c r="C185" s="25" t="s">
        <v>339</v>
      </c>
      <c r="D185" s="26">
        <v>187839035</v>
      </c>
      <c r="E185" s="27">
        <v>210556957</v>
      </c>
      <c r="F185" s="27">
        <v>104964636</v>
      </c>
      <c r="G185" s="28">
        <f aca="true" t="shared" si="38" ref="G185:G220">IF($E185=0,0,$F185/$E185)</f>
        <v>0.4985094650660249</v>
      </c>
      <c r="H185" s="29">
        <v>11568383</v>
      </c>
      <c r="I185" s="27">
        <v>11177257</v>
      </c>
      <c r="J185" s="30">
        <v>11130867</v>
      </c>
      <c r="K185" s="30">
        <v>33876507</v>
      </c>
      <c r="L185" s="29">
        <v>11743123</v>
      </c>
      <c r="M185" s="27">
        <v>11248418</v>
      </c>
      <c r="N185" s="30">
        <v>12333369</v>
      </c>
      <c r="O185" s="30">
        <v>35324910</v>
      </c>
      <c r="P185" s="29">
        <v>10426613</v>
      </c>
      <c r="Q185" s="27">
        <v>13779937</v>
      </c>
      <c r="R185" s="30">
        <v>11556669</v>
      </c>
      <c r="S185" s="30">
        <v>35763219</v>
      </c>
      <c r="T185" s="29">
        <v>0</v>
      </c>
      <c r="U185" s="27">
        <v>0</v>
      </c>
      <c r="V185" s="30">
        <v>0</v>
      </c>
      <c r="W185" s="30">
        <v>0</v>
      </c>
    </row>
    <row r="186" spans="1:23" ht="12.75">
      <c r="A186" s="23" t="s">
        <v>26</v>
      </c>
      <c r="B186" s="24" t="s">
        <v>340</v>
      </c>
      <c r="C186" s="25" t="s">
        <v>341</v>
      </c>
      <c r="D186" s="26">
        <v>150578018</v>
      </c>
      <c r="E186" s="27">
        <v>160132859</v>
      </c>
      <c r="F186" s="27">
        <v>90684792</v>
      </c>
      <c r="G186" s="28">
        <f t="shared" si="38"/>
        <v>0.5663097041188779</v>
      </c>
      <c r="H186" s="29">
        <v>9068846</v>
      </c>
      <c r="I186" s="27">
        <v>11398998</v>
      </c>
      <c r="J186" s="30">
        <v>10121098</v>
      </c>
      <c r="K186" s="30">
        <v>30588942</v>
      </c>
      <c r="L186" s="29">
        <v>8955370</v>
      </c>
      <c r="M186" s="27">
        <v>10373035</v>
      </c>
      <c r="N186" s="30">
        <v>10476019</v>
      </c>
      <c r="O186" s="30">
        <v>29804424</v>
      </c>
      <c r="P186" s="29">
        <v>8817691</v>
      </c>
      <c r="Q186" s="27">
        <v>10304409</v>
      </c>
      <c r="R186" s="30">
        <v>11169326</v>
      </c>
      <c r="S186" s="30">
        <v>30291426</v>
      </c>
      <c r="T186" s="29">
        <v>0</v>
      </c>
      <c r="U186" s="27">
        <v>0</v>
      </c>
      <c r="V186" s="30">
        <v>0</v>
      </c>
      <c r="W186" s="30">
        <v>0</v>
      </c>
    </row>
    <row r="187" spans="1:23" ht="12.75">
      <c r="A187" s="23" t="s">
        <v>26</v>
      </c>
      <c r="B187" s="24" t="s">
        <v>342</v>
      </c>
      <c r="C187" s="25" t="s">
        <v>343</v>
      </c>
      <c r="D187" s="26">
        <v>781353718</v>
      </c>
      <c r="E187" s="27">
        <v>799524718</v>
      </c>
      <c r="F187" s="27">
        <v>550467271</v>
      </c>
      <c r="G187" s="28">
        <f t="shared" si="38"/>
        <v>0.6884931242363416</v>
      </c>
      <c r="H187" s="29">
        <v>34034153</v>
      </c>
      <c r="I187" s="27">
        <v>72959433</v>
      </c>
      <c r="J187" s="30">
        <v>74600128</v>
      </c>
      <c r="K187" s="30">
        <v>181593714</v>
      </c>
      <c r="L187" s="29">
        <v>61112426</v>
      </c>
      <c r="M187" s="27">
        <v>62242716</v>
      </c>
      <c r="N187" s="30">
        <v>74090770</v>
      </c>
      <c r="O187" s="30">
        <v>197445912</v>
      </c>
      <c r="P187" s="29">
        <v>54542193</v>
      </c>
      <c r="Q187" s="27">
        <v>52488673</v>
      </c>
      <c r="R187" s="30">
        <v>64396779</v>
      </c>
      <c r="S187" s="30">
        <v>171427645</v>
      </c>
      <c r="T187" s="29">
        <v>0</v>
      </c>
      <c r="U187" s="27">
        <v>0</v>
      </c>
      <c r="V187" s="30">
        <v>0</v>
      </c>
      <c r="W187" s="30">
        <v>0</v>
      </c>
    </row>
    <row r="188" spans="1:23" ht="12.75">
      <c r="A188" s="23" t="s">
        <v>26</v>
      </c>
      <c r="B188" s="24" t="s">
        <v>344</v>
      </c>
      <c r="C188" s="25" t="s">
        <v>345</v>
      </c>
      <c r="D188" s="26">
        <v>470259849</v>
      </c>
      <c r="E188" s="27">
        <v>470430134</v>
      </c>
      <c r="F188" s="27">
        <v>245732576</v>
      </c>
      <c r="G188" s="28">
        <f t="shared" si="38"/>
        <v>0.5223572178732921</v>
      </c>
      <c r="H188" s="29">
        <v>36518519</v>
      </c>
      <c r="I188" s="27">
        <v>19392339</v>
      </c>
      <c r="J188" s="30">
        <v>14639776</v>
      </c>
      <c r="K188" s="30">
        <v>70550634</v>
      </c>
      <c r="L188" s="29">
        <v>32587723</v>
      </c>
      <c r="M188" s="27">
        <v>37600957</v>
      </c>
      <c r="N188" s="30">
        <v>26427802</v>
      </c>
      <c r="O188" s="30">
        <v>96616482</v>
      </c>
      <c r="P188" s="29">
        <v>17708207</v>
      </c>
      <c r="Q188" s="27">
        <v>39645601</v>
      </c>
      <c r="R188" s="30">
        <v>21211652</v>
      </c>
      <c r="S188" s="30">
        <v>78565460</v>
      </c>
      <c r="T188" s="29">
        <v>0</v>
      </c>
      <c r="U188" s="27">
        <v>0</v>
      </c>
      <c r="V188" s="30">
        <v>0</v>
      </c>
      <c r="W188" s="30">
        <v>0</v>
      </c>
    </row>
    <row r="189" spans="1:23" ht="12.75">
      <c r="A189" s="23" t="s">
        <v>26</v>
      </c>
      <c r="B189" s="24" t="s">
        <v>346</v>
      </c>
      <c r="C189" s="25" t="s">
        <v>347</v>
      </c>
      <c r="D189" s="26">
        <v>90497622</v>
      </c>
      <c r="E189" s="27">
        <v>112545382</v>
      </c>
      <c r="F189" s="27">
        <v>49972885</v>
      </c>
      <c r="G189" s="28">
        <f t="shared" si="38"/>
        <v>0.4440243047911108</v>
      </c>
      <c r="H189" s="29">
        <v>5503112</v>
      </c>
      <c r="I189" s="27">
        <v>6293623</v>
      </c>
      <c r="J189" s="30">
        <v>5359725</v>
      </c>
      <c r="K189" s="30">
        <v>17156460</v>
      </c>
      <c r="L189" s="29">
        <v>5176779</v>
      </c>
      <c r="M189" s="27">
        <v>5408069</v>
      </c>
      <c r="N189" s="30">
        <v>6304146</v>
      </c>
      <c r="O189" s="30">
        <v>16888994</v>
      </c>
      <c r="P189" s="29">
        <v>4992926</v>
      </c>
      <c r="Q189" s="27">
        <v>5094715</v>
      </c>
      <c r="R189" s="30">
        <v>5839790</v>
      </c>
      <c r="S189" s="30">
        <v>15927431</v>
      </c>
      <c r="T189" s="29">
        <v>0</v>
      </c>
      <c r="U189" s="27">
        <v>0</v>
      </c>
      <c r="V189" s="30">
        <v>0</v>
      </c>
      <c r="W189" s="30">
        <v>0</v>
      </c>
    </row>
    <row r="190" spans="1:23" ht="12.75">
      <c r="A190" s="23" t="s">
        <v>45</v>
      </c>
      <c r="B190" s="24" t="s">
        <v>348</v>
      </c>
      <c r="C190" s="25" t="s">
        <v>349</v>
      </c>
      <c r="D190" s="26">
        <v>773521025</v>
      </c>
      <c r="E190" s="27">
        <v>807865494</v>
      </c>
      <c r="F190" s="27">
        <v>347199317</v>
      </c>
      <c r="G190" s="28">
        <f t="shared" si="38"/>
        <v>0.42977366848645226</v>
      </c>
      <c r="H190" s="29">
        <v>24083384</v>
      </c>
      <c r="I190" s="27">
        <v>33884060</v>
      </c>
      <c r="J190" s="30">
        <v>28035338</v>
      </c>
      <c r="K190" s="30">
        <v>86002782</v>
      </c>
      <c r="L190" s="29">
        <v>49553697</v>
      </c>
      <c r="M190" s="27">
        <v>24795088</v>
      </c>
      <c r="N190" s="30">
        <v>45798904</v>
      </c>
      <c r="O190" s="30">
        <v>120147689</v>
      </c>
      <c r="P190" s="29">
        <v>35539527</v>
      </c>
      <c r="Q190" s="27">
        <v>35967012</v>
      </c>
      <c r="R190" s="30">
        <v>69542307</v>
      </c>
      <c r="S190" s="30">
        <v>141048846</v>
      </c>
      <c r="T190" s="29">
        <v>0</v>
      </c>
      <c r="U190" s="27">
        <v>0</v>
      </c>
      <c r="V190" s="30">
        <v>0</v>
      </c>
      <c r="W190" s="30">
        <v>0</v>
      </c>
    </row>
    <row r="191" spans="1:23" ht="12.75">
      <c r="A191" s="31"/>
      <c r="B191" s="32" t="s">
        <v>350</v>
      </c>
      <c r="C191" s="33"/>
      <c r="D191" s="34">
        <f>SUM(D185:D190)</f>
        <v>2454049267</v>
      </c>
      <c r="E191" s="35">
        <f>SUM(E185:E190)</f>
        <v>2561055544</v>
      </c>
      <c r="F191" s="35">
        <f>SUM(F185:F190)</f>
        <v>1389021477</v>
      </c>
      <c r="G191" s="36">
        <f t="shared" si="38"/>
        <v>0.5423628863708861</v>
      </c>
      <c r="H191" s="37">
        <f aca="true" t="shared" si="39" ref="H191:W191">SUM(H185:H190)</f>
        <v>120776397</v>
      </c>
      <c r="I191" s="35">
        <f t="shared" si="39"/>
        <v>155105710</v>
      </c>
      <c r="J191" s="38">
        <f t="shared" si="39"/>
        <v>143886932</v>
      </c>
      <c r="K191" s="38">
        <f t="shared" si="39"/>
        <v>419769039</v>
      </c>
      <c r="L191" s="37">
        <f t="shared" si="39"/>
        <v>169129118</v>
      </c>
      <c r="M191" s="35">
        <f t="shared" si="39"/>
        <v>151668283</v>
      </c>
      <c r="N191" s="38">
        <f t="shared" si="39"/>
        <v>175431010</v>
      </c>
      <c r="O191" s="38">
        <f t="shared" si="39"/>
        <v>496228411</v>
      </c>
      <c r="P191" s="37">
        <f t="shared" si="39"/>
        <v>132027157</v>
      </c>
      <c r="Q191" s="35">
        <f t="shared" si="39"/>
        <v>157280347</v>
      </c>
      <c r="R191" s="38">
        <f t="shared" si="39"/>
        <v>183716523</v>
      </c>
      <c r="S191" s="38">
        <f t="shared" si="39"/>
        <v>473024027</v>
      </c>
      <c r="T191" s="37">
        <f t="shared" si="39"/>
        <v>0</v>
      </c>
      <c r="U191" s="35">
        <f t="shared" si="39"/>
        <v>0</v>
      </c>
      <c r="V191" s="38">
        <f t="shared" si="39"/>
        <v>0</v>
      </c>
      <c r="W191" s="38">
        <f t="shared" si="39"/>
        <v>0</v>
      </c>
    </row>
    <row r="192" spans="1:23" ht="12.75">
      <c r="A192" s="23" t="s">
        <v>26</v>
      </c>
      <c r="B192" s="24" t="s">
        <v>351</v>
      </c>
      <c r="C192" s="25" t="s">
        <v>352</v>
      </c>
      <c r="D192" s="26">
        <v>186225652</v>
      </c>
      <c r="E192" s="27">
        <v>186225652</v>
      </c>
      <c r="F192" s="27">
        <v>149310761</v>
      </c>
      <c r="G192" s="28">
        <f t="shared" si="38"/>
        <v>0.8017733292725967</v>
      </c>
      <c r="H192" s="29">
        <v>32609161</v>
      </c>
      <c r="I192" s="27">
        <v>0</v>
      </c>
      <c r="J192" s="30">
        <v>17919084</v>
      </c>
      <c r="K192" s="30">
        <v>50528245</v>
      </c>
      <c r="L192" s="29">
        <v>20941671</v>
      </c>
      <c r="M192" s="27">
        <v>21249609</v>
      </c>
      <c r="N192" s="30">
        <v>18289901</v>
      </c>
      <c r="O192" s="30">
        <v>60481181</v>
      </c>
      <c r="P192" s="29">
        <v>0</v>
      </c>
      <c r="Q192" s="27">
        <v>16433984</v>
      </c>
      <c r="R192" s="30">
        <v>21867351</v>
      </c>
      <c r="S192" s="30">
        <v>38301335</v>
      </c>
      <c r="T192" s="29">
        <v>0</v>
      </c>
      <c r="U192" s="27">
        <v>0</v>
      </c>
      <c r="V192" s="30">
        <v>0</v>
      </c>
      <c r="W192" s="30">
        <v>0</v>
      </c>
    </row>
    <row r="193" spans="1:23" ht="12.75">
      <c r="A193" s="23" t="s">
        <v>26</v>
      </c>
      <c r="B193" s="24" t="s">
        <v>353</v>
      </c>
      <c r="C193" s="25" t="s">
        <v>354</v>
      </c>
      <c r="D193" s="26">
        <v>64115107</v>
      </c>
      <c r="E193" s="27">
        <v>61360822</v>
      </c>
      <c r="F193" s="27">
        <v>56633374</v>
      </c>
      <c r="G193" s="28">
        <f t="shared" si="38"/>
        <v>0.9229565731697662</v>
      </c>
      <c r="H193" s="29">
        <v>5114294</v>
      </c>
      <c r="I193" s="27">
        <v>3655027</v>
      </c>
      <c r="J193" s="30">
        <v>3084171</v>
      </c>
      <c r="K193" s="30">
        <v>11853492</v>
      </c>
      <c r="L193" s="29">
        <v>9258113</v>
      </c>
      <c r="M193" s="27">
        <v>12309816</v>
      </c>
      <c r="N193" s="30">
        <v>9582569</v>
      </c>
      <c r="O193" s="30">
        <v>31150498</v>
      </c>
      <c r="P193" s="29">
        <v>3076572</v>
      </c>
      <c r="Q193" s="27">
        <v>5024795</v>
      </c>
      <c r="R193" s="30">
        <v>5528017</v>
      </c>
      <c r="S193" s="30">
        <v>13629384</v>
      </c>
      <c r="T193" s="29">
        <v>0</v>
      </c>
      <c r="U193" s="27">
        <v>0</v>
      </c>
      <c r="V193" s="30">
        <v>0</v>
      </c>
      <c r="W193" s="30">
        <v>0</v>
      </c>
    </row>
    <row r="194" spans="1:23" ht="12.75">
      <c r="A194" s="23" t="s">
        <v>26</v>
      </c>
      <c r="B194" s="24" t="s">
        <v>355</v>
      </c>
      <c r="C194" s="25" t="s">
        <v>356</v>
      </c>
      <c r="D194" s="26">
        <v>450199795</v>
      </c>
      <c r="E194" s="27">
        <v>450199795</v>
      </c>
      <c r="F194" s="27">
        <v>196327142</v>
      </c>
      <c r="G194" s="28">
        <f t="shared" si="38"/>
        <v>0.43608891914311065</v>
      </c>
      <c r="H194" s="29">
        <v>21567933</v>
      </c>
      <c r="I194" s="27">
        <v>0</v>
      </c>
      <c r="J194" s="30">
        <v>0</v>
      </c>
      <c r="K194" s="30">
        <v>21567933</v>
      </c>
      <c r="L194" s="29">
        <v>24437004</v>
      </c>
      <c r="M194" s="27">
        <v>27409908</v>
      </c>
      <c r="N194" s="30">
        <v>22988127</v>
      </c>
      <c r="O194" s="30">
        <v>74835039</v>
      </c>
      <c r="P194" s="29">
        <v>27413198</v>
      </c>
      <c r="Q194" s="27">
        <v>30478324</v>
      </c>
      <c r="R194" s="30">
        <v>42032648</v>
      </c>
      <c r="S194" s="30">
        <v>99924170</v>
      </c>
      <c r="T194" s="29">
        <v>0</v>
      </c>
      <c r="U194" s="27">
        <v>0</v>
      </c>
      <c r="V194" s="30">
        <v>0</v>
      </c>
      <c r="W194" s="30">
        <v>0</v>
      </c>
    </row>
    <row r="195" spans="1:23" ht="12.75">
      <c r="A195" s="23" t="s">
        <v>26</v>
      </c>
      <c r="B195" s="24" t="s">
        <v>357</v>
      </c>
      <c r="C195" s="25" t="s">
        <v>358</v>
      </c>
      <c r="D195" s="26">
        <v>722070292</v>
      </c>
      <c r="E195" s="27">
        <v>757498000</v>
      </c>
      <c r="F195" s="27">
        <v>314649497</v>
      </c>
      <c r="G195" s="28">
        <f t="shared" si="38"/>
        <v>0.4153799706401865</v>
      </c>
      <c r="H195" s="29">
        <v>22479354</v>
      </c>
      <c r="I195" s="27">
        <v>40922538</v>
      </c>
      <c r="J195" s="30">
        <v>29632378</v>
      </c>
      <c r="K195" s="30">
        <v>93034270</v>
      </c>
      <c r="L195" s="29">
        <v>37613905</v>
      </c>
      <c r="M195" s="27">
        <v>27462000</v>
      </c>
      <c r="N195" s="30">
        <v>91631951</v>
      </c>
      <c r="O195" s="30">
        <v>156707856</v>
      </c>
      <c r="P195" s="29">
        <v>27167630</v>
      </c>
      <c r="Q195" s="27">
        <v>37739741</v>
      </c>
      <c r="R195" s="30">
        <v>0</v>
      </c>
      <c r="S195" s="30">
        <v>64907371</v>
      </c>
      <c r="T195" s="29">
        <v>0</v>
      </c>
      <c r="U195" s="27">
        <v>0</v>
      </c>
      <c r="V195" s="30">
        <v>0</v>
      </c>
      <c r="W195" s="30">
        <v>0</v>
      </c>
    </row>
    <row r="196" spans="1:23" ht="12.75">
      <c r="A196" s="23" t="s">
        <v>45</v>
      </c>
      <c r="B196" s="24" t="s">
        <v>359</v>
      </c>
      <c r="C196" s="25" t="s">
        <v>360</v>
      </c>
      <c r="D196" s="26">
        <v>746437000</v>
      </c>
      <c r="E196" s="27">
        <v>729683530</v>
      </c>
      <c r="F196" s="27">
        <v>399364127</v>
      </c>
      <c r="G196" s="28">
        <f t="shared" si="38"/>
        <v>0.5473114173208761</v>
      </c>
      <c r="H196" s="29">
        <v>43342529</v>
      </c>
      <c r="I196" s="27">
        <v>46724552</v>
      </c>
      <c r="J196" s="30">
        <v>38154193</v>
      </c>
      <c r="K196" s="30">
        <v>128221274</v>
      </c>
      <c r="L196" s="29">
        <v>48829186</v>
      </c>
      <c r="M196" s="27">
        <v>67768931</v>
      </c>
      <c r="N196" s="30">
        <v>51648061</v>
      </c>
      <c r="O196" s="30">
        <v>168246178</v>
      </c>
      <c r="P196" s="29">
        <v>51648061</v>
      </c>
      <c r="Q196" s="27">
        <v>0</v>
      </c>
      <c r="R196" s="30">
        <v>51248614</v>
      </c>
      <c r="S196" s="30">
        <v>102896675</v>
      </c>
      <c r="T196" s="29">
        <v>0</v>
      </c>
      <c r="U196" s="27">
        <v>0</v>
      </c>
      <c r="V196" s="30">
        <v>0</v>
      </c>
      <c r="W196" s="30">
        <v>0</v>
      </c>
    </row>
    <row r="197" spans="1:23" ht="12.75">
      <c r="A197" s="31"/>
      <c r="B197" s="32" t="s">
        <v>361</v>
      </c>
      <c r="C197" s="33"/>
      <c r="D197" s="34">
        <f>SUM(D192:D196)</f>
        <v>2169047846</v>
      </c>
      <c r="E197" s="35">
        <f>SUM(E192:E196)</f>
        <v>2184967799</v>
      </c>
      <c r="F197" s="35">
        <f>SUM(F192:F196)</f>
        <v>1116284901</v>
      </c>
      <c r="G197" s="36">
        <f t="shared" si="38"/>
        <v>0.5108930673993882</v>
      </c>
      <c r="H197" s="37">
        <f aca="true" t="shared" si="40" ref="H197:W197">SUM(H192:H196)</f>
        <v>125113271</v>
      </c>
      <c r="I197" s="35">
        <f t="shared" si="40"/>
        <v>91302117</v>
      </c>
      <c r="J197" s="38">
        <f t="shared" si="40"/>
        <v>88789826</v>
      </c>
      <c r="K197" s="38">
        <f t="shared" si="40"/>
        <v>305205214</v>
      </c>
      <c r="L197" s="37">
        <f t="shared" si="40"/>
        <v>141079879</v>
      </c>
      <c r="M197" s="35">
        <f t="shared" si="40"/>
        <v>156200264</v>
      </c>
      <c r="N197" s="38">
        <f t="shared" si="40"/>
        <v>194140609</v>
      </c>
      <c r="O197" s="38">
        <f t="shared" si="40"/>
        <v>491420752</v>
      </c>
      <c r="P197" s="37">
        <f t="shared" si="40"/>
        <v>109305461</v>
      </c>
      <c r="Q197" s="35">
        <f t="shared" si="40"/>
        <v>89676844</v>
      </c>
      <c r="R197" s="38">
        <f t="shared" si="40"/>
        <v>120676630</v>
      </c>
      <c r="S197" s="38">
        <f t="shared" si="40"/>
        <v>319658935</v>
      </c>
      <c r="T197" s="37">
        <f t="shared" si="40"/>
        <v>0</v>
      </c>
      <c r="U197" s="35">
        <f t="shared" si="40"/>
        <v>0</v>
      </c>
      <c r="V197" s="38">
        <f t="shared" si="40"/>
        <v>0</v>
      </c>
      <c r="W197" s="38">
        <f t="shared" si="40"/>
        <v>0</v>
      </c>
    </row>
    <row r="198" spans="1:23" ht="12.75">
      <c r="A198" s="23" t="s">
        <v>26</v>
      </c>
      <c r="B198" s="24" t="s">
        <v>362</v>
      </c>
      <c r="C198" s="25" t="s">
        <v>363</v>
      </c>
      <c r="D198" s="26">
        <v>132968350</v>
      </c>
      <c r="E198" s="27">
        <v>132710116</v>
      </c>
      <c r="F198" s="27">
        <v>95168891</v>
      </c>
      <c r="G198" s="28">
        <f t="shared" si="38"/>
        <v>0.7171185880057553</v>
      </c>
      <c r="H198" s="29">
        <v>8533331</v>
      </c>
      <c r="I198" s="27">
        <v>9606127</v>
      </c>
      <c r="J198" s="30">
        <v>11033760</v>
      </c>
      <c r="K198" s="30">
        <v>29173218</v>
      </c>
      <c r="L198" s="29">
        <v>12885199</v>
      </c>
      <c r="M198" s="27">
        <v>10372589</v>
      </c>
      <c r="N198" s="30">
        <v>9714134</v>
      </c>
      <c r="O198" s="30">
        <v>32971922</v>
      </c>
      <c r="P198" s="29">
        <v>11495450</v>
      </c>
      <c r="Q198" s="27">
        <v>11722287</v>
      </c>
      <c r="R198" s="30">
        <v>9806014</v>
      </c>
      <c r="S198" s="30">
        <v>33023751</v>
      </c>
      <c r="T198" s="29">
        <v>0</v>
      </c>
      <c r="U198" s="27">
        <v>0</v>
      </c>
      <c r="V198" s="30">
        <v>0</v>
      </c>
      <c r="W198" s="30">
        <v>0</v>
      </c>
    </row>
    <row r="199" spans="1:23" ht="12.75">
      <c r="A199" s="23" t="s">
        <v>26</v>
      </c>
      <c r="B199" s="24" t="s">
        <v>364</v>
      </c>
      <c r="C199" s="25" t="s">
        <v>365</v>
      </c>
      <c r="D199" s="26">
        <v>98687708</v>
      </c>
      <c r="E199" s="27">
        <v>103982092</v>
      </c>
      <c r="F199" s="27">
        <v>51168891</v>
      </c>
      <c r="G199" s="28">
        <f t="shared" si="38"/>
        <v>0.49209330198896173</v>
      </c>
      <c r="H199" s="29">
        <v>5682652</v>
      </c>
      <c r="I199" s="27">
        <v>5095882</v>
      </c>
      <c r="J199" s="30">
        <v>4892175</v>
      </c>
      <c r="K199" s="30">
        <v>15670709</v>
      </c>
      <c r="L199" s="29">
        <v>5832335</v>
      </c>
      <c r="M199" s="27">
        <v>7072410</v>
      </c>
      <c r="N199" s="30">
        <v>5329913</v>
      </c>
      <c r="O199" s="30">
        <v>18234658</v>
      </c>
      <c r="P199" s="29">
        <v>5612895</v>
      </c>
      <c r="Q199" s="27">
        <v>5310615</v>
      </c>
      <c r="R199" s="30">
        <v>6340014</v>
      </c>
      <c r="S199" s="30">
        <v>17263524</v>
      </c>
      <c r="T199" s="29">
        <v>0</v>
      </c>
      <c r="U199" s="27">
        <v>0</v>
      </c>
      <c r="V199" s="30">
        <v>0</v>
      </c>
      <c r="W199" s="30">
        <v>0</v>
      </c>
    </row>
    <row r="200" spans="1:23" ht="12.75">
      <c r="A200" s="23" t="s">
        <v>26</v>
      </c>
      <c r="B200" s="24" t="s">
        <v>366</v>
      </c>
      <c r="C200" s="25" t="s">
        <v>367</v>
      </c>
      <c r="D200" s="26">
        <v>106866853</v>
      </c>
      <c r="E200" s="27">
        <v>110860725</v>
      </c>
      <c r="F200" s="27">
        <v>63580961</v>
      </c>
      <c r="G200" s="28">
        <f t="shared" si="38"/>
        <v>0.573521064380555</v>
      </c>
      <c r="H200" s="29">
        <v>7305756</v>
      </c>
      <c r="I200" s="27">
        <v>7308265</v>
      </c>
      <c r="J200" s="30">
        <v>5973084</v>
      </c>
      <c r="K200" s="30">
        <v>20587105</v>
      </c>
      <c r="L200" s="29">
        <v>6743048</v>
      </c>
      <c r="M200" s="27">
        <v>7161619</v>
      </c>
      <c r="N200" s="30">
        <v>8831183</v>
      </c>
      <c r="O200" s="30">
        <v>22735850</v>
      </c>
      <c r="P200" s="29">
        <v>7606768</v>
      </c>
      <c r="Q200" s="27">
        <v>6448024</v>
      </c>
      <c r="R200" s="30">
        <v>6203214</v>
      </c>
      <c r="S200" s="30">
        <v>20258006</v>
      </c>
      <c r="T200" s="29">
        <v>0</v>
      </c>
      <c r="U200" s="27">
        <v>0</v>
      </c>
      <c r="V200" s="30">
        <v>0</v>
      </c>
      <c r="W200" s="30">
        <v>0</v>
      </c>
    </row>
    <row r="201" spans="1:23" ht="12.75">
      <c r="A201" s="23" t="s">
        <v>26</v>
      </c>
      <c r="B201" s="24" t="s">
        <v>368</v>
      </c>
      <c r="C201" s="25" t="s">
        <v>369</v>
      </c>
      <c r="D201" s="26">
        <v>1944707000</v>
      </c>
      <c r="E201" s="27">
        <v>1944707000</v>
      </c>
      <c r="F201" s="27">
        <v>1215572595</v>
      </c>
      <c r="G201" s="28">
        <f t="shared" si="38"/>
        <v>0.6250672183521734</v>
      </c>
      <c r="H201" s="29">
        <v>126057261</v>
      </c>
      <c r="I201" s="27">
        <v>134825997</v>
      </c>
      <c r="J201" s="30">
        <v>164766957</v>
      </c>
      <c r="K201" s="30">
        <v>425650215</v>
      </c>
      <c r="L201" s="29">
        <v>164494148</v>
      </c>
      <c r="M201" s="27">
        <v>150610573</v>
      </c>
      <c r="N201" s="30">
        <v>166311133</v>
      </c>
      <c r="O201" s="30">
        <v>481415854</v>
      </c>
      <c r="P201" s="29">
        <v>141296943</v>
      </c>
      <c r="Q201" s="27">
        <v>167209583</v>
      </c>
      <c r="R201" s="30">
        <v>0</v>
      </c>
      <c r="S201" s="30">
        <v>308506526</v>
      </c>
      <c r="T201" s="29">
        <v>0</v>
      </c>
      <c r="U201" s="27">
        <v>0</v>
      </c>
      <c r="V201" s="30">
        <v>0</v>
      </c>
      <c r="W201" s="30">
        <v>0</v>
      </c>
    </row>
    <row r="202" spans="1:23" ht="12.75">
      <c r="A202" s="23" t="s">
        <v>26</v>
      </c>
      <c r="B202" s="24" t="s">
        <v>370</v>
      </c>
      <c r="C202" s="25" t="s">
        <v>371</v>
      </c>
      <c r="D202" s="26">
        <v>182842585</v>
      </c>
      <c r="E202" s="27">
        <v>211341099</v>
      </c>
      <c r="F202" s="27">
        <v>87316683</v>
      </c>
      <c r="G202" s="28">
        <f t="shared" si="38"/>
        <v>0.4131552424642213</v>
      </c>
      <c r="H202" s="29">
        <v>8405530</v>
      </c>
      <c r="I202" s="27">
        <v>7525105</v>
      </c>
      <c r="J202" s="30">
        <v>10668149</v>
      </c>
      <c r="K202" s="30">
        <v>26598784</v>
      </c>
      <c r="L202" s="29">
        <v>8181751</v>
      </c>
      <c r="M202" s="27">
        <v>12990908</v>
      </c>
      <c r="N202" s="30">
        <v>9246093</v>
      </c>
      <c r="O202" s="30">
        <v>30418752</v>
      </c>
      <c r="P202" s="29">
        <v>9202859</v>
      </c>
      <c r="Q202" s="27">
        <v>10801322</v>
      </c>
      <c r="R202" s="30">
        <v>10294966</v>
      </c>
      <c r="S202" s="30">
        <v>30299147</v>
      </c>
      <c r="T202" s="29">
        <v>0</v>
      </c>
      <c r="U202" s="27">
        <v>0</v>
      </c>
      <c r="V202" s="30">
        <v>0</v>
      </c>
      <c r="W202" s="30">
        <v>0</v>
      </c>
    </row>
    <row r="203" spans="1:23" ht="12.75">
      <c r="A203" s="23" t="s">
        <v>45</v>
      </c>
      <c r="B203" s="24" t="s">
        <v>372</v>
      </c>
      <c r="C203" s="25" t="s">
        <v>373</v>
      </c>
      <c r="D203" s="26">
        <v>635620155</v>
      </c>
      <c r="E203" s="27">
        <v>657786894</v>
      </c>
      <c r="F203" s="27">
        <v>408751105</v>
      </c>
      <c r="G203" s="28">
        <f t="shared" si="38"/>
        <v>0.6214035407643741</v>
      </c>
      <c r="H203" s="29">
        <v>20417145</v>
      </c>
      <c r="I203" s="27">
        <v>10355080</v>
      </c>
      <c r="J203" s="30">
        <v>81041973</v>
      </c>
      <c r="K203" s="30">
        <v>111814198</v>
      </c>
      <c r="L203" s="29">
        <v>39874025</v>
      </c>
      <c r="M203" s="27">
        <v>57102733</v>
      </c>
      <c r="N203" s="30">
        <v>44712292</v>
      </c>
      <c r="O203" s="30">
        <v>141689050</v>
      </c>
      <c r="P203" s="29">
        <v>48321284</v>
      </c>
      <c r="Q203" s="27">
        <v>60885773</v>
      </c>
      <c r="R203" s="30">
        <v>46040800</v>
      </c>
      <c r="S203" s="30">
        <v>155247857</v>
      </c>
      <c r="T203" s="29">
        <v>0</v>
      </c>
      <c r="U203" s="27">
        <v>0</v>
      </c>
      <c r="V203" s="30">
        <v>0</v>
      </c>
      <c r="W203" s="30">
        <v>0</v>
      </c>
    </row>
    <row r="204" spans="1:23" ht="12.75">
      <c r="A204" s="31"/>
      <c r="B204" s="32" t="s">
        <v>374</v>
      </c>
      <c r="C204" s="33"/>
      <c r="D204" s="34">
        <f>SUM(D198:D203)</f>
        <v>3101692651</v>
      </c>
      <c r="E204" s="35">
        <f>SUM(E198:E203)</f>
        <v>3161387926</v>
      </c>
      <c r="F204" s="35">
        <f>SUM(F198:F203)</f>
        <v>1921559126</v>
      </c>
      <c r="G204" s="36">
        <f t="shared" si="38"/>
        <v>0.6078213654821176</v>
      </c>
      <c r="H204" s="37">
        <f aca="true" t="shared" si="41" ref="H204:W204">SUM(H198:H203)</f>
        <v>176401675</v>
      </c>
      <c r="I204" s="35">
        <f t="shared" si="41"/>
        <v>174716456</v>
      </c>
      <c r="J204" s="38">
        <f t="shared" si="41"/>
        <v>278376098</v>
      </c>
      <c r="K204" s="38">
        <f t="shared" si="41"/>
        <v>629494229</v>
      </c>
      <c r="L204" s="37">
        <f t="shared" si="41"/>
        <v>238010506</v>
      </c>
      <c r="M204" s="35">
        <f t="shared" si="41"/>
        <v>245310832</v>
      </c>
      <c r="N204" s="38">
        <f t="shared" si="41"/>
        <v>244144748</v>
      </c>
      <c r="O204" s="38">
        <f t="shared" si="41"/>
        <v>727466086</v>
      </c>
      <c r="P204" s="37">
        <f t="shared" si="41"/>
        <v>223536199</v>
      </c>
      <c r="Q204" s="35">
        <f t="shared" si="41"/>
        <v>262377604</v>
      </c>
      <c r="R204" s="38">
        <f t="shared" si="41"/>
        <v>78685008</v>
      </c>
      <c r="S204" s="38">
        <f t="shared" si="41"/>
        <v>564598811</v>
      </c>
      <c r="T204" s="37">
        <f t="shared" si="41"/>
        <v>0</v>
      </c>
      <c r="U204" s="35">
        <f t="shared" si="41"/>
        <v>0</v>
      </c>
      <c r="V204" s="38">
        <f t="shared" si="41"/>
        <v>0</v>
      </c>
      <c r="W204" s="38">
        <f t="shared" si="41"/>
        <v>0</v>
      </c>
    </row>
    <row r="205" spans="1:23" ht="12.75">
      <c r="A205" s="23" t="s">
        <v>26</v>
      </c>
      <c r="B205" s="24" t="s">
        <v>375</v>
      </c>
      <c r="C205" s="25" t="s">
        <v>376</v>
      </c>
      <c r="D205" s="26">
        <v>234988386</v>
      </c>
      <c r="E205" s="27">
        <v>248103302</v>
      </c>
      <c r="F205" s="27">
        <v>179583747</v>
      </c>
      <c r="G205" s="28">
        <f t="shared" si="38"/>
        <v>0.7238265091691525</v>
      </c>
      <c r="H205" s="29">
        <v>14690149</v>
      </c>
      <c r="I205" s="27">
        <v>13320694</v>
      </c>
      <c r="J205" s="30">
        <v>40035514</v>
      </c>
      <c r="K205" s="30">
        <v>68046357</v>
      </c>
      <c r="L205" s="29">
        <v>11035323</v>
      </c>
      <c r="M205" s="27">
        <v>19101341</v>
      </c>
      <c r="N205" s="30">
        <v>29390998</v>
      </c>
      <c r="O205" s="30">
        <v>59527662</v>
      </c>
      <c r="P205" s="29">
        <v>11127995</v>
      </c>
      <c r="Q205" s="27">
        <v>21497818</v>
      </c>
      <c r="R205" s="30">
        <v>19383915</v>
      </c>
      <c r="S205" s="30">
        <v>52009728</v>
      </c>
      <c r="T205" s="29">
        <v>0</v>
      </c>
      <c r="U205" s="27">
        <v>0</v>
      </c>
      <c r="V205" s="30">
        <v>0</v>
      </c>
      <c r="W205" s="30">
        <v>0</v>
      </c>
    </row>
    <row r="206" spans="1:23" ht="12.75">
      <c r="A206" s="23" t="s">
        <v>26</v>
      </c>
      <c r="B206" s="24" t="s">
        <v>377</v>
      </c>
      <c r="C206" s="25" t="s">
        <v>378</v>
      </c>
      <c r="D206" s="26">
        <v>318858240</v>
      </c>
      <c r="E206" s="27">
        <v>318858240</v>
      </c>
      <c r="F206" s="27">
        <v>24600382</v>
      </c>
      <c r="G206" s="28">
        <f t="shared" si="38"/>
        <v>0.07715147019565811</v>
      </c>
      <c r="H206" s="29">
        <v>0</v>
      </c>
      <c r="I206" s="27">
        <v>0</v>
      </c>
      <c r="J206" s="30">
        <v>24600382</v>
      </c>
      <c r="K206" s="30">
        <v>24600382</v>
      </c>
      <c r="L206" s="29">
        <v>0</v>
      </c>
      <c r="M206" s="27">
        <v>0</v>
      </c>
      <c r="N206" s="30">
        <v>0</v>
      </c>
      <c r="O206" s="30">
        <v>0</v>
      </c>
      <c r="P206" s="29">
        <v>0</v>
      </c>
      <c r="Q206" s="27">
        <v>0</v>
      </c>
      <c r="R206" s="30">
        <v>0</v>
      </c>
      <c r="S206" s="30">
        <v>0</v>
      </c>
      <c r="T206" s="29">
        <v>0</v>
      </c>
      <c r="U206" s="27">
        <v>0</v>
      </c>
      <c r="V206" s="30">
        <v>0</v>
      </c>
      <c r="W206" s="30">
        <v>0</v>
      </c>
    </row>
    <row r="207" spans="1:23" ht="12.75">
      <c r="A207" s="23" t="s">
        <v>26</v>
      </c>
      <c r="B207" s="24" t="s">
        <v>379</v>
      </c>
      <c r="C207" s="25" t="s">
        <v>380</v>
      </c>
      <c r="D207" s="26">
        <v>131162344</v>
      </c>
      <c r="E207" s="27">
        <v>131162344</v>
      </c>
      <c r="F207" s="27">
        <v>82395422</v>
      </c>
      <c r="G207" s="28">
        <f t="shared" si="38"/>
        <v>0.6281941865875773</v>
      </c>
      <c r="H207" s="29">
        <v>6399244</v>
      </c>
      <c r="I207" s="27">
        <v>16172402</v>
      </c>
      <c r="J207" s="30">
        <v>10048116</v>
      </c>
      <c r="K207" s="30">
        <v>32619762</v>
      </c>
      <c r="L207" s="29">
        <v>9932506</v>
      </c>
      <c r="M207" s="27">
        <v>20186846</v>
      </c>
      <c r="N207" s="30">
        <v>3750888</v>
      </c>
      <c r="O207" s="30">
        <v>33870240</v>
      </c>
      <c r="P207" s="29">
        <v>9711475</v>
      </c>
      <c r="Q207" s="27">
        <v>0</v>
      </c>
      <c r="R207" s="30">
        <v>6193945</v>
      </c>
      <c r="S207" s="30">
        <v>15905420</v>
      </c>
      <c r="T207" s="29">
        <v>0</v>
      </c>
      <c r="U207" s="27">
        <v>0</v>
      </c>
      <c r="V207" s="30">
        <v>0</v>
      </c>
      <c r="W207" s="30">
        <v>0</v>
      </c>
    </row>
    <row r="208" spans="1:23" ht="12.75">
      <c r="A208" s="23" t="s">
        <v>26</v>
      </c>
      <c r="B208" s="24" t="s">
        <v>381</v>
      </c>
      <c r="C208" s="25" t="s">
        <v>382</v>
      </c>
      <c r="D208" s="26">
        <v>250598705</v>
      </c>
      <c r="E208" s="27">
        <v>265269653</v>
      </c>
      <c r="F208" s="27">
        <v>172563766</v>
      </c>
      <c r="G208" s="28">
        <f t="shared" si="38"/>
        <v>0.6505220783773559</v>
      </c>
      <c r="H208" s="29">
        <v>17053960</v>
      </c>
      <c r="I208" s="27">
        <v>18385826</v>
      </c>
      <c r="J208" s="30">
        <v>10603017</v>
      </c>
      <c r="K208" s="30">
        <v>46042803</v>
      </c>
      <c r="L208" s="29">
        <v>25524402</v>
      </c>
      <c r="M208" s="27">
        <v>14477545</v>
      </c>
      <c r="N208" s="30">
        <v>36637915</v>
      </c>
      <c r="O208" s="30">
        <v>76639862</v>
      </c>
      <c r="P208" s="29">
        <v>13697781</v>
      </c>
      <c r="Q208" s="27">
        <v>24187059</v>
      </c>
      <c r="R208" s="30">
        <v>11996261</v>
      </c>
      <c r="S208" s="30">
        <v>49881101</v>
      </c>
      <c r="T208" s="29">
        <v>0</v>
      </c>
      <c r="U208" s="27">
        <v>0</v>
      </c>
      <c r="V208" s="30">
        <v>0</v>
      </c>
      <c r="W208" s="30">
        <v>0</v>
      </c>
    </row>
    <row r="209" spans="1:23" ht="12.75">
      <c r="A209" s="23" t="s">
        <v>26</v>
      </c>
      <c r="B209" s="24" t="s">
        <v>383</v>
      </c>
      <c r="C209" s="25" t="s">
        <v>384</v>
      </c>
      <c r="D209" s="26">
        <v>237905314</v>
      </c>
      <c r="E209" s="27">
        <v>237905314</v>
      </c>
      <c r="F209" s="27">
        <v>110742445</v>
      </c>
      <c r="G209" s="28">
        <f t="shared" si="38"/>
        <v>0.46548958128778917</v>
      </c>
      <c r="H209" s="29">
        <v>12255245</v>
      </c>
      <c r="I209" s="27">
        <v>22855342</v>
      </c>
      <c r="J209" s="30">
        <v>23604191</v>
      </c>
      <c r="K209" s="30">
        <v>58714778</v>
      </c>
      <c r="L209" s="29">
        <v>19962933</v>
      </c>
      <c r="M209" s="27">
        <v>13856748</v>
      </c>
      <c r="N209" s="30">
        <v>0</v>
      </c>
      <c r="O209" s="30">
        <v>33819681</v>
      </c>
      <c r="P209" s="29">
        <v>18207986</v>
      </c>
      <c r="Q209" s="27">
        <v>0</v>
      </c>
      <c r="R209" s="30">
        <v>0</v>
      </c>
      <c r="S209" s="30">
        <v>18207986</v>
      </c>
      <c r="T209" s="29">
        <v>0</v>
      </c>
      <c r="U209" s="27">
        <v>0</v>
      </c>
      <c r="V209" s="30">
        <v>0</v>
      </c>
      <c r="W209" s="30">
        <v>0</v>
      </c>
    </row>
    <row r="210" spans="1:23" ht="12.75">
      <c r="A210" s="23" t="s">
        <v>26</v>
      </c>
      <c r="B210" s="24" t="s">
        <v>385</v>
      </c>
      <c r="C210" s="25" t="s">
        <v>386</v>
      </c>
      <c r="D210" s="26">
        <v>676362364</v>
      </c>
      <c r="E210" s="27">
        <v>670411314</v>
      </c>
      <c r="F210" s="27">
        <v>1863970209</v>
      </c>
      <c r="G210" s="28">
        <f t="shared" si="38"/>
        <v>2.780338234267926</v>
      </c>
      <c r="H210" s="29">
        <v>34533500</v>
      </c>
      <c r="I210" s="27">
        <v>50404178</v>
      </c>
      <c r="J210" s="30">
        <v>130345875</v>
      </c>
      <c r="K210" s="30">
        <v>215283553</v>
      </c>
      <c r="L210" s="29">
        <v>130345875</v>
      </c>
      <c r="M210" s="27">
        <v>218457627</v>
      </c>
      <c r="N210" s="30">
        <v>260786289</v>
      </c>
      <c r="O210" s="30">
        <v>609589791</v>
      </c>
      <c r="P210" s="29">
        <v>300258745</v>
      </c>
      <c r="Q210" s="27">
        <v>349765136</v>
      </c>
      <c r="R210" s="30">
        <v>389072984</v>
      </c>
      <c r="S210" s="30">
        <v>1039096865</v>
      </c>
      <c r="T210" s="29">
        <v>0</v>
      </c>
      <c r="U210" s="27">
        <v>0</v>
      </c>
      <c r="V210" s="30">
        <v>0</v>
      </c>
      <c r="W210" s="30">
        <v>0</v>
      </c>
    </row>
    <row r="211" spans="1:23" ht="12.75">
      <c r="A211" s="23" t="s">
        <v>45</v>
      </c>
      <c r="B211" s="24" t="s">
        <v>387</v>
      </c>
      <c r="C211" s="25" t="s">
        <v>388</v>
      </c>
      <c r="D211" s="26">
        <v>128340938</v>
      </c>
      <c r="E211" s="27">
        <v>144782691</v>
      </c>
      <c r="F211" s="27">
        <v>86703831</v>
      </c>
      <c r="G211" s="28">
        <f t="shared" si="38"/>
        <v>0.5988549487590337</v>
      </c>
      <c r="H211" s="29">
        <v>6054789</v>
      </c>
      <c r="I211" s="27">
        <v>7794786</v>
      </c>
      <c r="J211" s="30">
        <v>9830269</v>
      </c>
      <c r="K211" s="30">
        <v>23679844</v>
      </c>
      <c r="L211" s="29">
        <v>10575684</v>
      </c>
      <c r="M211" s="27">
        <v>9687838</v>
      </c>
      <c r="N211" s="30">
        <v>9898638</v>
      </c>
      <c r="O211" s="30">
        <v>30162160</v>
      </c>
      <c r="P211" s="29">
        <v>8741322</v>
      </c>
      <c r="Q211" s="27">
        <v>14158668</v>
      </c>
      <c r="R211" s="30">
        <v>9961837</v>
      </c>
      <c r="S211" s="30">
        <v>32861827</v>
      </c>
      <c r="T211" s="29">
        <v>0</v>
      </c>
      <c r="U211" s="27">
        <v>0</v>
      </c>
      <c r="V211" s="30">
        <v>0</v>
      </c>
      <c r="W211" s="30">
        <v>0</v>
      </c>
    </row>
    <row r="212" spans="1:23" ht="12.75">
      <c r="A212" s="31"/>
      <c r="B212" s="32" t="s">
        <v>389</v>
      </c>
      <c r="C212" s="33"/>
      <c r="D212" s="34">
        <f>SUM(D205:D211)</f>
        <v>1978216291</v>
      </c>
      <c r="E212" s="35">
        <f>SUM(E205:E211)</f>
        <v>2016492858</v>
      </c>
      <c r="F212" s="35">
        <f>SUM(F205:F211)</f>
        <v>2520559802</v>
      </c>
      <c r="G212" s="36">
        <f t="shared" si="38"/>
        <v>1.2499720948676922</v>
      </c>
      <c r="H212" s="37">
        <f aca="true" t="shared" si="42" ref="H212:W212">SUM(H205:H211)</f>
        <v>90986887</v>
      </c>
      <c r="I212" s="35">
        <f t="shared" si="42"/>
        <v>128933228</v>
      </c>
      <c r="J212" s="38">
        <f t="shared" si="42"/>
        <v>249067364</v>
      </c>
      <c r="K212" s="38">
        <f t="shared" si="42"/>
        <v>468987479</v>
      </c>
      <c r="L212" s="37">
        <f t="shared" si="42"/>
        <v>207376723</v>
      </c>
      <c r="M212" s="35">
        <f t="shared" si="42"/>
        <v>295767945</v>
      </c>
      <c r="N212" s="38">
        <f t="shared" si="42"/>
        <v>340464728</v>
      </c>
      <c r="O212" s="38">
        <f t="shared" si="42"/>
        <v>843609396</v>
      </c>
      <c r="P212" s="37">
        <f t="shared" si="42"/>
        <v>361745304</v>
      </c>
      <c r="Q212" s="35">
        <f t="shared" si="42"/>
        <v>409608681</v>
      </c>
      <c r="R212" s="38">
        <f t="shared" si="42"/>
        <v>436608942</v>
      </c>
      <c r="S212" s="38">
        <f t="shared" si="42"/>
        <v>1207962927</v>
      </c>
      <c r="T212" s="37">
        <f t="shared" si="42"/>
        <v>0</v>
      </c>
      <c r="U212" s="35">
        <f t="shared" si="42"/>
        <v>0</v>
      </c>
      <c r="V212" s="38">
        <f t="shared" si="42"/>
        <v>0</v>
      </c>
      <c r="W212" s="38">
        <f t="shared" si="42"/>
        <v>0</v>
      </c>
    </row>
    <row r="213" spans="1:23" ht="12.75">
      <c r="A213" s="23" t="s">
        <v>26</v>
      </c>
      <c r="B213" s="24" t="s">
        <v>390</v>
      </c>
      <c r="C213" s="25" t="s">
        <v>391</v>
      </c>
      <c r="D213" s="26">
        <v>163229677</v>
      </c>
      <c r="E213" s="27">
        <v>163229677</v>
      </c>
      <c r="F213" s="27">
        <v>85532095</v>
      </c>
      <c r="G213" s="28">
        <f t="shared" si="38"/>
        <v>0.5239984332015801</v>
      </c>
      <c r="H213" s="29">
        <v>5610230</v>
      </c>
      <c r="I213" s="27">
        <v>9632953</v>
      </c>
      <c r="J213" s="30">
        <v>11051889</v>
      </c>
      <c r="K213" s="30">
        <v>26295072</v>
      </c>
      <c r="L213" s="29">
        <v>10903971</v>
      </c>
      <c r="M213" s="27">
        <v>8861845</v>
      </c>
      <c r="N213" s="30">
        <v>9337747</v>
      </c>
      <c r="O213" s="30">
        <v>29103563</v>
      </c>
      <c r="P213" s="29">
        <v>8656555</v>
      </c>
      <c r="Q213" s="27">
        <v>10976842</v>
      </c>
      <c r="R213" s="30">
        <v>10500063</v>
      </c>
      <c r="S213" s="30">
        <v>30133460</v>
      </c>
      <c r="T213" s="29">
        <v>0</v>
      </c>
      <c r="U213" s="27">
        <v>0</v>
      </c>
      <c r="V213" s="30">
        <v>0</v>
      </c>
      <c r="W213" s="30">
        <v>0</v>
      </c>
    </row>
    <row r="214" spans="1:23" ht="12.75">
      <c r="A214" s="23" t="s">
        <v>26</v>
      </c>
      <c r="B214" s="24" t="s">
        <v>392</v>
      </c>
      <c r="C214" s="25" t="s">
        <v>393</v>
      </c>
      <c r="D214" s="26">
        <v>291068000</v>
      </c>
      <c r="E214" s="27">
        <v>292597384</v>
      </c>
      <c r="F214" s="27">
        <v>146069324</v>
      </c>
      <c r="G214" s="28">
        <f t="shared" si="38"/>
        <v>0.4992160968875921</v>
      </c>
      <c r="H214" s="29">
        <v>11207020</v>
      </c>
      <c r="I214" s="27">
        <v>19453165</v>
      </c>
      <c r="J214" s="30">
        <v>18443163</v>
      </c>
      <c r="K214" s="30">
        <v>49103348</v>
      </c>
      <c r="L214" s="29">
        <v>18978972</v>
      </c>
      <c r="M214" s="27">
        <v>18518216</v>
      </c>
      <c r="N214" s="30">
        <v>20561950</v>
      </c>
      <c r="O214" s="30">
        <v>58059138</v>
      </c>
      <c r="P214" s="29">
        <v>0</v>
      </c>
      <c r="Q214" s="27">
        <v>15936064</v>
      </c>
      <c r="R214" s="30">
        <v>22970774</v>
      </c>
      <c r="S214" s="30">
        <v>38906838</v>
      </c>
      <c r="T214" s="29">
        <v>0</v>
      </c>
      <c r="U214" s="27">
        <v>0</v>
      </c>
      <c r="V214" s="30">
        <v>0</v>
      </c>
      <c r="W214" s="30">
        <v>0</v>
      </c>
    </row>
    <row r="215" spans="1:23" ht="12.75">
      <c r="A215" s="23" t="s">
        <v>26</v>
      </c>
      <c r="B215" s="24" t="s">
        <v>394</v>
      </c>
      <c r="C215" s="25" t="s">
        <v>395</v>
      </c>
      <c r="D215" s="26">
        <v>198198185</v>
      </c>
      <c r="E215" s="27">
        <v>191487344</v>
      </c>
      <c r="F215" s="27">
        <v>90630367</v>
      </c>
      <c r="G215" s="28">
        <f t="shared" si="38"/>
        <v>0.4732969036324406</v>
      </c>
      <c r="H215" s="29">
        <v>9765360</v>
      </c>
      <c r="I215" s="27">
        <v>10269530</v>
      </c>
      <c r="J215" s="30">
        <v>8861886</v>
      </c>
      <c r="K215" s="30">
        <v>28896776</v>
      </c>
      <c r="L215" s="29">
        <v>8871064</v>
      </c>
      <c r="M215" s="27">
        <v>11454124</v>
      </c>
      <c r="N215" s="30">
        <v>9196873</v>
      </c>
      <c r="O215" s="30">
        <v>29522061</v>
      </c>
      <c r="P215" s="29">
        <v>9479300</v>
      </c>
      <c r="Q215" s="27">
        <v>9500684</v>
      </c>
      <c r="R215" s="30">
        <v>13231546</v>
      </c>
      <c r="S215" s="30">
        <v>32211530</v>
      </c>
      <c r="T215" s="29">
        <v>0</v>
      </c>
      <c r="U215" s="27">
        <v>0</v>
      </c>
      <c r="V215" s="30">
        <v>0</v>
      </c>
      <c r="W215" s="30">
        <v>0</v>
      </c>
    </row>
    <row r="216" spans="1:23" ht="12.75">
      <c r="A216" s="23" t="s">
        <v>26</v>
      </c>
      <c r="B216" s="24" t="s">
        <v>396</v>
      </c>
      <c r="C216" s="25" t="s">
        <v>397</v>
      </c>
      <c r="D216" s="26">
        <v>77099175</v>
      </c>
      <c r="E216" s="27">
        <v>79765271</v>
      </c>
      <c r="F216" s="27">
        <v>55798515</v>
      </c>
      <c r="G216" s="28">
        <f t="shared" si="38"/>
        <v>0.6995339488033583</v>
      </c>
      <c r="H216" s="29">
        <v>5736612</v>
      </c>
      <c r="I216" s="27">
        <v>5843914</v>
      </c>
      <c r="J216" s="30">
        <v>4702630</v>
      </c>
      <c r="K216" s="30">
        <v>16283156</v>
      </c>
      <c r="L216" s="29">
        <v>5007045</v>
      </c>
      <c r="M216" s="27">
        <v>6718686</v>
      </c>
      <c r="N216" s="30">
        <v>6195235</v>
      </c>
      <c r="O216" s="30">
        <v>17920966</v>
      </c>
      <c r="P216" s="29">
        <v>6575172</v>
      </c>
      <c r="Q216" s="27">
        <v>6117262</v>
      </c>
      <c r="R216" s="30">
        <v>8901959</v>
      </c>
      <c r="S216" s="30">
        <v>21594393</v>
      </c>
      <c r="T216" s="29">
        <v>0</v>
      </c>
      <c r="U216" s="27">
        <v>0</v>
      </c>
      <c r="V216" s="30">
        <v>0</v>
      </c>
      <c r="W216" s="30">
        <v>0</v>
      </c>
    </row>
    <row r="217" spans="1:23" ht="12.75">
      <c r="A217" s="23" t="s">
        <v>26</v>
      </c>
      <c r="B217" s="24" t="s">
        <v>398</v>
      </c>
      <c r="C217" s="25" t="s">
        <v>399</v>
      </c>
      <c r="D217" s="26">
        <v>0</v>
      </c>
      <c r="E217" s="27">
        <v>0</v>
      </c>
      <c r="F217" s="27">
        <v>159129203</v>
      </c>
      <c r="G217" s="28">
        <f t="shared" si="38"/>
        <v>0</v>
      </c>
      <c r="H217" s="29">
        <v>15501991</v>
      </c>
      <c r="I217" s="27">
        <v>15388903</v>
      </c>
      <c r="J217" s="30">
        <v>16057135</v>
      </c>
      <c r="K217" s="30">
        <v>46948029</v>
      </c>
      <c r="L217" s="29">
        <v>18894783</v>
      </c>
      <c r="M217" s="27">
        <v>22279914</v>
      </c>
      <c r="N217" s="30">
        <v>17982710</v>
      </c>
      <c r="O217" s="30">
        <v>59157407</v>
      </c>
      <c r="P217" s="29">
        <v>17870199</v>
      </c>
      <c r="Q217" s="27">
        <v>20780105</v>
      </c>
      <c r="R217" s="30">
        <v>14373463</v>
      </c>
      <c r="S217" s="30">
        <v>53023767</v>
      </c>
      <c r="T217" s="29">
        <v>0</v>
      </c>
      <c r="U217" s="27">
        <v>0</v>
      </c>
      <c r="V217" s="30">
        <v>0</v>
      </c>
      <c r="W217" s="30">
        <v>0</v>
      </c>
    </row>
    <row r="218" spans="1:23" ht="12.75">
      <c r="A218" s="23" t="s">
        <v>45</v>
      </c>
      <c r="B218" s="24" t="s">
        <v>400</v>
      </c>
      <c r="C218" s="25" t="s">
        <v>401</v>
      </c>
      <c r="D218" s="26">
        <v>595874504</v>
      </c>
      <c r="E218" s="27">
        <v>584917755</v>
      </c>
      <c r="F218" s="27">
        <v>349458992</v>
      </c>
      <c r="G218" s="28">
        <f t="shared" si="38"/>
        <v>0.5974497936038888</v>
      </c>
      <c r="H218" s="29">
        <v>23708660</v>
      </c>
      <c r="I218" s="27">
        <v>42161931</v>
      </c>
      <c r="J218" s="30">
        <v>32597419</v>
      </c>
      <c r="K218" s="30">
        <v>98468010</v>
      </c>
      <c r="L218" s="29">
        <v>53190423</v>
      </c>
      <c r="M218" s="27">
        <v>38650352</v>
      </c>
      <c r="N218" s="30">
        <v>39988177</v>
      </c>
      <c r="O218" s="30">
        <v>131828952</v>
      </c>
      <c r="P218" s="29">
        <v>44659864</v>
      </c>
      <c r="Q218" s="27">
        <v>35157086</v>
      </c>
      <c r="R218" s="30">
        <v>39345080</v>
      </c>
      <c r="S218" s="30">
        <v>119162030</v>
      </c>
      <c r="T218" s="29">
        <v>0</v>
      </c>
      <c r="U218" s="27">
        <v>0</v>
      </c>
      <c r="V218" s="30">
        <v>0</v>
      </c>
      <c r="W218" s="30">
        <v>0</v>
      </c>
    </row>
    <row r="219" spans="1:23" ht="12.75">
      <c r="A219" s="53"/>
      <c r="B219" s="54" t="s">
        <v>402</v>
      </c>
      <c r="C219" s="55"/>
      <c r="D219" s="56">
        <f>SUM(D213:D218)</f>
        <v>1325469541</v>
      </c>
      <c r="E219" s="57">
        <f>SUM(E213:E218)</f>
        <v>1311997431</v>
      </c>
      <c r="F219" s="57">
        <f>SUM(F213:F218)</f>
        <v>886618496</v>
      </c>
      <c r="G219" s="58">
        <f t="shared" si="38"/>
        <v>0.6757776159090665</v>
      </c>
      <c r="H219" s="59">
        <f aca="true" t="shared" si="43" ref="H219:W219">SUM(H213:H218)</f>
        <v>71529873</v>
      </c>
      <c r="I219" s="57">
        <f t="shared" si="43"/>
        <v>102750396</v>
      </c>
      <c r="J219" s="60">
        <f t="shared" si="43"/>
        <v>91714122</v>
      </c>
      <c r="K219" s="60">
        <f t="shared" si="43"/>
        <v>265994391</v>
      </c>
      <c r="L219" s="59">
        <f t="shared" si="43"/>
        <v>115846258</v>
      </c>
      <c r="M219" s="57">
        <f t="shared" si="43"/>
        <v>106483137</v>
      </c>
      <c r="N219" s="60">
        <f t="shared" si="43"/>
        <v>103262692</v>
      </c>
      <c r="O219" s="60">
        <f t="shared" si="43"/>
        <v>325592087</v>
      </c>
      <c r="P219" s="59">
        <f t="shared" si="43"/>
        <v>87241090</v>
      </c>
      <c r="Q219" s="57">
        <f t="shared" si="43"/>
        <v>98468043</v>
      </c>
      <c r="R219" s="60">
        <f t="shared" si="43"/>
        <v>109322885</v>
      </c>
      <c r="S219" s="60">
        <f t="shared" si="43"/>
        <v>295032018</v>
      </c>
      <c r="T219" s="59">
        <f t="shared" si="43"/>
        <v>0</v>
      </c>
      <c r="U219" s="57">
        <f t="shared" si="43"/>
        <v>0</v>
      </c>
      <c r="V219" s="60">
        <f t="shared" si="43"/>
        <v>0</v>
      </c>
      <c r="W219" s="60">
        <f t="shared" si="43"/>
        <v>0</v>
      </c>
    </row>
    <row r="220" spans="1:23" ht="12.75">
      <c r="A220" s="39"/>
      <c r="B220" s="40" t="s">
        <v>403</v>
      </c>
      <c r="C220" s="41"/>
      <c r="D220" s="42">
        <f>SUM(D185:D190,D192:D196,D198:D203,D205:D211,D213:D218)</f>
        <v>11028475596</v>
      </c>
      <c r="E220" s="43">
        <f>SUM(E185:E190,E192:E196,E198:E203,E205:E211,E213:E218)</f>
        <v>11235901558</v>
      </c>
      <c r="F220" s="43">
        <f>SUM(F185:F190,F192:F196,F198:F203,F205:F211,F213:F218)</f>
        <v>7834043802</v>
      </c>
      <c r="G220" s="44">
        <f t="shared" si="38"/>
        <v>0.6972332181410164</v>
      </c>
      <c r="H220" s="45">
        <f aca="true" t="shared" si="44" ref="H220:W220">SUM(H185:H190,H192:H196,H198:H203,H205:H211,H213:H218)</f>
        <v>584808103</v>
      </c>
      <c r="I220" s="43">
        <f t="shared" si="44"/>
        <v>652807907</v>
      </c>
      <c r="J220" s="46">
        <f t="shared" si="44"/>
        <v>851834342</v>
      </c>
      <c r="K220" s="46">
        <f t="shared" si="44"/>
        <v>2089450352</v>
      </c>
      <c r="L220" s="45">
        <f t="shared" si="44"/>
        <v>871442484</v>
      </c>
      <c r="M220" s="43">
        <f t="shared" si="44"/>
        <v>955430461</v>
      </c>
      <c r="N220" s="46">
        <f t="shared" si="44"/>
        <v>1057443787</v>
      </c>
      <c r="O220" s="46">
        <f t="shared" si="44"/>
        <v>2884316732</v>
      </c>
      <c r="P220" s="45">
        <f t="shared" si="44"/>
        <v>913855211</v>
      </c>
      <c r="Q220" s="43">
        <f t="shared" si="44"/>
        <v>1017411519</v>
      </c>
      <c r="R220" s="46">
        <f t="shared" si="44"/>
        <v>929009988</v>
      </c>
      <c r="S220" s="46">
        <f t="shared" si="44"/>
        <v>2860276718</v>
      </c>
      <c r="T220" s="45">
        <f t="shared" si="44"/>
        <v>0</v>
      </c>
      <c r="U220" s="43">
        <f t="shared" si="44"/>
        <v>0</v>
      </c>
      <c r="V220" s="46">
        <f t="shared" si="44"/>
        <v>0</v>
      </c>
      <c r="W220" s="46">
        <f t="shared" si="44"/>
        <v>0</v>
      </c>
    </row>
    <row r="221" spans="1:23" ht="12.75">
      <c r="A221" s="15"/>
      <c r="B221" s="47"/>
      <c r="C221" s="48"/>
      <c r="D221" s="49"/>
      <c r="E221" s="50"/>
      <c r="F221" s="50"/>
      <c r="G221" s="20"/>
      <c r="H221" s="29"/>
      <c r="I221" s="27"/>
      <c r="J221" s="30"/>
      <c r="K221" s="30"/>
      <c r="L221" s="29"/>
      <c r="M221" s="27"/>
      <c r="N221" s="30"/>
      <c r="O221" s="30"/>
      <c r="P221" s="29"/>
      <c r="Q221" s="27"/>
      <c r="R221" s="30"/>
      <c r="S221" s="30"/>
      <c r="T221" s="29"/>
      <c r="U221" s="27"/>
      <c r="V221" s="30"/>
      <c r="W221" s="30"/>
    </row>
    <row r="222" spans="1:23" ht="12.75">
      <c r="A222" s="15"/>
      <c r="B222" s="16" t="s">
        <v>404</v>
      </c>
      <c r="C222" s="17"/>
      <c r="D222" s="52"/>
      <c r="E222" s="50"/>
      <c r="F222" s="50"/>
      <c r="G222" s="20"/>
      <c r="H222" s="29"/>
      <c r="I222" s="27"/>
      <c r="J222" s="30"/>
      <c r="K222" s="30"/>
      <c r="L222" s="29"/>
      <c r="M222" s="27"/>
      <c r="N222" s="30"/>
      <c r="O222" s="30"/>
      <c r="P222" s="29"/>
      <c r="Q222" s="27"/>
      <c r="R222" s="30"/>
      <c r="S222" s="30"/>
      <c r="T222" s="29"/>
      <c r="U222" s="27"/>
      <c r="V222" s="30"/>
      <c r="W222" s="30"/>
    </row>
    <row r="223" spans="1:23" ht="12.75">
      <c r="A223" s="23" t="s">
        <v>26</v>
      </c>
      <c r="B223" s="24" t="s">
        <v>405</v>
      </c>
      <c r="C223" s="25" t="s">
        <v>406</v>
      </c>
      <c r="D223" s="26">
        <v>281889301</v>
      </c>
      <c r="E223" s="27">
        <v>355864213</v>
      </c>
      <c r="F223" s="27">
        <v>171639988</v>
      </c>
      <c r="G223" s="28">
        <f aca="true" t="shared" si="45" ref="G223:G247">IF($E223=0,0,$F223/$E223)</f>
        <v>0.4823187657815988</v>
      </c>
      <c r="H223" s="29">
        <v>13968181</v>
      </c>
      <c r="I223" s="27">
        <v>26004030</v>
      </c>
      <c r="J223" s="30">
        <v>11777360</v>
      </c>
      <c r="K223" s="30">
        <v>51749571</v>
      </c>
      <c r="L223" s="29">
        <v>19061183</v>
      </c>
      <c r="M223" s="27">
        <v>19505920</v>
      </c>
      <c r="N223" s="30">
        <v>28427150</v>
      </c>
      <c r="O223" s="30">
        <v>66994253</v>
      </c>
      <c r="P223" s="29">
        <v>17845867</v>
      </c>
      <c r="Q223" s="27">
        <v>12759648</v>
      </c>
      <c r="R223" s="30">
        <v>22290649</v>
      </c>
      <c r="S223" s="30">
        <v>52896164</v>
      </c>
      <c r="T223" s="29">
        <v>0</v>
      </c>
      <c r="U223" s="27">
        <v>0</v>
      </c>
      <c r="V223" s="30">
        <v>0</v>
      </c>
      <c r="W223" s="30">
        <v>0</v>
      </c>
    </row>
    <row r="224" spans="1:23" ht="12.75">
      <c r="A224" s="23" t="s">
        <v>26</v>
      </c>
      <c r="B224" s="24" t="s">
        <v>407</v>
      </c>
      <c r="C224" s="25" t="s">
        <v>408</v>
      </c>
      <c r="D224" s="26">
        <v>541965143</v>
      </c>
      <c r="E224" s="27">
        <v>456712947</v>
      </c>
      <c r="F224" s="27">
        <v>304461755</v>
      </c>
      <c r="G224" s="28">
        <f t="shared" si="45"/>
        <v>0.6666370134674549</v>
      </c>
      <c r="H224" s="29">
        <v>22946641</v>
      </c>
      <c r="I224" s="27">
        <v>43278198</v>
      </c>
      <c r="J224" s="30">
        <v>25010455</v>
      </c>
      <c r="K224" s="30">
        <v>91235294</v>
      </c>
      <c r="L224" s="29">
        <v>36244653</v>
      </c>
      <c r="M224" s="27">
        <v>36025491</v>
      </c>
      <c r="N224" s="30">
        <v>39055308</v>
      </c>
      <c r="O224" s="30">
        <v>111325452</v>
      </c>
      <c r="P224" s="29">
        <v>46783096</v>
      </c>
      <c r="Q224" s="27">
        <v>21484022</v>
      </c>
      <c r="R224" s="30">
        <v>33633891</v>
      </c>
      <c r="S224" s="30">
        <v>101901009</v>
      </c>
      <c r="T224" s="29">
        <v>0</v>
      </c>
      <c r="U224" s="27">
        <v>0</v>
      </c>
      <c r="V224" s="30">
        <v>0</v>
      </c>
      <c r="W224" s="30">
        <v>0</v>
      </c>
    </row>
    <row r="225" spans="1:23" ht="12.75">
      <c r="A225" s="23" t="s">
        <v>26</v>
      </c>
      <c r="B225" s="24" t="s">
        <v>409</v>
      </c>
      <c r="C225" s="25" t="s">
        <v>410</v>
      </c>
      <c r="D225" s="26">
        <v>373273986</v>
      </c>
      <c r="E225" s="27">
        <v>375673608</v>
      </c>
      <c r="F225" s="27">
        <v>183038191</v>
      </c>
      <c r="G225" s="28">
        <f t="shared" si="45"/>
        <v>0.4872266432940373</v>
      </c>
      <c r="H225" s="29">
        <v>23835512</v>
      </c>
      <c r="I225" s="27">
        <v>25462895</v>
      </c>
      <c r="J225" s="30">
        <v>16406633</v>
      </c>
      <c r="K225" s="30">
        <v>65705040</v>
      </c>
      <c r="L225" s="29">
        <v>17810970</v>
      </c>
      <c r="M225" s="27">
        <v>23051140</v>
      </c>
      <c r="N225" s="30">
        <v>18505752</v>
      </c>
      <c r="O225" s="30">
        <v>59367862</v>
      </c>
      <c r="P225" s="29">
        <v>21728350</v>
      </c>
      <c r="Q225" s="27">
        <v>17831634</v>
      </c>
      <c r="R225" s="30">
        <v>18405305</v>
      </c>
      <c r="S225" s="30">
        <v>57965289</v>
      </c>
      <c r="T225" s="29">
        <v>0</v>
      </c>
      <c r="U225" s="27">
        <v>0</v>
      </c>
      <c r="V225" s="30">
        <v>0</v>
      </c>
      <c r="W225" s="30">
        <v>0</v>
      </c>
    </row>
    <row r="226" spans="1:23" ht="12.75">
      <c r="A226" s="23" t="s">
        <v>26</v>
      </c>
      <c r="B226" s="24" t="s">
        <v>411</v>
      </c>
      <c r="C226" s="25" t="s">
        <v>412</v>
      </c>
      <c r="D226" s="26">
        <v>242022388</v>
      </c>
      <c r="E226" s="27">
        <v>344534000</v>
      </c>
      <c r="F226" s="27">
        <v>125708730</v>
      </c>
      <c r="G226" s="28">
        <f t="shared" si="45"/>
        <v>0.3648659638816488</v>
      </c>
      <c r="H226" s="29">
        <v>9409974</v>
      </c>
      <c r="I226" s="27">
        <v>13616717</v>
      </c>
      <c r="J226" s="30">
        <v>14382848</v>
      </c>
      <c r="K226" s="30">
        <v>37409539</v>
      </c>
      <c r="L226" s="29">
        <v>12964139</v>
      </c>
      <c r="M226" s="27">
        <v>19128224</v>
      </c>
      <c r="N226" s="30">
        <v>12365062</v>
      </c>
      <c r="O226" s="30">
        <v>44457425</v>
      </c>
      <c r="P226" s="29">
        <v>15450673</v>
      </c>
      <c r="Q226" s="27">
        <v>15684736</v>
      </c>
      <c r="R226" s="30">
        <v>12706357</v>
      </c>
      <c r="S226" s="30">
        <v>43841766</v>
      </c>
      <c r="T226" s="29">
        <v>0</v>
      </c>
      <c r="U226" s="27">
        <v>0</v>
      </c>
      <c r="V226" s="30">
        <v>0</v>
      </c>
      <c r="W226" s="30">
        <v>0</v>
      </c>
    </row>
    <row r="227" spans="1:23" ht="12.75">
      <c r="A227" s="23" t="s">
        <v>26</v>
      </c>
      <c r="B227" s="24" t="s">
        <v>413</v>
      </c>
      <c r="C227" s="25" t="s">
        <v>414</v>
      </c>
      <c r="D227" s="26">
        <v>606875986</v>
      </c>
      <c r="E227" s="27">
        <v>634254210</v>
      </c>
      <c r="F227" s="27">
        <v>204053088</v>
      </c>
      <c r="G227" s="28">
        <f t="shared" si="45"/>
        <v>0.321721298468007</v>
      </c>
      <c r="H227" s="29">
        <v>0</v>
      </c>
      <c r="I227" s="27">
        <v>39198502</v>
      </c>
      <c r="J227" s="30">
        <v>23694313</v>
      </c>
      <c r="K227" s="30">
        <v>62892815</v>
      </c>
      <c r="L227" s="29">
        <v>28066610</v>
      </c>
      <c r="M227" s="27">
        <v>25522405</v>
      </c>
      <c r="N227" s="30">
        <v>38170954</v>
      </c>
      <c r="O227" s="30">
        <v>91759969</v>
      </c>
      <c r="P227" s="29">
        <v>31313868</v>
      </c>
      <c r="Q227" s="27">
        <v>18086436</v>
      </c>
      <c r="R227" s="30">
        <v>0</v>
      </c>
      <c r="S227" s="30">
        <v>49400304</v>
      </c>
      <c r="T227" s="29">
        <v>0</v>
      </c>
      <c r="U227" s="27">
        <v>0</v>
      </c>
      <c r="V227" s="30">
        <v>0</v>
      </c>
      <c r="W227" s="30">
        <v>0</v>
      </c>
    </row>
    <row r="228" spans="1:23" ht="12.75">
      <c r="A228" s="23" t="s">
        <v>26</v>
      </c>
      <c r="B228" s="24" t="s">
        <v>415</v>
      </c>
      <c r="C228" s="25" t="s">
        <v>416</v>
      </c>
      <c r="D228" s="26">
        <v>207831986</v>
      </c>
      <c r="E228" s="27">
        <v>221763540</v>
      </c>
      <c r="F228" s="27">
        <v>83647354</v>
      </c>
      <c r="G228" s="28">
        <f t="shared" si="45"/>
        <v>0.37719164295447305</v>
      </c>
      <c r="H228" s="29">
        <v>3799866</v>
      </c>
      <c r="I228" s="27">
        <v>10479194</v>
      </c>
      <c r="J228" s="30">
        <v>14186097</v>
      </c>
      <c r="K228" s="30">
        <v>28465157</v>
      </c>
      <c r="L228" s="29">
        <v>5468635</v>
      </c>
      <c r="M228" s="27">
        <v>15264000</v>
      </c>
      <c r="N228" s="30">
        <v>8232646</v>
      </c>
      <c r="O228" s="30">
        <v>28965281</v>
      </c>
      <c r="P228" s="29">
        <v>10269460</v>
      </c>
      <c r="Q228" s="27">
        <v>9438651</v>
      </c>
      <c r="R228" s="30">
        <v>6508805</v>
      </c>
      <c r="S228" s="30">
        <v>26216916</v>
      </c>
      <c r="T228" s="29">
        <v>0</v>
      </c>
      <c r="U228" s="27">
        <v>0</v>
      </c>
      <c r="V228" s="30">
        <v>0</v>
      </c>
      <c r="W228" s="30">
        <v>0</v>
      </c>
    </row>
    <row r="229" spans="1:23" ht="12.75">
      <c r="A229" s="23" t="s">
        <v>26</v>
      </c>
      <c r="B229" s="24" t="s">
        <v>417</v>
      </c>
      <c r="C229" s="25" t="s">
        <v>418</v>
      </c>
      <c r="D229" s="26">
        <v>1607692999</v>
      </c>
      <c r="E229" s="27">
        <v>1607692999</v>
      </c>
      <c r="F229" s="27">
        <v>924542861</v>
      </c>
      <c r="G229" s="28">
        <f t="shared" si="45"/>
        <v>0.5750742595601737</v>
      </c>
      <c r="H229" s="29">
        <v>39333109</v>
      </c>
      <c r="I229" s="27">
        <v>104506440</v>
      </c>
      <c r="J229" s="30">
        <v>135973828</v>
      </c>
      <c r="K229" s="30">
        <v>279813377</v>
      </c>
      <c r="L229" s="29">
        <v>105413180</v>
      </c>
      <c r="M229" s="27">
        <v>109813552</v>
      </c>
      <c r="N229" s="30">
        <v>94701998</v>
      </c>
      <c r="O229" s="30">
        <v>309928730</v>
      </c>
      <c r="P229" s="29">
        <v>104872389</v>
      </c>
      <c r="Q229" s="27">
        <v>94256711</v>
      </c>
      <c r="R229" s="30">
        <v>135671654</v>
      </c>
      <c r="S229" s="30">
        <v>334800754</v>
      </c>
      <c r="T229" s="29">
        <v>0</v>
      </c>
      <c r="U229" s="27">
        <v>0</v>
      </c>
      <c r="V229" s="30">
        <v>0</v>
      </c>
      <c r="W229" s="30">
        <v>0</v>
      </c>
    </row>
    <row r="230" spans="1:23" ht="12.75">
      <c r="A230" s="23" t="s">
        <v>45</v>
      </c>
      <c r="B230" s="24" t="s">
        <v>419</v>
      </c>
      <c r="C230" s="25" t="s">
        <v>420</v>
      </c>
      <c r="D230" s="26">
        <v>430543577</v>
      </c>
      <c r="E230" s="27">
        <v>391135138</v>
      </c>
      <c r="F230" s="27">
        <v>219104499</v>
      </c>
      <c r="G230" s="28">
        <f t="shared" si="45"/>
        <v>0.5601759538157373</v>
      </c>
      <c r="H230" s="29">
        <v>12995967</v>
      </c>
      <c r="I230" s="27">
        <v>18906618</v>
      </c>
      <c r="J230" s="30">
        <v>24392453</v>
      </c>
      <c r="K230" s="30">
        <v>56295038</v>
      </c>
      <c r="L230" s="29">
        <v>20568171</v>
      </c>
      <c r="M230" s="27">
        <v>29725646</v>
      </c>
      <c r="N230" s="30">
        <v>23725454</v>
      </c>
      <c r="O230" s="30">
        <v>74019271</v>
      </c>
      <c r="P230" s="29">
        <v>15904913</v>
      </c>
      <c r="Q230" s="27">
        <v>38915111</v>
      </c>
      <c r="R230" s="30">
        <v>33970166</v>
      </c>
      <c r="S230" s="30">
        <v>88790190</v>
      </c>
      <c r="T230" s="29">
        <v>0</v>
      </c>
      <c r="U230" s="27">
        <v>0</v>
      </c>
      <c r="V230" s="30">
        <v>0</v>
      </c>
      <c r="W230" s="30">
        <v>0</v>
      </c>
    </row>
    <row r="231" spans="1:23" ht="12.75">
      <c r="A231" s="31"/>
      <c r="B231" s="32" t="s">
        <v>421</v>
      </c>
      <c r="C231" s="33"/>
      <c r="D231" s="34">
        <f>SUM(D223:D230)</f>
        <v>4292095366</v>
      </c>
      <c r="E231" s="35">
        <f>SUM(E223:E230)</f>
        <v>4387630655</v>
      </c>
      <c r="F231" s="35">
        <f>SUM(F223:F230)</f>
        <v>2216196466</v>
      </c>
      <c r="G231" s="36">
        <f t="shared" si="45"/>
        <v>0.5051009622868997</v>
      </c>
      <c r="H231" s="37">
        <f aca="true" t="shared" si="46" ref="H231:W231">SUM(H223:H230)</f>
        <v>126289250</v>
      </c>
      <c r="I231" s="35">
        <f t="shared" si="46"/>
        <v>281452594</v>
      </c>
      <c r="J231" s="38">
        <f t="shared" si="46"/>
        <v>265823987</v>
      </c>
      <c r="K231" s="38">
        <f t="shared" si="46"/>
        <v>673565831</v>
      </c>
      <c r="L231" s="37">
        <f t="shared" si="46"/>
        <v>245597541</v>
      </c>
      <c r="M231" s="35">
        <f t="shared" si="46"/>
        <v>278036378</v>
      </c>
      <c r="N231" s="38">
        <f t="shared" si="46"/>
        <v>263184324</v>
      </c>
      <c r="O231" s="38">
        <f t="shared" si="46"/>
        <v>786818243</v>
      </c>
      <c r="P231" s="37">
        <f t="shared" si="46"/>
        <v>264168616</v>
      </c>
      <c r="Q231" s="35">
        <f t="shared" si="46"/>
        <v>228456949</v>
      </c>
      <c r="R231" s="38">
        <f t="shared" si="46"/>
        <v>263186827</v>
      </c>
      <c r="S231" s="38">
        <f t="shared" si="46"/>
        <v>755812392</v>
      </c>
      <c r="T231" s="37">
        <f t="shared" si="46"/>
        <v>0</v>
      </c>
      <c r="U231" s="35">
        <f t="shared" si="46"/>
        <v>0</v>
      </c>
      <c r="V231" s="38">
        <f t="shared" si="46"/>
        <v>0</v>
      </c>
      <c r="W231" s="38">
        <f t="shared" si="46"/>
        <v>0</v>
      </c>
    </row>
    <row r="232" spans="1:23" ht="12.75">
      <c r="A232" s="23" t="s">
        <v>26</v>
      </c>
      <c r="B232" s="24" t="s">
        <v>422</v>
      </c>
      <c r="C232" s="25" t="s">
        <v>423</v>
      </c>
      <c r="D232" s="26">
        <v>292000882</v>
      </c>
      <c r="E232" s="27">
        <v>277051431</v>
      </c>
      <c r="F232" s="27">
        <v>213563573</v>
      </c>
      <c r="G232" s="28">
        <f t="shared" si="45"/>
        <v>0.7708445043187667</v>
      </c>
      <c r="H232" s="29">
        <v>23808464</v>
      </c>
      <c r="I232" s="27">
        <v>25362867</v>
      </c>
      <c r="J232" s="30">
        <v>27255772</v>
      </c>
      <c r="K232" s="30">
        <v>76427103</v>
      </c>
      <c r="L232" s="29">
        <v>27931452</v>
      </c>
      <c r="M232" s="27">
        <v>25734408</v>
      </c>
      <c r="N232" s="30">
        <v>28284097</v>
      </c>
      <c r="O232" s="30">
        <v>81949957</v>
      </c>
      <c r="P232" s="29">
        <v>25801868</v>
      </c>
      <c r="Q232" s="27">
        <v>24871117</v>
      </c>
      <c r="R232" s="30">
        <v>4513528</v>
      </c>
      <c r="S232" s="30">
        <v>55186513</v>
      </c>
      <c r="T232" s="29">
        <v>0</v>
      </c>
      <c r="U232" s="27">
        <v>0</v>
      </c>
      <c r="V232" s="30">
        <v>0</v>
      </c>
      <c r="W232" s="30">
        <v>0</v>
      </c>
    </row>
    <row r="233" spans="1:23" ht="12.75">
      <c r="A233" s="23" t="s">
        <v>26</v>
      </c>
      <c r="B233" s="24" t="s">
        <v>424</v>
      </c>
      <c r="C233" s="25" t="s">
        <v>425</v>
      </c>
      <c r="D233" s="26">
        <v>1716628247</v>
      </c>
      <c r="E233" s="27">
        <v>1762069946</v>
      </c>
      <c r="F233" s="27">
        <v>943472289</v>
      </c>
      <c r="G233" s="28">
        <f t="shared" si="45"/>
        <v>0.5354340735120852</v>
      </c>
      <c r="H233" s="29">
        <v>88704211</v>
      </c>
      <c r="I233" s="27">
        <v>135618229</v>
      </c>
      <c r="J233" s="30">
        <v>116388154</v>
      </c>
      <c r="K233" s="30">
        <v>340710594</v>
      </c>
      <c r="L233" s="29">
        <v>92026478</v>
      </c>
      <c r="M233" s="27">
        <v>86233869</v>
      </c>
      <c r="N233" s="30">
        <v>119259618</v>
      </c>
      <c r="O233" s="30">
        <v>297519965</v>
      </c>
      <c r="P233" s="29">
        <v>113557352</v>
      </c>
      <c r="Q233" s="27">
        <v>86073443</v>
      </c>
      <c r="R233" s="30">
        <v>105610935</v>
      </c>
      <c r="S233" s="30">
        <v>305241730</v>
      </c>
      <c r="T233" s="29">
        <v>0</v>
      </c>
      <c r="U233" s="27">
        <v>0</v>
      </c>
      <c r="V233" s="30">
        <v>0</v>
      </c>
      <c r="W233" s="30">
        <v>0</v>
      </c>
    </row>
    <row r="234" spans="1:23" ht="12.75">
      <c r="A234" s="23" t="s">
        <v>26</v>
      </c>
      <c r="B234" s="24" t="s">
        <v>426</v>
      </c>
      <c r="C234" s="25" t="s">
        <v>427</v>
      </c>
      <c r="D234" s="26">
        <v>1210472539</v>
      </c>
      <c r="E234" s="27">
        <v>1242800884</v>
      </c>
      <c r="F234" s="27">
        <v>814659389</v>
      </c>
      <c r="G234" s="28">
        <f t="shared" si="45"/>
        <v>0.6555027434306202</v>
      </c>
      <c r="H234" s="29">
        <v>62563484</v>
      </c>
      <c r="I234" s="27">
        <v>114940700</v>
      </c>
      <c r="J234" s="30">
        <v>99179249</v>
      </c>
      <c r="K234" s="30">
        <v>276683433</v>
      </c>
      <c r="L234" s="29">
        <v>89351645</v>
      </c>
      <c r="M234" s="27">
        <v>84030026</v>
      </c>
      <c r="N234" s="30">
        <v>88818539</v>
      </c>
      <c r="O234" s="30">
        <v>262200210</v>
      </c>
      <c r="P234" s="29">
        <v>92102575</v>
      </c>
      <c r="Q234" s="27">
        <v>89856015</v>
      </c>
      <c r="R234" s="30">
        <v>93817156</v>
      </c>
      <c r="S234" s="30">
        <v>275775746</v>
      </c>
      <c r="T234" s="29">
        <v>0</v>
      </c>
      <c r="U234" s="27">
        <v>0</v>
      </c>
      <c r="V234" s="30">
        <v>0</v>
      </c>
      <c r="W234" s="30">
        <v>0</v>
      </c>
    </row>
    <row r="235" spans="1:23" ht="12.75">
      <c r="A235" s="23" t="s">
        <v>26</v>
      </c>
      <c r="B235" s="24" t="s">
        <v>428</v>
      </c>
      <c r="C235" s="25" t="s">
        <v>429</v>
      </c>
      <c r="D235" s="26">
        <v>232099789</v>
      </c>
      <c r="E235" s="27">
        <v>235945907</v>
      </c>
      <c r="F235" s="27">
        <v>102424448</v>
      </c>
      <c r="G235" s="28">
        <f t="shared" si="45"/>
        <v>0.43410139765637046</v>
      </c>
      <c r="H235" s="29">
        <v>10502002</v>
      </c>
      <c r="I235" s="27">
        <v>8248967</v>
      </c>
      <c r="J235" s="30">
        <v>15526575</v>
      </c>
      <c r="K235" s="30">
        <v>34277544</v>
      </c>
      <c r="L235" s="29">
        <v>10195176</v>
      </c>
      <c r="M235" s="27">
        <v>12227824</v>
      </c>
      <c r="N235" s="30">
        <v>10081737</v>
      </c>
      <c r="O235" s="30">
        <v>32504737</v>
      </c>
      <c r="P235" s="29">
        <v>11048887</v>
      </c>
      <c r="Q235" s="27">
        <v>14692413</v>
      </c>
      <c r="R235" s="30">
        <v>9900867</v>
      </c>
      <c r="S235" s="30">
        <v>35642167</v>
      </c>
      <c r="T235" s="29">
        <v>0</v>
      </c>
      <c r="U235" s="27">
        <v>0</v>
      </c>
      <c r="V235" s="30">
        <v>0</v>
      </c>
      <c r="W235" s="30">
        <v>0</v>
      </c>
    </row>
    <row r="236" spans="1:23" ht="12.75">
      <c r="A236" s="23" t="s">
        <v>26</v>
      </c>
      <c r="B236" s="24" t="s">
        <v>430</v>
      </c>
      <c r="C236" s="25" t="s">
        <v>431</v>
      </c>
      <c r="D236" s="26">
        <v>334691343</v>
      </c>
      <c r="E236" s="27">
        <v>502600088</v>
      </c>
      <c r="F236" s="27">
        <v>323922033</v>
      </c>
      <c r="G236" s="28">
        <f t="shared" si="45"/>
        <v>0.6444925910956069</v>
      </c>
      <c r="H236" s="29">
        <v>15964708</v>
      </c>
      <c r="I236" s="27">
        <v>19972245</v>
      </c>
      <c r="J236" s="30">
        <v>17678615</v>
      </c>
      <c r="K236" s="30">
        <v>53615568</v>
      </c>
      <c r="L236" s="29">
        <v>34802772</v>
      </c>
      <c r="M236" s="27">
        <v>102294063</v>
      </c>
      <c r="N236" s="30">
        <v>32076534</v>
      </c>
      <c r="O236" s="30">
        <v>169173369</v>
      </c>
      <c r="P236" s="29">
        <v>24822515</v>
      </c>
      <c r="Q236" s="27">
        <v>25295946</v>
      </c>
      <c r="R236" s="30">
        <v>51014635</v>
      </c>
      <c r="S236" s="30">
        <v>101133096</v>
      </c>
      <c r="T236" s="29">
        <v>0</v>
      </c>
      <c r="U236" s="27">
        <v>0</v>
      </c>
      <c r="V236" s="30">
        <v>0</v>
      </c>
      <c r="W236" s="30">
        <v>0</v>
      </c>
    </row>
    <row r="237" spans="1:23" ht="12.75">
      <c r="A237" s="23" t="s">
        <v>26</v>
      </c>
      <c r="B237" s="24" t="s">
        <v>432</v>
      </c>
      <c r="C237" s="25" t="s">
        <v>433</v>
      </c>
      <c r="D237" s="26">
        <v>332583000</v>
      </c>
      <c r="E237" s="27">
        <v>554139000</v>
      </c>
      <c r="F237" s="27">
        <v>220430090</v>
      </c>
      <c r="G237" s="28">
        <f t="shared" si="45"/>
        <v>0.3977884429718897</v>
      </c>
      <c r="H237" s="29">
        <v>17998158</v>
      </c>
      <c r="I237" s="27">
        <v>25052655</v>
      </c>
      <c r="J237" s="30">
        <v>25779635</v>
      </c>
      <c r="K237" s="30">
        <v>68830448</v>
      </c>
      <c r="L237" s="29">
        <v>23888000</v>
      </c>
      <c r="M237" s="27">
        <v>24219407</v>
      </c>
      <c r="N237" s="30">
        <v>28729372</v>
      </c>
      <c r="O237" s="30">
        <v>76836779</v>
      </c>
      <c r="P237" s="29">
        <v>17970123</v>
      </c>
      <c r="Q237" s="27">
        <v>26160937</v>
      </c>
      <c r="R237" s="30">
        <v>30631803</v>
      </c>
      <c r="S237" s="30">
        <v>74762863</v>
      </c>
      <c r="T237" s="29">
        <v>0</v>
      </c>
      <c r="U237" s="27">
        <v>0</v>
      </c>
      <c r="V237" s="30">
        <v>0</v>
      </c>
      <c r="W237" s="30">
        <v>0</v>
      </c>
    </row>
    <row r="238" spans="1:23" ht="12.75">
      <c r="A238" s="23" t="s">
        <v>45</v>
      </c>
      <c r="B238" s="24" t="s">
        <v>434</v>
      </c>
      <c r="C238" s="25" t="s">
        <v>435</v>
      </c>
      <c r="D238" s="26">
        <v>733470531</v>
      </c>
      <c r="E238" s="27">
        <v>599667109</v>
      </c>
      <c r="F238" s="27">
        <v>273656632</v>
      </c>
      <c r="G238" s="28">
        <f t="shared" si="45"/>
        <v>0.4563475766685746</v>
      </c>
      <c r="H238" s="29">
        <v>16878566</v>
      </c>
      <c r="I238" s="27">
        <v>33179075</v>
      </c>
      <c r="J238" s="30">
        <v>30075128</v>
      </c>
      <c r="K238" s="30">
        <v>80132769</v>
      </c>
      <c r="L238" s="29">
        <v>32511048</v>
      </c>
      <c r="M238" s="27">
        <v>41585709</v>
      </c>
      <c r="N238" s="30">
        <v>31781121</v>
      </c>
      <c r="O238" s="30">
        <v>105877878</v>
      </c>
      <c r="P238" s="29">
        <v>25120647</v>
      </c>
      <c r="Q238" s="27">
        <v>32819653</v>
      </c>
      <c r="R238" s="30">
        <v>29705685</v>
      </c>
      <c r="S238" s="30">
        <v>87645985</v>
      </c>
      <c r="T238" s="29">
        <v>0</v>
      </c>
      <c r="U238" s="27">
        <v>0</v>
      </c>
      <c r="V238" s="30">
        <v>0</v>
      </c>
      <c r="W238" s="30">
        <v>0</v>
      </c>
    </row>
    <row r="239" spans="1:23" ht="12.75">
      <c r="A239" s="31"/>
      <c r="B239" s="32" t="s">
        <v>436</v>
      </c>
      <c r="C239" s="33"/>
      <c r="D239" s="34">
        <f>SUM(D232:D238)</f>
        <v>4851946331</v>
      </c>
      <c r="E239" s="35">
        <f>SUM(E232:E238)</f>
        <v>5174274365</v>
      </c>
      <c r="F239" s="35">
        <f>SUM(F232:F238)</f>
        <v>2892128454</v>
      </c>
      <c r="G239" s="36">
        <f t="shared" si="45"/>
        <v>0.5589437764574356</v>
      </c>
      <c r="H239" s="37">
        <f aca="true" t="shared" si="47" ref="H239:W239">SUM(H232:H238)</f>
        <v>236419593</v>
      </c>
      <c r="I239" s="35">
        <f t="shared" si="47"/>
        <v>362374738</v>
      </c>
      <c r="J239" s="38">
        <f t="shared" si="47"/>
        <v>331883128</v>
      </c>
      <c r="K239" s="38">
        <f t="shared" si="47"/>
        <v>930677459</v>
      </c>
      <c r="L239" s="37">
        <f t="shared" si="47"/>
        <v>310706571</v>
      </c>
      <c r="M239" s="35">
        <f t="shared" si="47"/>
        <v>376325306</v>
      </c>
      <c r="N239" s="38">
        <f t="shared" si="47"/>
        <v>339031018</v>
      </c>
      <c r="O239" s="38">
        <f t="shared" si="47"/>
        <v>1026062895</v>
      </c>
      <c r="P239" s="37">
        <f t="shared" si="47"/>
        <v>310423967</v>
      </c>
      <c r="Q239" s="35">
        <f t="shared" si="47"/>
        <v>299769524</v>
      </c>
      <c r="R239" s="38">
        <f t="shared" si="47"/>
        <v>325194609</v>
      </c>
      <c r="S239" s="38">
        <f t="shared" si="47"/>
        <v>935388100</v>
      </c>
      <c r="T239" s="37">
        <f t="shared" si="47"/>
        <v>0</v>
      </c>
      <c r="U239" s="35">
        <f t="shared" si="47"/>
        <v>0</v>
      </c>
      <c r="V239" s="38">
        <f t="shared" si="47"/>
        <v>0</v>
      </c>
      <c r="W239" s="38">
        <f t="shared" si="47"/>
        <v>0</v>
      </c>
    </row>
    <row r="240" spans="1:23" ht="12.75">
      <c r="A240" s="23" t="s">
        <v>26</v>
      </c>
      <c r="B240" s="24" t="s">
        <v>437</v>
      </c>
      <c r="C240" s="25" t="s">
        <v>438</v>
      </c>
      <c r="D240" s="26">
        <v>308732816</v>
      </c>
      <c r="E240" s="27">
        <v>515439756</v>
      </c>
      <c r="F240" s="27">
        <v>264006199</v>
      </c>
      <c r="G240" s="28">
        <f t="shared" si="45"/>
        <v>0.5121960344091114</v>
      </c>
      <c r="H240" s="29">
        <v>29285062</v>
      </c>
      <c r="I240" s="27">
        <v>32150847</v>
      </c>
      <c r="J240" s="30">
        <v>32005688</v>
      </c>
      <c r="K240" s="30">
        <v>93441597</v>
      </c>
      <c r="L240" s="29">
        <v>26045481</v>
      </c>
      <c r="M240" s="27">
        <v>42285989</v>
      </c>
      <c r="N240" s="30">
        <v>22414755</v>
      </c>
      <c r="O240" s="30">
        <v>90746225</v>
      </c>
      <c r="P240" s="29">
        <v>28529534</v>
      </c>
      <c r="Q240" s="27">
        <v>24393819</v>
      </c>
      <c r="R240" s="30">
        <v>26895024</v>
      </c>
      <c r="S240" s="30">
        <v>79818377</v>
      </c>
      <c r="T240" s="29">
        <v>0</v>
      </c>
      <c r="U240" s="27">
        <v>0</v>
      </c>
      <c r="V240" s="30">
        <v>0</v>
      </c>
      <c r="W240" s="30">
        <v>0</v>
      </c>
    </row>
    <row r="241" spans="1:23" ht="12.75">
      <c r="A241" s="23" t="s">
        <v>26</v>
      </c>
      <c r="B241" s="24" t="s">
        <v>439</v>
      </c>
      <c r="C241" s="25" t="s">
        <v>440</v>
      </c>
      <c r="D241" s="26">
        <v>1849619571</v>
      </c>
      <c r="E241" s="27">
        <v>1777471919</v>
      </c>
      <c r="F241" s="27">
        <v>1217325885</v>
      </c>
      <c r="G241" s="28">
        <f t="shared" si="45"/>
        <v>0.6848636380623462</v>
      </c>
      <c r="H241" s="29">
        <v>47750997</v>
      </c>
      <c r="I241" s="27">
        <v>106823850</v>
      </c>
      <c r="J241" s="30">
        <v>203169544</v>
      </c>
      <c r="K241" s="30">
        <v>357744391</v>
      </c>
      <c r="L241" s="29">
        <v>168743991</v>
      </c>
      <c r="M241" s="27">
        <v>100377814</v>
      </c>
      <c r="N241" s="30">
        <v>166916310</v>
      </c>
      <c r="O241" s="30">
        <v>436038115</v>
      </c>
      <c r="P241" s="29">
        <v>138560351</v>
      </c>
      <c r="Q241" s="27">
        <v>141936902</v>
      </c>
      <c r="R241" s="30">
        <v>143046126</v>
      </c>
      <c r="S241" s="30">
        <v>423543379</v>
      </c>
      <c r="T241" s="29">
        <v>0</v>
      </c>
      <c r="U241" s="27">
        <v>0</v>
      </c>
      <c r="V241" s="30">
        <v>0</v>
      </c>
      <c r="W241" s="30">
        <v>0</v>
      </c>
    </row>
    <row r="242" spans="1:23" ht="12.75">
      <c r="A242" s="23" t="s">
        <v>26</v>
      </c>
      <c r="B242" s="24" t="s">
        <v>441</v>
      </c>
      <c r="C242" s="25" t="s">
        <v>442</v>
      </c>
      <c r="D242" s="26">
        <v>256185499</v>
      </c>
      <c r="E242" s="27">
        <v>252138936</v>
      </c>
      <c r="F242" s="27">
        <v>153457927</v>
      </c>
      <c r="G242" s="28">
        <f t="shared" si="45"/>
        <v>0.6086244728184306</v>
      </c>
      <c r="H242" s="29">
        <v>22299049</v>
      </c>
      <c r="I242" s="27">
        <v>9966327</v>
      </c>
      <c r="J242" s="30">
        <v>12503897</v>
      </c>
      <c r="K242" s="30">
        <v>44769273</v>
      </c>
      <c r="L242" s="29">
        <v>17850508</v>
      </c>
      <c r="M242" s="27">
        <v>19518959</v>
      </c>
      <c r="N242" s="30">
        <v>26228959</v>
      </c>
      <c r="O242" s="30">
        <v>63598426</v>
      </c>
      <c r="P242" s="29">
        <v>13167292</v>
      </c>
      <c r="Q242" s="27">
        <v>13325876</v>
      </c>
      <c r="R242" s="30">
        <v>18597060</v>
      </c>
      <c r="S242" s="30">
        <v>45090228</v>
      </c>
      <c r="T242" s="29">
        <v>0</v>
      </c>
      <c r="U242" s="27">
        <v>0</v>
      </c>
      <c r="V242" s="30">
        <v>0</v>
      </c>
      <c r="W242" s="30">
        <v>0</v>
      </c>
    </row>
    <row r="243" spans="1:23" ht="12.75">
      <c r="A243" s="23" t="s">
        <v>26</v>
      </c>
      <c r="B243" s="24" t="s">
        <v>443</v>
      </c>
      <c r="C243" s="25" t="s">
        <v>444</v>
      </c>
      <c r="D243" s="26">
        <v>552768475</v>
      </c>
      <c r="E243" s="27">
        <v>552768475</v>
      </c>
      <c r="F243" s="27">
        <v>375497544</v>
      </c>
      <c r="G243" s="28">
        <f t="shared" si="45"/>
        <v>0.6793034714941006</v>
      </c>
      <c r="H243" s="29">
        <v>38918290</v>
      </c>
      <c r="I243" s="27">
        <v>37475760</v>
      </c>
      <c r="J243" s="30">
        <v>35588841</v>
      </c>
      <c r="K243" s="30">
        <v>111982891</v>
      </c>
      <c r="L243" s="29">
        <v>34474793</v>
      </c>
      <c r="M243" s="27">
        <v>45582806</v>
      </c>
      <c r="N243" s="30">
        <v>38789339</v>
      </c>
      <c r="O243" s="30">
        <v>118846938</v>
      </c>
      <c r="P243" s="29">
        <v>50051238</v>
      </c>
      <c r="Q243" s="27">
        <v>36812517</v>
      </c>
      <c r="R243" s="30">
        <v>57803960</v>
      </c>
      <c r="S243" s="30">
        <v>144667715</v>
      </c>
      <c r="T243" s="29">
        <v>0</v>
      </c>
      <c r="U243" s="27">
        <v>0</v>
      </c>
      <c r="V243" s="30">
        <v>0</v>
      </c>
      <c r="W243" s="30">
        <v>0</v>
      </c>
    </row>
    <row r="244" spans="1:23" ht="12.75">
      <c r="A244" s="23" t="s">
        <v>26</v>
      </c>
      <c r="B244" s="24" t="s">
        <v>445</v>
      </c>
      <c r="C244" s="25" t="s">
        <v>446</v>
      </c>
      <c r="D244" s="26">
        <v>667659000</v>
      </c>
      <c r="E244" s="27">
        <v>667659000</v>
      </c>
      <c r="F244" s="27">
        <v>358699986</v>
      </c>
      <c r="G244" s="28">
        <f t="shared" si="45"/>
        <v>0.5372502819553095</v>
      </c>
      <c r="H244" s="29">
        <v>38767808</v>
      </c>
      <c r="I244" s="27">
        <v>36340180</v>
      </c>
      <c r="J244" s="30">
        <v>40635381</v>
      </c>
      <c r="K244" s="30">
        <v>115743369</v>
      </c>
      <c r="L244" s="29">
        <v>0</v>
      </c>
      <c r="M244" s="27">
        <v>38606405</v>
      </c>
      <c r="N244" s="30">
        <v>48729863</v>
      </c>
      <c r="O244" s="30">
        <v>87336268</v>
      </c>
      <c r="P244" s="29">
        <v>59390811</v>
      </c>
      <c r="Q244" s="27">
        <v>43739999</v>
      </c>
      <c r="R244" s="30">
        <v>52489539</v>
      </c>
      <c r="S244" s="30">
        <v>155620349</v>
      </c>
      <c r="T244" s="29">
        <v>0</v>
      </c>
      <c r="U244" s="27">
        <v>0</v>
      </c>
      <c r="V244" s="30">
        <v>0</v>
      </c>
      <c r="W244" s="30">
        <v>0</v>
      </c>
    </row>
    <row r="245" spans="1:23" ht="12.75">
      <c r="A245" s="23" t="s">
        <v>45</v>
      </c>
      <c r="B245" s="24" t="s">
        <v>447</v>
      </c>
      <c r="C245" s="25" t="s">
        <v>448</v>
      </c>
      <c r="D245" s="26">
        <v>188059218</v>
      </c>
      <c r="E245" s="27">
        <v>188059218</v>
      </c>
      <c r="F245" s="27">
        <v>108070405</v>
      </c>
      <c r="G245" s="28">
        <f t="shared" si="45"/>
        <v>0.5746615675068903</v>
      </c>
      <c r="H245" s="29">
        <v>9285273</v>
      </c>
      <c r="I245" s="27">
        <v>8766769</v>
      </c>
      <c r="J245" s="30">
        <v>10190205</v>
      </c>
      <c r="K245" s="30">
        <v>28242247</v>
      </c>
      <c r="L245" s="29">
        <v>10793417</v>
      </c>
      <c r="M245" s="27">
        <v>11913772</v>
      </c>
      <c r="N245" s="30">
        <v>27255410</v>
      </c>
      <c r="O245" s="30">
        <v>49962599</v>
      </c>
      <c r="P245" s="29">
        <v>9662545</v>
      </c>
      <c r="Q245" s="27">
        <v>10450239</v>
      </c>
      <c r="R245" s="30">
        <v>9752775</v>
      </c>
      <c r="S245" s="30">
        <v>29865559</v>
      </c>
      <c r="T245" s="29">
        <v>0</v>
      </c>
      <c r="U245" s="27">
        <v>0</v>
      </c>
      <c r="V245" s="30">
        <v>0</v>
      </c>
      <c r="W245" s="30">
        <v>0</v>
      </c>
    </row>
    <row r="246" spans="1:23" ht="12.75">
      <c r="A246" s="53"/>
      <c r="B246" s="54" t="s">
        <v>449</v>
      </c>
      <c r="C246" s="55"/>
      <c r="D246" s="56">
        <f>SUM(D240:D245)</f>
        <v>3823024579</v>
      </c>
      <c r="E246" s="57">
        <f>SUM(E240:E245)</f>
        <v>3953537304</v>
      </c>
      <c r="F246" s="57">
        <f>SUM(F240:F245)</f>
        <v>2477057946</v>
      </c>
      <c r="G246" s="58">
        <f t="shared" si="45"/>
        <v>0.6265421964006337</v>
      </c>
      <c r="H246" s="59">
        <f aca="true" t="shared" si="48" ref="H246:W246">SUM(H240:H245)</f>
        <v>186306479</v>
      </c>
      <c r="I246" s="57">
        <f t="shared" si="48"/>
        <v>231523733</v>
      </c>
      <c r="J246" s="60">
        <f t="shared" si="48"/>
        <v>334093556</v>
      </c>
      <c r="K246" s="60">
        <f t="shared" si="48"/>
        <v>751923768</v>
      </c>
      <c r="L246" s="59">
        <f t="shared" si="48"/>
        <v>257908190</v>
      </c>
      <c r="M246" s="57">
        <f t="shared" si="48"/>
        <v>258285745</v>
      </c>
      <c r="N246" s="60">
        <f t="shared" si="48"/>
        <v>330334636</v>
      </c>
      <c r="O246" s="60">
        <f t="shared" si="48"/>
        <v>846528571</v>
      </c>
      <c r="P246" s="59">
        <f t="shared" si="48"/>
        <v>299361771</v>
      </c>
      <c r="Q246" s="57">
        <f t="shared" si="48"/>
        <v>270659352</v>
      </c>
      <c r="R246" s="60">
        <f t="shared" si="48"/>
        <v>308584484</v>
      </c>
      <c r="S246" s="60">
        <f t="shared" si="48"/>
        <v>878605607</v>
      </c>
      <c r="T246" s="59">
        <f t="shared" si="48"/>
        <v>0</v>
      </c>
      <c r="U246" s="57">
        <f t="shared" si="48"/>
        <v>0</v>
      </c>
      <c r="V246" s="60">
        <f t="shared" si="48"/>
        <v>0</v>
      </c>
      <c r="W246" s="60">
        <f t="shared" si="48"/>
        <v>0</v>
      </c>
    </row>
    <row r="247" spans="1:23" ht="12.75">
      <c r="A247" s="39"/>
      <c r="B247" s="40" t="s">
        <v>450</v>
      </c>
      <c r="C247" s="41"/>
      <c r="D247" s="42">
        <f>SUM(D223:D230,D232:D238,D240:D245)</f>
        <v>12967066276</v>
      </c>
      <c r="E247" s="43">
        <f>SUM(E223:E230,E232:E238,E240:E245)</f>
        <v>13515442324</v>
      </c>
      <c r="F247" s="43">
        <f>SUM(F223:F230,F232:F238,F240:F245)</f>
        <v>7585382866</v>
      </c>
      <c r="G247" s="44">
        <f t="shared" si="45"/>
        <v>0.5612382254430758</v>
      </c>
      <c r="H247" s="45">
        <f aca="true" t="shared" si="49" ref="H247:W247">SUM(H223:H230,H232:H238,H240:H245)</f>
        <v>549015322</v>
      </c>
      <c r="I247" s="43">
        <f t="shared" si="49"/>
        <v>875351065</v>
      </c>
      <c r="J247" s="46">
        <f t="shared" si="49"/>
        <v>931800671</v>
      </c>
      <c r="K247" s="46">
        <f t="shared" si="49"/>
        <v>2356167058</v>
      </c>
      <c r="L247" s="45">
        <f t="shared" si="49"/>
        <v>814212302</v>
      </c>
      <c r="M247" s="43">
        <f t="shared" si="49"/>
        <v>912647429</v>
      </c>
      <c r="N247" s="46">
        <f t="shared" si="49"/>
        <v>932549978</v>
      </c>
      <c r="O247" s="46">
        <f t="shared" si="49"/>
        <v>2659409709</v>
      </c>
      <c r="P247" s="45">
        <f t="shared" si="49"/>
        <v>873954354</v>
      </c>
      <c r="Q247" s="43">
        <f t="shared" si="49"/>
        <v>798885825</v>
      </c>
      <c r="R247" s="46">
        <f t="shared" si="49"/>
        <v>896965920</v>
      </c>
      <c r="S247" s="46">
        <f t="shared" si="49"/>
        <v>2569806099</v>
      </c>
      <c r="T247" s="45">
        <f t="shared" si="49"/>
        <v>0</v>
      </c>
      <c r="U247" s="43">
        <f t="shared" si="49"/>
        <v>0</v>
      </c>
      <c r="V247" s="46">
        <f t="shared" si="49"/>
        <v>0</v>
      </c>
      <c r="W247" s="46">
        <f t="shared" si="49"/>
        <v>0</v>
      </c>
    </row>
    <row r="248" spans="1:23" ht="12.75">
      <c r="A248" s="15"/>
      <c r="B248" s="47"/>
      <c r="C248" s="48"/>
      <c r="D248" s="49"/>
      <c r="E248" s="50"/>
      <c r="F248" s="50"/>
      <c r="G248" s="20"/>
      <c r="H248" s="29"/>
      <c r="I248" s="35"/>
      <c r="J248" s="30"/>
      <c r="K248" s="30"/>
      <c r="L248" s="29"/>
      <c r="M248" s="35"/>
      <c r="N248" s="30"/>
      <c r="O248" s="30"/>
      <c r="P248" s="29"/>
      <c r="Q248" s="35"/>
      <c r="R248" s="30"/>
      <c r="S248" s="30"/>
      <c r="T248" s="29"/>
      <c r="U248" s="35"/>
      <c r="V248" s="30"/>
      <c r="W248" s="30"/>
    </row>
    <row r="249" spans="1:23" ht="12.75">
      <c r="A249" s="15"/>
      <c r="B249" s="16" t="s">
        <v>451</v>
      </c>
      <c r="C249" s="17"/>
      <c r="D249" s="52"/>
      <c r="E249" s="50"/>
      <c r="F249" s="50"/>
      <c r="G249" s="20"/>
      <c r="H249" s="29"/>
      <c r="I249" s="27"/>
      <c r="J249" s="30"/>
      <c r="K249" s="30"/>
      <c r="L249" s="29"/>
      <c r="M249" s="27"/>
      <c r="N249" s="30"/>
      <c r="O249" s="30"/>
      <c r="P249" s="29"/>
      <c r="Q249" s="27"/>
      <c r="R249" s="30"/>
      <c r="S249" s="30"/>
      <c r="T249" s="29"/>
      <c r="U249" s="27"/>
      <c r="V249" s="30"/>
      <c r="W249" s="30"/>
    </row>
    <row r="250" spans="1:23" ht="12.75">
      <c r="A250" s="23" t="s">
        <v>26</v>
      </c>
      <c r="B250" s="24" t="s">
        <v>452</v>
      </c>
      <c r="C250" s="25" t="s">
        <v>453</v>
      </c>
      <c r="D250" s="26">
        <v>232120361</v>
      </c>
      <c r="E250" s="27">
        <v>232120361</v>
      </c>
      <c r="F250" s="27">
        <v>149274049</v>
      </c>
      <c r="G250" s="28">
        <f aca="true" t="shared" si="50" ref="G250:G277">IF($E250=0,0,$F250/$E250)</f>
        <v>0.6430889920940628</v>
      </c>
      <c r="H250" s="29">
        <v>14202895</v>
      </c>
      <c r="I250" s="27">
        <v>14097359</v>
      </c>
      <c r="J250" s="30">
        <v>18303422</v>
      </c>
      <c r="K250" s="30">
        <v>46603676</v>
      </c>
      <c r="L250" s="29">
        <v>15860540</v>
      </c>
      <c r="M250" s="27">
        <v>18388170</v>
      </c>
      <c r="N250" s="30">
        <v>19669579</v>
      </c>
      <c r="O250" s="30">
        <v>53918289</v>
      </c>
      <c r="P250" s="29">
        <v>11281665</v>
      </c>
      <c r="Q250" s="27">
        <v>18821341</v>
      </c>
      <c r="R250" s="30">
        <v>18649078</v>
      </c>
      <c r="S250" s="30">
        <v>48752084</v>
      </c>
      <c r="T250" s="29">
        <v>0</v>
      </c>
      <c r="U250" s="27">
        <v>0</v>
      </c>
      <c r="V250" s="30">
        <v>0</v>
      </c>
      <c r="W250" s="30">
        <v>0</v>
      </c>
    </row>
    <row r="251" spans="1:23" ht="12.75">
      <c r="A251" s="23" t="s">
        <v>26</v>
      </c>
      <c r="B251" s="24" t="s">
        <v>454</v>
      </c>
      <c r="C251" s="25" t="s">
        <v>455</v>
      </c>
      <c r="D251" s="26">
        <v>1203146167</v>
      </c>
      <c r="E251" s="27">
        <v>1203146167</v>
      </c>
      <c r="F251" s="27">
        <v>806091787</v>
      </c>
      <c r="G251" s="28">
        <f t="shared" si="50"/>
        <v>0.6699865811067326</v>
      </c>
      <c r="H251" s="29">
        <v>69353003</v>
      </c>
      <c r="I251" s="27">
        <v>92794995</v>
      </c>
      <c r="J251" s="30">
        <v>87839037</v>
      </c>
      <c r="K251" s="30">
        <v>249987035</v>
      </c>
      <c r="L251" s="29">
        <v>112527444</v>
      </c>
      <c r="M251" s="27">
        <v>93224260</v>
      </c>
      <c r="N251" s="30">
        <v>98229607</v>
      </c>
      <c r="O251" s="30">
        <v>303981311</v>
      </c>
      <c r="P251" s="29">
        <v>84566744</v>
      </c>
      <c r="Q251" s="27">
        <v>64432712</v>
      </c>
      <c r="R251" s="30">
        <v>103123985</v>
      </c>
      <c r="S251" s="30">
        <v>252123441</v>
      </c>
      <c r="T251" s="29">
        <v>0</v>
      </c>
      <c r="U251" s="27">
        <v>0</v>
      </c>
      <c r="V251" s="30">
        <v>0</v>
      </c>
      <c r="W251" s="30">
        <v>0</v>
      </c>
    </row>
    <row r="252" spans="1:23" ht="12.75">
      <c r="A252" s="23" t="s">
        <v>26</v>
      </c>
      <c r="B252" s="24" t="s">
        <v>456</v>
      </c>
      <c r="C252" s="25" t="s">
        <v>457</v>
      </c>
      <c r="D252" s="26">
        <v>2773723580</v>
      </c>
      <c r="E252" s="27">
        <v>2773723580</v>
      </c>
      <c r="F252" s="27">
        <v>2615129671</v>
      </c>
      <c r="G252" s="28">
        <f t="shared" si="50"/>
        <v>0.9428227419114344</v>
      </c>
      <c r="H252" s="29">
        <v>255571020</v>
      </c>
      <c r="I252" s="27">
        <v>208156205</v>
      </c>
      <c r="J252" s="30">
        <v>277463320</v>
      </c>
      <c r="K252" s="30">
        <v>741190545</v>
      </c>
      <c r="L252" s="29">
        <v>192376108</v>
      </c>
      <c r="M252" s="27">
        <v>316443766</v>
      </c>
      <c r="N252" s="30">
        <v>189916949</v>
      </c>
      <c r="O252" s="30">
        <v>698736823</v>
      </c>
      <c r="P252" s="29">
        <v>513650410</v>
      </c>
      <c r="Q252" s="27">
        <v>267473977</v>
      </c>
      <c r="R252" s="30">
        <v>394077916</v>
      </c>
      <c r="S252" s="30">
        <v>1175202303</v>
      </c>
      <c r="T252" s="29">
        <v>0</v>
      </c>
      <c r="U252" s="27">
        <v>0</v>
      </c>
      <c r="V252" s="30">
        <v>0</v>
      </c>
      <c r="W252" s="30">
        <v>0</v>
      </c>
    </row>
    <row r="253" spans="1:23" ht="12.75">
      <c r="A253" s="23" t="s">
        <v>26</v>
      </c>
      <c r="B253" s="24" t="s">
        <v>458</v>
      </c>
      <c r="C253" s="25" t="s">
        <v>459</v>
      </c>
      <c r="D253" s="26">
        <v>109361999</v>
      </c>
      <c r="E253" s="27">
        <v>105837254</v>
      </c>
      <c r="F253" s="27">
        <v>68214860</v>
      </c>
      <c r="G253" s="28">
        <f t="shared" si="50"/>
        <v>0.644525981371361</v>
      </c>
      <c r="H253" s="29">
        <v>7948229</v>
      </c>
      <c r="I253" s="27">
        <v>8606420</v>
      </c>
      <c r="J253" s="30">
        <v>3827937</v>
      </c>
      <c r="K253" s="30">
        <v>20382586</v>
      </c>
      <c r="L253" s="29">
        <v>3962158</v>
      </c>
      <c r="M253" s="27">
        <v>7554921</v>
      </c>
      <c r="N253" s="30">
        <v>12391714</v>
      </c>
      <c r="O253" s="30">
        <v>23908793</v>
      </c>
      <c r="P253" s="29">
        <v>0</v>
      </c>
      <c r="Q253" s="27">
        <v>6608340</v>
      </c>
      <c r="R253" s="30">
        <v>17315141</v>
      </c>
      <c r="S253" s="30">
        <v>23923481</v>
      </c>
      <c r="T253" s="29">
        <v>0</v>
      </c>
      <c r="U253" s="27">
        <v>0</v>
      </c>
      <c r="V253" s="30">
        <v>0</v>
      </c>
      <c r="W253" s="30">
        <v>0</v>
      </c>
    </row>
    <row r="254" spans="1:23" ht="12.75">
      <c r="A254" s="23" t="s">
        <v>26</v>
      </c>
      <c r="B254" s="24" t="s">
        <v>460</v>
      </c>
      <c r="C254" s="25" t="s">
        <v>461</v>
      </c>
      <c r="D254" s="26">
        <v>470852859</v>
      </c>
      <c r="E254" s="27">
        <v>476231999</v>
      </c>
      <c r="F254" s="27">
        <v>308551471</v>
      </c>
      <c r="G254" s="28">
        <f t="shared" si="50"/>
        <v>0.6479015934416452</v>
      </c>
      <c r="H254" s="29">
        <v>13920736</v>
      </c>
      <c r="I254" s="27">
        <v>44149569</v>
      </c>
      <c r="J254" s="30">
        <v>31240697</v>
      </c>
      <c r="K254" s="30">
        <v>89311002</v>
      </c>
      <c r="L254" s="29">
        <v>32053988</v>
      </c>
      <c r="M254" s="27">
        <v>42309730</v>
      </c>
      <c r="N254" s="30">
        <v>45848697</v>
      </c>
      <c r="O254" s="30">
        <v>120212415</v>
      </c>
      <c r="P254" s="29">
        <v>30587013</v>
      </c>
      <c r="Q254" s="27">
        <v>34549282</v>
      </c>
      <c r="R254" s="30">
        <v>33891759</v>
      </c>
      <c r="S254" s="30">
        <v>99028054</v>
      </c>
      <c r="T254" s="29">
        <v>0</v>
      </c>
      <c r="U254" s="27">
        <v>0</v>
      </c>
      <c r="V254" s="30">
        <v>0</v>
      </c>
      <c r="W254" s="30">
        <v>0</v>
      </c>
    </row>
    <row r="255" spans="1:23" ht="12.75">
      <c r="A255" s="23" t="s">
        <v>45</v>
      </c>
      <c r="B255" s="24" t="s">
        <v>462</v>
      </c>
      <c r="C255" s="25" t="s">
        <v>463</v>
      </c>
      <c r="D255" s="26">
        <v>253992000</v>
      </c>
      <c r="E255" s="27">
        <v>253609000</v>
      </c>
      <c r="F255" s="27">
        <v>187084229</v>
      </c>
      <c r="G255" s="28">
        <f t="shared" si="50"/>
        <v>0.7376876569837821</v>
      </c>
      <c r="H255" s="29">
        <v>17056037</v>
      </c>
      <c r="I255" s="27">
        <v>18705608</v>
      </c>
      <c r="J255" s="30">
        <v>17900840</v>
      </c>
      <c r="K255" s="30">
        <v>53662485</v>
      </c>
      <c r="L255" s="29">
        <v>19384287</v>
      </c>
      <c r="M255" s="27">
        <v>26126854</v>
      </c>
      <c r="N255" s="30">
        <v>22718230</v>
      </c>
      <c r="O255" s="30">
        <v>68229371</v>
      </c>
      <c r="P255" s="29">
        <v>19340420</v>
      </c>
      <c r="Q255" s="27">
        <v>24492751</v>
      </c>
      <c r="R255" s="30">
        <v>21359202</v>
      </c>
      <c r="S255" s="30">
        <v>65192373</v>
      </c>
      <c r="T255" s="29">
        <v>0</v>
      </c>
      <c r="U255" s="27">
        <v>0</v>
      </c>
      <c r="V255" s="30">
        <v>0</v>
      </c>
      <c r="W255" s="30">
        <v>0</v>
      </c>
    </row>
    <row r="256" spans="1:23" ht="12.75">
      <c r="A256" s="31"/>
      <c r="B256" s="32" t="s">
        <v>464</v>
      </c>
      <c r="C256" s="33"/>
      <c r="D256" s="34">
        <f>SUM(D250:D255)</f>
        <v>5043196966</v>
      </c>
      <c r="E256" s="35">
        <f>SUM(E250:E255)</f>
        <v>5044668361</v>
      </c>
      <c r="F256" s="35">
        <f>SUM(F250:F255)</f>
        <v>4134346067</v>
      </c>
      <c r="G256" s="36">
        <f t="shared" si="50"/>
        <v>0.8195476434015679</v>
      </c>
      <c r="H256" s="37">
        <f aca="true" t="shared" si="51" ref="H256:W256">SUM(H250:H255)</f>
        <v>378051920</v>
      </c>
      <c r="I256" s="35">
        <f t="shared" si="51"/>
        <v>386510156</v>
      </c>
      <c r="J256" s="38">
        <f t="shared" si="51"/>
        <v>436575253</v>
      </c>
      <c r="K256" s="38">
        <f t="shared" si="51"/>
        <v>1201137329</v>
      </c>
      <c r="L256" s="37">
        <f t="shared" si="51"/>
        <v>376164525</v>
      </c>
      <c r="M256" s="35">
        <f t="shared" si="51"/>
        <v>504047701</v>
      </c>
      <c r="N256" s="38">
        <f t="shared" si="51"/>
        <v>388774776</v>
      </c>
      <c r="O256" s="38">
        <f t="shared" si="51"/>
        <v>1268987002</v>
      </c>
      <c r="P256" s="37">
        <f t="shared" si="51"/>
        <v>659426252</v>
      </c>
      <c r="Q256" s="35">
        <f t="shared" si="51"/>
        <v>416378403</v>
      </c>
      <c r="R256" s="38">
        <f t="shared" si="51"/>
        <v>588417081</v>
      </c>
      <c r="S256" s="38">
        <f t="shared" si="51"/>
        <v>1664221736</v>
      </c>
      <c r="T256" s="37">
        <f t="shared" si="51"/>
        <v>0</v>
      </c>
      <c r="U256" s="35">
        <f t="shared" si="51"/>
        <v>0</v>
      </c>
      <c r="V256" s="38">
        <f t="shared" si="51"/>
        <v>0</v>
      </c>
      <c r="W256" s="38">
        <f t="shared" si="51"/>
        <v>0</v>
      </c>
    </row>
    <row r="257" spans="1:23" ht="12.75">
      <c r="A257" s="23" t="s">
        <v>26</v>
      </c>
      <c r="B257" s="24" t="s">
        <v>465</v>
      </c>
      <c r="C257" s="25" t="s">
        <v>466</v>
      </c>
      <c r="D257" s="26">
        <v>79966998</v>
      </c>
      <c r="E257" s="27">
        <v>79966998</v>
      </c>
      <c r="F257" s="27">
        <v>69202185</v>
      </c>
      <c r="G257" s="28">
        <f t="shared" si="50"/>
        <v>0.8653843051604864</v>
      </c>
      <c r="H257" s="29">
        <v>7827305</v>
      </c>
      <c r="I257" s="27">
        <v>9138972</v>
      </c>
      <c r="J257" s="30">
        <v>7895052</v>
      </c>
      <c r="K257" s="30">
        <v>24861329</v>
      </c>
      <c r="L257" s="29">
        <v>10284339</v>
      </c>
      <c r="M257" s="27">
        <v>6440633</v>
      </c>
      <c r="N257" s="30">
        <v>9215754</v>
      </c>
      <c r="O257" s="30">
        <v>25940726</v>
      </c>
      <c r="P257" s="29">
        <v>5915895</v>
      </c>
      <c r="Q257" s="27">
        <v>6410333</v>
      </c>
      <c r="R257" s="30">
        <v>6073902</v>
      </c>
      <c r="S257" s="30">
        <v>18400130</v>
      </c>
      <c r="T257" s="29">
        <v>0</v>
      </c>
      <c r="U257" s="27">
        <v>0</v>
      </c>
      <c r="V257" s="30">
        <v>0</v>
      </c>
      <c r="W257" s="30">
        <v>0</v>
      </c>
    </row>
    <row r="258" spans="1:23" ht="12.75">
      <c r="A258" s="23" t="s">
        <v>26</v>
      </c>
      <c r="B258" s="24" t="s">
        <v>467</v>
      </c>
      <c r="C258" s="25" t="s">
        <v>468</v>
      </c>
      <c r="D258" s="26">
        <v>142486104</v>
      </c>
      <c r="E258" s="27">
        <v>143181481</v>
      </c>
      <c r="F258" s="27">
        <v>93800290</v>
      </c>
      <c r="G258" s="28">
        <f t="shared" si="50"/>
        <v>0.655114679251013</v>
      </c>
      <c r="H258" s="29">
        <v>10305958</v>
      </c>
      <c r="I258" s="27">
        <v>7517039</v>
      </c>
      <c r="J258" s="30">
        <v>15996293</v>
      </c>
      <c r="K258" s="30">
        <v>33819290</v>
      </c>
      <c r="L258" s="29">
        <v>8708789</v>
      </c>
      <c r="M258" s="27">
        <v>13103310</v>
      </c>
      <c r="N258" s="30">
        <v>7656589</v>
      </c>
      <c r="O258" s="30">
        <v>29468688</v>
      </c>
      <c r="P258" s="29">
        <v>10716644</v>
      </c>
      <c r="Q258" s="27">
        <v>7069112</v>
      </c>
      <c r="R258" s="30">
        <v>12726556</v>
      </c>
      <c r="S258" s="30">
        <v>30512312</v>
      </c>
      <c r="T258" s="29">
        <v>0</v>
      </c>
      <c r="U258" s="27">
        <v>0</v>
      </c>
      <c r="V258" s="30">
        <v>0</v>
      </c>
      <c r="W258" s="30">
        <v>0</v>
      </c>
    </row>
    <row r="259" spans="1:23" ht="12.75">
      <c r="A259" s="23" t="s">
        <v>26</v>
      </c>
      <c r="B259" s="24" t="s">
        <v>469</v>
      </c>
      <c r="C259" s="25" t="s">
        <v>470</v>
      </c>
      <c r="D259" s="26">
        <v>479642060</v>
      </c>
      <c r="E259" s="27">
        <v>496314872</v>
      </c>
      <c r="F259" s="27">
        <v>252435233</v>
      </c>
      <c r="G259" s="28">
        <f t="shared" si="50"/>
        <v>0.5086191191143674</v>
      </c>
      <c r="H259" s="29">
        <v>21253296</v>
      </c>
      <c r="I259" s="27">
        <v>23942882</v>
      </c>
      <c r="J259" s="30">
        <v>28133632</v>
      </c>
      <c r="K259" s="30">
        <v>73329810</v>
      </c>
      <c r="L259" s="29">
        <v>29453459</v>
      </c>
      <c r="M259" s="27">
        <v>34307582</v>
      </c>
      <c r="N259" s="30">
        <v>33582835</v>
      </c>
      <c r="O259" s="30">
        <v>97343876</v>
      </c>
      <c r="P259" s="29">
        <v>28780421</v>
      </c>
      <c r="Q259" s="27">
        <v>31065830</v>
      </c>
      <c r="R259" s="30">
        <v>21915296</v>
      </c>
      <c r="S259" s="30">
        <v>81761547</v>
      </c>
      <c r="T259" s="29">
        <v>0</v>
      </c>
      <c r="U259" s="27">
        <v>0</v>
      </c>
      <c r="V259" s="30">
        <v>0</v>
      </c>
      <c r="W259" s="30">
        <v>0</v>
      </c>
    </row>
    <row r="260" spans="1:23" ht="12.75">
      <c r="A260" s="23" t="s">
        <v>26</v>
      </c>
      <c r="B260" s="24" t="s">
        <v>471</v>
      </c>
      <c r="C260" s="25" t="s">
        <v>472</v>
      </c>
      <c r="D260" s="26">
        <v>335623000</v>
      </c>
      <c r="E260" s="27">
        <v>314756000</v>
      </c>
      <c r="F260" s="27">
        <v>227030231</v>
      </c>
      <c r="G260" s="28">
        <f t="shared" si="50"/>
        <v>0.7212896052815514</v>
      </c>
      <c r="H260" s="29">
        <v>13916000</v>
      </c>
      <c r="I260" s="27">
        <v>34466000</v>
      </c>
      <c r="J260" s="30">
        <v>27803275</v>
      </c>
      <c r="K260" s="30">
        <v>76185275</v>
      </c>
      <c r="L260" s="29">
        <v>20714047</v>
      </c>
      <c r="M260" s="27">
        <v>17643195</v>
      </c>
      <c r="N260" s="30">
        <v>22642738</v>
      </c>
      <c r="O260" s="30">
        <v>60999980</v>
      </c>
      <c r="P260" s="29">
        <v>10629867</v>
      </c>
      <c r="Q260" s="27">
        <v>11929850</v>
      </c>
      <c r="R260" s="30">
        <v>67285259</v>
      </c>
      <c r="S260" s="30">
        <v>89844976</v>
      </c>
      <c r="T260" s="29">
        <v>0</v>
      </c>
      <c r="U260" s="27">
        <v>0</v>
      </c>
      <c r="V260" s="30">
        <v>0</v>
      </c>
      <c r="W260" s="30">
        <v>0</v>
      </c>
    </row>
    <row r="261" spans="1:23" ht="12.75">
      <c r="A261" s="23" t="s">
        <v>26</v>
      </c>
      <c r="B261" s="24" t="s">
        <v>473</v>
      </c>
      <c r="C261" s="25" t="s">
        <v>474</v>
      </c>
      <c r="D261" s="26">
        <v>255342810</v>
      </c>
      <c r="E261" s="27">
        <v>202885937</v>
      </c>
      <c r="F261" s="27">
        <v>96216452</v>
      </c>
      <c r="G261" s="28">
        <f t="shared" si="50"/>
        <v>0.4742391386151126</v>
      </c>
      <c r="H261" s="29">
        <v>14256356</v>
      </c>
      <c r="I261" s="27">
        <v>13681525</v>
      </c>
      <c r="J261" s="30">
        <v>9834283</v>
      </c>
      <c r="K261" s="30">
        <v>37772164</v>
      </c>
      <c r="L261" s="29">
        <v>8319149</v>
      </c>
      <c r="M261" s="27">
        <v>10355634</v>
      </c>
      <c r="N261" s="30">
        <v>9245567</v>
      </c>
      <c r="O261" s="30">
        <v>27920350</v>
      </c>
      <c r="P261" s="29">
        <v>8189864</v>
      </c>
      <c r="Q261" s="27">
        <v>9746182</v>
      </c>
      <c r="R261" s="30">
        <v>12587892</v>
      </c>
      <c r="S261" s="30">
        <v>30523938</v>
      </c>
      <c r="T261" s="29">
        <v>0</v>
      </c>
      <c r="U261" s="27">
        <v>0</v>
      </c>
      <c r="V261" s="30">
        <v>0</v>
      </c>
      <c r="W261" s="30">
        <v>0</v>
      </c>
    </row>
    <row r="262" spans="1:23" ht="12.75">
      <c r="A262" s="23" t="s">
        <v>45</v>
      </c>
      <c r="B262" s="24" t="s">
        <v>475</v>
      </c>
      <c r="C262" s="25" t="s">
        <v>476</v>
      </c>
      <c r="D262" s="26">
        <v>401960000</v>
      </c>
      <c r="E262" s="27">
        <v>459316694</v>
      </c>
      <c r="F262" s="27">
        <v>464058904</v>
      </c>
      <c r="G262" s="28">
        <f t="shared" si="50"/>
        <v>1.0103244886631533</v>
      </c>
      <c r="H262" s="29">
        <v>32659334</v>
      </c>
      <c r="I262" s="27">
        <v>46425210</v>
      </c>
      <c r="J262" s="30">
        <v>38128933</v>
      </c>
      <c r="K262" s="30">
        <v>117213477</v>
      </c>
      <c r="L262" s="29">
        <v>43738986</v>
      </c>
      <c r="M262" s="27">
        <v>72417636</v>
      </c>
      <c r="N262" s="30">
        <v>100989519</v>
      </c>
      <c r="O262" s="30">
        <v>217146141</v>
      </c>
      <c r="P262" s="29">
        <v>43217622</v>
      </c>
      <c r="Q262" s="27">
        <v>32997154</v>
      </c>
      <c r="R262" s="30">
        <v>53484510</v>
      </c>
      <c r="S262" s="30">
        <v>129699286</v>
      </c>
      <c r="T262" s="29">
        <v>0</v>
      </c>
      <c r="U262" s="27">
        <v>0</v>
      </c>
      <c r="V262" s="30">
        <v>0</v>
      </c>
      <c r="W262" s="30">
        <v>0</v>
      </c>
    </row>
    <row r="263" spans="1:23" ht="12.75">
      <c r="A263" s="31"/>
      <c r="B263" s="32" t="s">
        <v>477</v>
      </c>
      <c r="C263" s="33"/>
      <c r="D263" s="34">
        <f>SUM(D257:D262)</f>
        <v>1695020972</v>
      </c>
      <c r="E263" s="35">
        <f>SUM(E257:E262)</f>
        <v>1696421982</v>
      </c>
      <c r="F263" s="35">
        <f>SUM(F257:F262)</f>
        <v>1202743295</v>
      </c>
      <c r="G263" s="36">
        <f t="shared" si="50"/>
        <v>0.7089882751825837</v>
      </c>
      <c r="H263" s="37">
        <f aca="true" t="shared" si="52" ref="H263:W263">SUM(H257:H262)</f>
        <v>100218249</v>
      </c>
      <c r="I263" s="35">
        <f t="shared" si="52"/>
        <v>135171628</v>
      </c>
      <c r="J263" s="38">
        <f t="shared" si="52"/>
        <v>127791468</v>
      </c>
      <c r="K263" s="38">
        <f t="shared" si="52"/>
        <v>363181345</v>
      </c>
      <c r="L263" s="37">
        <f t="shared" si="52"/>
        <v>121218769</v>
      </c>
      <c r="M263" s="35">
        <f t="shared" si="52"/>
        <v>154267990</v>
      </c>
      <c r="N263" s="38">
        <f t="shared" si="52"/>
        <v>183333002</v>
      </c>
      <c r="O263" s="38">
        <f t="shared" si="52"/>
        <v>458819761</v>
      </c>
      <c r="P263" s="37">
        <f t="shared" si="52"/>
        <v>107450313</v>
      </c>
      <c r="Q263" s="35">
        <f t="shared" si="52"/>
        <v>99218461</v>
      </c>
      <c r="R263" s="38">
        <f t="shared" si="52"/>
        <v>174073415</v>
      </c>
      <c r="S263" s="38">
        <f t="shared" si="52"/>
        <v>380742189</v>
      </c>
      <c r="T263" s="37">
        <f t="shared" si="52"/>
        <v>0</v>
      </c>
      <c r="U263" s="35">
        <f t="shared" si="52"/>
        <v>0</v>
      </c>
      <c r="V263" s="38">
        <f t="shared" si="52"/>
        <v>0</v>
      </c>
      <c r="W263" s="38">
        <f t="shared" si="52"/>
        <v>0</v>
      </c>
    </row>
    <row r="264" spans="1:23" ht="12.75">
      <c r="A264" s="23" t="s">
        <v>26</v>
      </c>
      <c r="B264" s="24" t="s">
        <v>478</v>
      </c>
      <c r="C264" s="25" t="s">
        <v>479</v>
      </c>
      <c r="D264" s="26">
        <v>309689786</v>
      </c>
      <c r="E264" s="27">
        <v>347007892</v>
      </c>
      <c r="F264" s="27">
        <v>229348764</v>
      </c>
      <c r="G264" s="28">
        <f t="shared" si="50"/>
        <v>0.660932414759028</v>
      </c>
      <c r="H264" s="29">
        <v>25776218</v>
      </c>
      <c r="I264" s="27">
        <v>29475379</v>
      </c>
      <c r="J264" s="30">
        <v>21316254</v>
      </c>
      <c r="K264" s="30">
        <v>76567851</v>
      </c>
      <c r="L264" s="29">
        <v>24655977</v>
      </c>
      <c r="M264" s="27">
        <v>28047215</v>
      </c>
      <c r="N264" s="30">
        <v>25107823</v>
      </c>
      <c r="O264" s="30">
        <v>77811015</v>
      </c>
      <c r="P264" s="29">
        <v>26166943</v>
      </c>
      <c r="Q264" s="27">
        <v>28974705</v>
      </c>
      <c r="R264" s="30">
        <v>19828250</v>
      </c>
      <c r="S264" s="30">
        <v>74969898</v>
      </c>
      <c r="T264" s="29">
        <v>0</v>
      </c>
      <c r="U264" s="27">
        <v>0</v>
      </c>
      <c r="V264" s="30">
        <v>0</v>
      </c>
      <c r="W264" s="30">
        <v>0</v>
      </c>
    </row>
    <row r="265" spans="1:23" ht="12.75">
      <c r="A265" s="23" t="s">
        <v>26</v>
      </c>
      <c r="B265" s="24" t="s">
        <v>480</v>
      </c>
      <c r="C265" s="25" t="s">
        <v>481</v>
      </c>
      <c r="D265" s="26">
        <v>127322794</v>
      </c>
      <c r="E265" s="27">
        <v>127322794</v>
      </c>
      <c r="F265" s="27">
        <v>85246875</v>
      </c>
      <c r="G265" s="28">
        <f t="shared" si="50"/>
        <v>0.6695334929580637</v>
      </c>
      <c r="H265" s="29">
        <v>8548912</v>
      </c>
      <c r="I265" s="27">
        <v>6521396</v>
      </c>
      <c r="J265" s="30">
        <v>10125439</v>
      </c>
      <c r="K265" s="30">
        <v>25195747</v>
      </c>
      <c r="L265" s="29">
        <v>10289733</v>
      </c>
      <c r="M265" s="27">
        <v>14190351</v>
      </c>
      <c r="N265" s="30">
        <v>8909457</v>
      </c>
      <c r="O265" s="30">
        <v>33389541</v>
      </c>
      <c r="P265" s="29">
        <v>6758749</v>
      </c>
      <c r="Q265" s="27">
        <v>9466447</v>
      </c>
      <c r="R265" s="30">
        <v>10436391</v>
      </c>
      <c r="S265" s="30">
        <v>26661587</v>
      </c>
      <c r="T265" s="29">
        <v>0</v>
      </c>
      <c r="U265" s="27">
        <v>0</v>
      </c>
      <c r="V265" s="30">
        <v>0</v>
      </c>
      <c r="W265" s="30">
        <v>0</v>
      </c>
    </row>
    <row r="266" spans="1:23" ht="12.75">
      <c r="A266" s="23" t="s">
        <v>26</v>
      </c>
      <c r="B266" s="24" t="s">
        <v>482</v>
      </c>
      <c r="C266" s="25" t="s">
        <v>483</v>
      </c>
      <c r="D266" s="26">
        <v>197646838</v>
      </c>
      <c r="E266" s="27">
        <v>197646838</v>
      </c>
      <c r="F266" s="27">
        <v>72363231</v>
      </c>
      <c r="G266" s="28">
        <f t="shared" si="50"/>
        <v>0.36612389923485644</v>
      </c>
      <c r="H266" s="29">
        <v>7526068</v>
      </c>
      <c r="I266" s="27">
        <v>9891838</v>
      </c>
      <c r="J266" s="30">
        <v>9807864</v>
      </c>
      <c r="K266" s="30">
        <v>27225770</v>
      </c>
      <c r="L266" s="29">
        <v>9430274</v>
      </c>
      <c r="M266" s="27">
        <v>7623639</v>
      </c>
      <c r="N266" s="30">
        <v>9633189</v>
      </c>
      <c r="O266" s="30">
        <v>26687102</v>
      </c>
      <c r="P266" s="29">
        <v>8544988</v>
      </c>
      <c r="Q266" s="27">
        <v>9905371</v>
      </c>
      <c r="R266" s="30">
        <v>0</v>
      </c>
      <c r="S266" s="30">
        <v>18450359</v>
      </c>
      <c r="T266" s="29">
        <v>0</v>
      </c>
      <c r="U266" s="27">
        <v>0</v>
      </c>
      <c r="V266" s="30">
        <v>0</v>
      </c>
      <c r="W266" s="30">
        <v>0</v>
      </c>
    </row>
    <row r="267" spans="1:23" ht="12.75">
      <c r="A267" s="23" t="s">
        <v>26</v>
      </c>
      <c r="B267" s="24" t="s">
        <v>484</v>
      </c>
      <c r="C267" s="25" t="s">
        <v>485</v>
      </c>
      <c r="D267" s="26">
        <v>229309215</v>
      </c>
      <c r="E267" s="27">
        <v>229309215</v>
      </c>
      <c r="F267" s="27">
        <v>97105396</v>
      </c>
      <c r="G267" s="28">
        <f t="shared" si="50"/>
        <v>0.42346922691266464</v>
      </c>
      <c r="H267" s="29">
        <v>3991500</v>
      </c>
      <c r="I267" s="27">
        <v>11053755</v>
      </c>
      <c r="J267" s="30">
        <v>20998909</v>
      </c>
      <c r="K267" s="30">
        <v>36044164</v>
      </c>
      <c r="L267" s="29">
        <v>10513258</v>
      </c>
      <c r="M267" s="27">
        <v>16891034</v>
      </c>
      <c r="N267" s="30">
        <v>10506666</v>
      </c>
      <c r="O267" s="30">
        <v>37910958</v>
      </c>
      <c r="P267" s="29">
        <v>10316596</v>
      </c>
      <c r="Q267" s="27">
        <v>12389470</v>
      </c>
      <c r="R267" s="30">
        <v>444208</v>
      </c>
      <c r="S267" s="30">
        <v>23150274</v>
      </c>
      <c r="T267" s="29">
        <v>0</v>
      </c>
      <c r="U267" s="27">
        <v>0</v>
      </c>
      <c r="V267" s="30">
        <v>0</v>
      </c>
      <c r="W267" s="30">
        <v>0</v>
      </c>
    </row>
    <row r="268" spans="1:23" ht="12.75">
      <c r="A268" s="23" t="s">
        <v>26</v>
      </c>
      <c r="B268" s="24" t="s">
        <v>486</v>
      </c>
      <c r="C268" s="25" t="s">
        <v>487</v>
      </c>
      <c r="D268" s="26">
        <v>143485320</v>
      </c>
      <c r="E268" s="27">
        <v>143485320</v>
      </c>
      <c r="F268" s="27">
        <v>39090154</v>
      </c>
      <c r="G268" s="28">
        <f t="shared" si="50"/>
        <v>0.2724331241690788</v>
      </c>
      <c r="H268" s="29">
        <v>4212994</v>
      </c>
      <c r="I268" s="27">
        <v>4022868</v>
      </c>
      <c r="J268" s="30">
        <v>4544437</v>
      </c>
      <c r="K268" s="30">
        <v>12780299</v>
      </c>
      <c r="L268" s="29">
        <v>3927105</v>
      </c>
      <c r="M268" s="27">
        <v>5671265</v>
      </c>
      <c r="N268" s="30">
        <v>5930970</v>
      </c>
      <c r="O268" s="30">
        <v>15529340</v>
      </c>
      <c r="P268" s="29">
        <v>4036032</v>
      </c>
      <c r="Q268" s="27">
        <v>6744483</v>
      </c>
      <c r="R268" s="30">
        <v>0</v>
      </c>
      <c r="S268" s="30">
        <v>10780515</v>
      </c>
      <c r="T268" s="29">
        <v>0</v>
      </c>
      <c r="U268" s="27">
        <v>0</v>
      </c>
      <c r="V268" s="30">
        <v>0</v>
      </c>
      <c r="W268" s="30">
        <v>0</v>
      </c>
    </row>
    <row r="269" spans="1:23" ht="12.75">
      <c r="A269" s="23" t="s">
        <v>45</v>
      </c>
      <c r="B269" s="24" t="s">
        <v>488</v>
      </c>
      <c r="C269" s="25" t="s">
        <v>489</v>
      </c>
      <c r="D269" s="26">
        <v>261339638</v>
      </c>
      <c r="E269" s="27">
        <v>261339638</v>
      </c>
      <c r="F269" s="27">
        <v>156925613</v>
      </c>
      <c r="G269" s="28">
        <f t="shared" si="50"/>
        <v>0.6004661757433061</v>
      </c>
      <c r="H269" s="29">
        <v>9240523</v>
      </c>
      <c r="I269" s="27">
        <v>16138711</v>
      </c>
      <c r="J269" s="30">
        <v>23055053</v>
      </c>
      <c r="K269" s="30">
        <v>48434287</v>
      </c>
      <c r="L269" s="29">
        <v>14777855</v>
      </c>
      <c r="M269" s="27">
        <v>30724981</v>
      </c>
      <c r="N269" s="30">
        <v>23177552</v>
      </c>
      <c r="O269" s="30">
        <v>68680388</v>
      </c>
      <c r="P269" s="29">
        <v>19905469</v>
      </c>
      <c r="Q269" s="27">
        <v>19905469</v>
      </c>
      <c r="R269" s="30">
        <v>0</v>
      </c>
      <c r="S269" s="30">
        <v>39810938</v>
      </c>
      <c r="T269" s="29">
        <v>0</v>
      </c>
      <c r="U269" s="27">
        <v>0</v>
      </c>
      <c r="V269" s="30">
        <v>0</v>
      </c>
      <c r="W269" s="30">
        <v>0</v>
      </c>
    </row>
    <row r="270" spans="1:23" ht="12.75">
      <c r="A270" s="31"/>
      <c r="B270" s="32" t="s">
        <v>490</v>
      </c>
      <c r="C270" s="33"/>
      <c r="D270" s="34">
        <f>SUM(D264:D269)</f>
        <v>1268793591</v>
      </c>
      <c r="E270" s="35">
        <f>SUM(E264:E269)</f>
        <v>1306111697</v>
      </c>
      <c r="F270" s="35">
        <f>SUM(F264:F269)</f>
        <v>680080033</v>
      </c>
      <c r="G270" s="36">
        <f t="shared" si="50"/>
        <v>0.5206905615821922</v>
      </c>
      <c r="H270" s="37">
        <f aca="true" t="shared" si="53" ref="H270:W270">SUM(H264:H269)</f>
        <v>59296215</v>
      </c>
      <c r="I270" s="35">
        <f t="shared" si="53"/>
        <v>77103947</v>
      </c>
      <c r="J270" s="38">
        <f t="shared" si="53"/>
        <v>89847956</v>
      </c>
      <c r="K270" s="38">
        <f t="shared" si="53"/>
        <v>226248118</v>
      </c>
      <c r="L270" s="37">
        <f t="shared" si="53"/>
        <v>73594202</v>
      </c>
      <c r="M270" s="35">
        <f t="shared" si="53"/>
        <v>103148485</v>
      </c>
      <c r="N270" s="38">
        <f t="shared" si="53"/>
        <v>83265657</v>
      </c>
      <c r="O270" s="38">
        <f t="shared" si="53"/>
        <v>260008344</v>
      </c>
      <c r="P270" s="37">
        <f t="shared" si="53"/>
        <v>75728777</v>
      </c>
      <c r="Q270" s="35">
        <f t="shared" si="53"/>
        <v>87385945</v>
      </c>
      <c r="R270" s="38">
        <f t="shared" si="53"/>
        <v>30708849</v>
      </c>
      <c r="S270" s="38">
        <f t="shared" si="53"/>
        <v>193823571</v>
      </c>
      <c r="T270" s="37">
        <f t="shared" si="53"/>
        <v>0</v>
      </c>
      <c r="U270" s="35">
        <f t="shared" si="53"/>
        <v>0</v>
      </c>
      <c r="V270" s="38">
        <f t="shared" si="53"/>
        <v>0</v>
      </c>
      <c r="W270" s="38">
        <f t="shared" si="53"/>
        <v>0</v>
      </c>
    </row>
    <row r="271" spans="1:23" ht="12.75">
      <c r="A271" s="23" t="s">
        <v>26</v>
      </c>
      <c r="B271" s="24" t="s">
        <v>491</v>
      </c>
      <c r="C271" s="25" t="s">
        <v>492</v>
      </c>
      <c r="D271" s="26">
        <v>119049409</v>
      </c>
      <c r="E271" s="27">
        <v>131818151</v>
      </c>
      <c r="F271" s="27">
        <v>86180646</v>
      </c>
      <c r="G271" s="28">
        <f t="shared" si="50"/>
        <v>0.6537843638847581</v>
      </c>
      <c r="H271" s="29">
        <v>9818157</v>
      </c>
      <c r="I271" s="27">
        <v>11855228</v>
      </c>
      <c r="J271" s="30">
        <v>9526368</v>
      </c>
      <c r="K271" s="30">
        <v>31199753</v>
      </c>
      <c r="L271" s="29">
        <v>6298580</v>
      </c>
      <c r="M271" s="27">
        <v>8676953</v>
      </c>
      <c r="N271" s="30">
        <v>12498054</v>
      </c>
      <c r="O271" s="30">
        <v>27473587</v>
      </c>
      <c r="P271" s="29">
        <v>9020933</v>
      </c>
      <c r="Q271" s="27">
        <v>7983922</v>
      </c>
      <c r="R271" s="30">
        <v>10502451</v>
      </c>
      <c r="S271" s="30">
        <v>27507306</v>
      </c>
      <c r="T271" s="29">
        <v>0</v>
      </c>
      <c r="U271" s="27">
        <v>0</v>
      </c>
      <c r="V271" s="30">
        <v>0</v>
      </c>
      <c r="W271" s="30">
        <v>0</v>
      </c>
    </row>
    <row r="272" spans="1:23" ht="12.75">
      <c r="A272" s="23" t="s">
        <v>26</v>
      </c>
      <c r="B272" s="24" t="s">
        <v>493</v>
      </c>
      <c r="C272" s="25" t="s">
        <v>494</v>
      </c>
      <c r="D272" s="26">
        <v>1035383934</v>
      </c>
      <c r="E272" s="27">
        <v>1081697913</v>
      </c>
      <c r="F272" s="27">
        <v>735378776</v>
      </c>
      <c r="G272" s="28">
        <f t="shared" si="50"/>
        <v>0.6798374732558072</v>
      </c>
      <c r="H272" s="29">
        <v>78341085</v>
      </c>
      <c r="I272" s="27">
        <v>82230032</v>
      </c>
      <c r="J272" s="30">
        <v>72043779</v>
      </c>
      <c r="K272" s="30">
        <v>232614896</v>
      </c>
      <c r="L272" s="29">
        <v>70375312</v>
      </c>
      <c r="M272" s="27">
        <v>67102849</v>
      </c>
      <c r="N272" s="30">
        <v>85749853</v>
      </c>
      <c r="O272" s="30">
        <v>223228014</v>
      </c>
      <c r="P272" s="29">
        <v>48627062</v>
      </c>
      <c r="Q272" s="27">
        <v>159461682</v>
      </c>
      <c r="R272" s="30">
        <v>71447122</v>
      </c>
      <c r="S272" s="30">
        <v>279535866</v>
      </c>
      <c r="T272" s="29">
        <v>0</v>
      </c>
      <c r="U272" s="27">
        <v>0</v>
      </c>
      <c r="V272" s="30">
        <v>0</v>
      </c>
      <c r="W272" s="30">
        <v>0</v>
      </c>
    </row>
    <row r="273" spans="1:23" ht="12.75">
      <c r="A273" s="23" t="s">
        <v>26</v>
      </c>
      <c r="B273" s="24" t="s">
        <v>495</v>
      </c>
      <c r="C273" s="25" t="s">
        <v>496</v>
      </c>
      <c r="D273" s="26">
        <v>1789389995</v>
      </c>
      <c r="E273" s="27">
        <v>1789389995</v>
      </c>
      <c r="F273" s="27">
        <v>1158023133</v>
      </c>
      <c r="G273" s="28">
        <f t="shared" si="50"/>
        <v>0.6471608404181337</v>
      </c>
      <c r="H273" s="29">
        <v>63685469</v>
      </c>
      <c r="I273" s="27">
        <v>78889104</v>
      </c>
      <c r="J273" s="30">
        <v>126262837</v>
      </c>
      <c r="K273" s="30">
        <v>268837410</v>
      </c>
      <c r="L273" s="29">
        <v>109939804</v>
      </c>
      <c r="M273" s="27">
        <v>120250809</v>
      </c>
      <c r="N273" s="30">
        <v>158621325</v>
      </c>
      <c r="O273" s="30">
        <v>388811938</v>
      </c>
      <c r="P273" s="29">
        <v>125934855</v>
      </c>
      <c r="Q273" s="27">
        <v>268725720</v>
      </c>
      <c r="R273" s="30">
        <v>105713210</v>
      </c>
      <c r="S273" s="30">
        <v>500373785</v>
      </c>
      <c r="T273" s="29">
        <v>0</v>
      </c>
      <c r="U273" s="27">
        <v>0</v>
      </c>
      <c r="V273" s="30">
        <v>0</v>
      </c>
      <c r="W273" s="30">
        <v>0</v>
      </c>
    </row>
    <row r="274" spans="1:23" ht="12.75">
      <c r="A274" s="23" t="s">
        <v>26</v>
      </c>
      <c r="B274" s="24" t="s">
        <v>497</v>
      </c>
      <c r="C274" s="25" t="s">
        <v>498</v>
      </c>
      <c r="D274" s="26">
        <v>271692356</v>
      </c>
      <c r="E274" s="27">
        <v>271692356</v>
      </c>
      <c r="F274" s="27">
        <v>107941218</v>
      </c>
      <c r="G274" s="28">
        <f t="shared" si="50"/>
        <v>0.39729206809189727</v>
      </c>
      <c r="H274" s="29">
        <v>5847319</v>
      </c>
      <c r="I274" s="27">
        <v>13829996</v>
      </c>
      <c r="J274" s="30">
        <v>14120281</v>
      </c>
      <c r="K274" s="30">
        <v>33797596</v>
      </c>
      <c r="L274" s="29">
        <v>7582654</v>
      </c>
      <c r="M274" s="27">
        <v>15286656</v>
      </c>
      <c r="N274" s="30">
        <v>6650043</v>
      </c>
      <c r="O274" s="30">
        <v>29519353</v>
      </c>
      <c r="P274" s="29">
        <v>17792887</v>
      </c>
      <c r="Q274" s="27">
        <v>9050470</v>
      </c>
      <c r="R274" s="30">
        <v>17780912</v>
      </c>
      <c r="S274" s="30">
        <v>44624269</v>
      </c>
      <c r="T274" s="29">
        <v>0</v>
      </c>
      <c r="U274" s="27">
        <v>0</v>
      </c>
      <c r="V274" s="30">
        <v>0</v>
      </c>
      <c r="W274" s="30">
        <v>0</v>
      </c>
    </row>
    <row r="275" spans="1:23" ht="12.75">
      <c r="A275" s="23" t="s">
        <v>45</v>
      </c>
      <c r="B275" s="24" t="s">
        <v>499</v>
      </c>
      <c r="C275" s="25" t="s">
        <v>500</v>
      </c>
      <c r="D275" s="26">
        <v>288523967</v>
      </c>
      <c r="E275" s="27">
        <v>291593534</v>
      </c>
      <c r="F275" s="27">
        <v>101767205</v>
      </c>
      <c r="G275" s="28">
        <f t="shared" si="50"/>
        <v>0.3490036408008965</v>
      </c>
      <c r="H275" s="29">
        <v>7073670</v>
      </c>
      <c r="I275" s="27">
        <v>8906373</v>
      </c>
      <c r="J275" s="30">
        <v>11571834</v>
      </c>
      <c r="K275" s="30">
        <v>27551877</v>
      </c>
      <c r="L275" s="29">
        <v>15014579</v>
      </c>
      <c r="M275" s="27">
        <v>11123548</v>
      </c>
      <c r="N275" s="30">
        <v>18161869</v>
      </c>
      <c r="O275" s="30">
        <v>44299996</v>
      </c>
      <c r="P275" s="29">
        <v>10229532</v>
      </c>
      <c r="Q275" s="27">
        <v>8061736</v>
      </c>
      <c r="R275" s="30">
        <v>11624064</v>
      </c>
      <c r="S275" s="30">
        <v>29915332</v>
      </c>
      <c r="T275" s="29">
        <v>0</v>
      </c>
      <c r="U275" s="27">
        <v>0</v>
      </c>
      <c r="V275" s="30">
        <v>0</v>
      </c>
      <c r="W275" s="30">
        <v>0</v>
      </c>
    </row>
    <row r="276" spans="1:23" ht="12.75">
      <c r="A276" s="53"/>
      <c r="B276" s="54" t="s">
        <v>501</v>
      </c>
      <c r="C276" s="55"/>
      <c r="D276" s="56">
        <f>SUM(D271:D275)</f>
        <v>3504039661</v>
      </c>
      <c r="E276" s="57">
        <f>SUM(E271:E275)</f>
        <v>3566191949</v>
      </c>
      <c r="F276" s="57">
        <f>SUM(F271:F275)</f>
        <v>2189290978</v>
      </c>
      <c r="G276" s="58">
        <f t="shared" si="50"/>
        <v>0.6139016097027256</v>
      </c>
      <c r="H276" s="59">
        <f aca="true" t="shared" si="54" ref="H276:W276">SUM(H271:H275)</f>
        <v>164765700</v>
      </c>
      <c r="I276" s="57">
        <f t="shared" si="54"/>
        <v>195710733</v>
      </c>
      <c r="J276" s="60">
        <f t="shared" si="54"/>
        <v>233525099</v>
      </c>
      <c r="K276" s="60">
        <f t="shared" si="54"/>
        <v>594001532</v>
      </c>
      <c r="L276" s="59">
        <f t="shared" si="54"/>
        <v>209210929</v>
      </c>
      <c r="M276" s="57">
        <f t="shared" si="54"/>
        <v>222440815</v>
      </c>
      <c r="N276" s="60">
        <f t="shared" si="54"/>
        <v>281681144</v>
      </c>
      <c r="O276" s="60">
        <f t="shared" si="54"/>
        <v>713332888</v>
      </c>
      <c r="P276" s="59">
        <f t="shared" si="54"/>
        <v>211605269</v>
      </c>
      <c r="Q276" s="57">
        <f t="shared" si="54"/>
        <v>453283530</v>
      </c>
      <c r="R276" s="60">
        <f t="shared" si="54"/>
        <v>217067759</v>
      </c>
      <c r="S276" s="60">
        <f t="shared" si="54"/>
        <v>881956558</v>
      </c>
      <c r="T276" s="59">
        <f t="shared" si="54"/>
        <v>0</v>
      </c>
      <c r="U276" s="57">
        <f t="shared" si="54"/>
        <v>0</v>
      </c>
      <c r="V276" s="60">
        <f t="shared" si="54"/>
        <v>0</v>
      </c>
      <c r="W276" s="60">
        <f t="shared" si="54"/>
        <v>0</v>
      </c>
    </row>
    <row r="277" spans="1:23" ht="12.75">
      <c r="A277" s="39"/>
      <c r="B277" s="40" t="s">
        <v>502</v>
      </c>
      <c r="C277" s="41"/>
      <c r="D277" s="42">
        <f>SUM(D250:D255,D257:D262,D264:D269,D271:D275)</f>
        <v>11511051190</v>
      </c>
      <c r="E277" s="43">
        <f>SUM(E250:E255,E257:E262,E264:E269,E271:E275)</f>
        <v>11613393989</v>
      </c>
      <c r="F277" s="43">
        <f>SUM(F250:F255,F257:F262,F264:F269,F271:F275)</f>
        <v>8206460373</v>
      </c>
      <c r="G277" s="44">
        <f t="shared" si="50"/>
        <v>0.7066375583893058</v>
      </c>
      <c r="H277" s="45">
        <f aca="true" t="shared" si="55" ref="H277:W277">SUM(H250:H255,H257:H262,H264:H269,H271:H275)</f>
        <v>702332084</v>
      </c>
      <c r="I277" s="43">
        <f t="shared" si="55"/>
        <v>794496464</v>
      </c>
      <c r="J277" s="46">
        <f t="shared" si="55"/>
        <v>887739776</v>
      </c>
      <c r="K277" s="46">
        <f t="shared" si="55"/>
        <v>2384568324</v>
      </c>
      <c r="L277" s="45">
        <f t="shared" si="55"/>
        <v>780188425</v>
      </c>
      <c r="M277" s="43">
        <f t="shared" si="55"/>
        <v>983904991</v>
      </c>
      <c r="N277" s="46">
        <f t="shared" si="55"/>
        <v>937054579</v>
      </c>
      <c r="O277" s="46">
        <f t="shared" si="55"/>
        <v>2701147995</v>
      </c>
      <c r="P277" s="45">
        <f t="shared" si="55"/>
        <v>1054210611</v>
      </c>
      <c r="Q277" s="43">
        <f t="shared" si="55"/>
        <v>1056266339</v>
      </c>
      <c r="R277" s="46">
        <f t="shared" si="55"/>
        <v>1010267104</v>
      </c>
      <c r="S277" s="46">
        <f t="shared" si="55"/>
        <v>3120744054</v>
      </c>
      <c r="T277" s="45">
        <f t="shared" si="55"/>
        <v>0</v>
      </c>
      <c r="U277" s="43">
        <f t="shared" si="55"/>
        <v>0</v>
      </c>
      <c r="V277" s="46">
        <f t="shared" si="55"/>
        <v>0</v>
      </c>
      <c r="W277" s="46">
        <f t="shared" si="55"/>
        <v>0</v>
      </c>
    </row>
    <row r="278" spans="1:23" ht="12.75">
      <c r="A278" s="15"/>
      <c r="B278" s="47"/>
      <c r="C278" s="48"/>
      <c r="D278" s="49"/>
      <c r="E278" s="50"/>
      <c r="F278" s="50"/>
      <c r="G278" s="20"/>
      <c r="H278" s="29"/>
      <c r="I278" s="27"/>
      <c r="J278" s="30"/>
      <c r="K278" s="30"/>
      <c r="L278" s="29"/>
      <c r="M278" s="27"/>
      <c r="N278" s="30"/>
      <c r="O278" s="30"/>
      <c r="P278" s="29"/>
      <c r="Q278" s="27"/>
      <c r="R278" s="30"/>
      <c r="S278" s="30"/>
      <c r="T278" s="29"/>
      <c r="U278" s="27"/>
      <c r="V278" s="30"/>
      <c r="W278" s="30"/>
    </row>
    <row r="279" spans="1:23" ht="12.75">
      <c r="A279" s="15"/>
      <c r="B279" s="16" t="s">
        <v>503</v>
      </c>
      <c r="C279" s="17"/>
      <c r="D279" s="52"/>
      <c r="E279" s="50"/>
      <c r="F279" s="50"/>
      <c r="G279" s="20"/>
      <c r="H279" s="29"/>
      <c r="I279" s="27"/>
      <c r="J279" s="30"/>
      <c r="K279" s="30"/>
      <c r="L279" s="29"/>
      <c r="M279" s="27"/>
      <c r="N279" s="30"/>
      <c r="O279" s="30"/>
      <c r="P279" s="29"/>
      <c r="Q279" s="27"/>
      <c r="R279" s="30"/>
      <c r="S279" s="30"/>
      <c r="T279" s="29"/>
      <c r="U279" s="27"/>
      <c r="V279" s="30"/>
      <c r="W279" s="30"/>
    </row>
    <row r="280" spans="1:23" ht="12.75">
      <c r="A280" s="23" t="s">
        <v>26</v>
      </c>
      <c r="B280" s="24" t="s">
        <v>504</v>
      </c>
      <c r="C280" s="25" t="s">
        <v>505</v>
      </c>
      <c r="D280" s="26">
        <v>99698579</v>
      </c>
      <c r="E280" s="27">
        <v>115255497</v>
      </c>
      <c r="F280" s="27">
        <v>90656583</v>
      </c>
      <c r="G280" s="28">
        <f aca="true" t="shared" si="56" ref="G280:G317">IF($E280=0,0,$F280/$E280)</f>
        <v>0.7865705789286562</v>
      </c>
      <c r="H280" s="29">
        <v>8143666</v>
      </c>
      <c r="I280" s="27">
        <v>11040853</v>
      </c>
      <c r="J280" s="30">
        <v>16907081</v>
      </c>
      <c r="K280" s="30">
        <v>36091600</v>
      </c>
      <c r="L280" s="29">
        <v>4535434</v>
      </c>
      <c r="M280" s="27">
        <v>12959203</v>
      </c>
      <c r="N280" s="30">
        <v>10355738</v>
      </c>
      <c r="O280" s="30">
        <v>27850375</v>
      </c>
      <c r="P280" s="29">
        <v>8890328</v>
      </c>
      <c r="Q280" s="27">
        <v>8510824</v>
      </c>
      <c r="R280" s="30">
        <v>9313456</v>
      </c>
      <c r="S280" s="30">
        <v>26714608</v>
      </c>
      <c r="T280" s="29">
        <v>0</v>
      </c>
      <c r="U280" s="27">
        <v>0</v>
      </c>
      <c r="V280" s="30">
        <v>0</v>
      </c>
      <c r="W280" s="30">
        <v>0</v>
      </c>
    </row>
    <row r="281" spans="1:23" ht="12.75">
      <c r="A281" s="23" t="s">
        <v>26</v>
      </c>
      <c r="B281" s="24" t="s">
        <v>506</v>
      </c>
      <c r="C281" s="25" t="s">
        <v>507</v>
      </c>
      <c r="D281" s="26">
        <v>271046601</v>
      </c>
      <c r="E281" s="27">
        <v>305554693</v>
      </c>
      <c r="F281" s="27">
        <v>210064010</v>
      </c>
      <c r="G281" s="28">
        <f t="shared" si="56"/>
        <v>0.6874841552507263</v>
      </c>
      <c r="H281" s="29">
        <v>21459561</v>
      </c>
      <c r="I281" s="27">
        <v>15792738</v>
      </c>
      <c r="J281" s="30">
        <v>23790129</v>
      </c>
      <c r="K281" s="30">
        <v>61042428</v>
      </c>
      <c r="L281" s="29">
        <v>24408491</v>
      </c>
      <c r="M281" s="27">
        <v>14445674</v>
      </c>
      <c r="N281" s="30">
        <v>24213247</v>
      </c>
      <c r="O281" s="30">
        <v>63067412</v>
      </c>
      <c r="P281" s="29">
        <v>17071145</v>
      </c>
      <c r="Q281" s="27">
        <v>18554814</v>
      </c>
      <c r="R281" s="30">
        <v>50328211</v>
      </c>
      <c r="S281" s="30">
        <v>85954170</v>
      </c>
      <c r="T281" s="29">
        <v>0</v>
      </c>
      <c r="U281" s="27">
        <v>0</v>
      </c>
      <c r="V281" s="30">
        <v>0</v>
      </c>
      <c r="W281" s="30">
        <v>0</v>
      </c>
    </row>
    <row r="282" spans="1:23" ht="12.75">
      <c r="A282" s="23" t="s">
        <v>26</v>
      </c>
      <c r="B282" s="24" t="s">
        <v>508</v>
      </c>
      <c r="C282" s="25" t="s">
        <v>509</v>
      </c>
      <c r="D282" s="26">
        <v>214694892</v>
      </c>
      <c r="E282" s="27">
        <v>214694892</v>
      </c>
      <c r="F282" s="27">
        <v>149764485</v>
      </c>
      <c r="G282" s="28">
        <f t="shared" si="56"/>
        <v>0.6975689249281254</v>
      </c>
      <c r="H282" s="29">
        <v>9968538</v>
      </c>
      <c r="I282" s="27">
        <v>19634013</v>
      </c>
      <c r="J282" s="30">
        <v>19856086</v>
      </c>
      <c r="K282" s="30">
        <v>49458637</v>
      </c>
      <c r="L282" s="29">
        <v>16298440</v>
      </c>
      <c r="M282" s="27">
        <v>17538028</v>
      </c>
      <c r="N282" s="30">
        <v>20086342</v>
      </c>
      <c r="O282" s="30">
        <v>53922810</v>
      </c>
      <c r="P282" s="29">
        <v>22948559</v>
      </c>
      <c r="Q282" s="27">
        <v>14911894</v>
      </c>
      <c r="R282" s="30">
        <v>8522585</v>
      </c>
      <c r="S282" s="30">
        <v>46383038</v>
      </c>
      <c r="T282" s="29">
        <v>0</v>
      </c>
      <c r="U282" s="27">
        <v>0</v>
      </c>
      <c r="V282" s="30">
        <v>0</v>
      </c>
      <c r="W282" s="30">
        <v>0</v>
      </c>
    </row>
    <row r="283" spans="1:23" ht="12.75">
      <c r="A283" s="23" t="s">
        <v>45</v>
      </c>
      <c r="B283" s="24" t="s">
        <v>510</v>
      </c>
      <c r="C283" s="25" t="s">
        <v>511</v>
      </c>
      <c r="D283" s="26">
        <v>79601651</v>
      </c>
      <c r="E283" s="27">
        <v>79601651</v>
      </c>
      <c r="F283" s="27">
        <v>56109284</v>
      </c>
      <c r="G283" s="28">
        <f t="shared" si="56"/>
        <v>0.7048758825366574</v>
      </c>
      <c r="H283" s="29">
        <v>4871622</v>
      </c>
      <c r="I283" s="27">
        <v>5405038</v>
      </c>
      <c r="J283" s="30">
        <v>5774725</v>
      </c>
      <c r="K283" s="30">
        <v>16051385</v>
      </c>
      <c r="L283" s="29">
        <v>6172184</v>
      </c>
      <c r="M283" s="27">
        <v>8916033</v>
      </c>
      <c r="N283" s="30">
        <v>8278742</v>
      </c>
      <c r="O283" s="30">
        <v>23366959</v>
      </c>
      <c r="P283" s="29">
        <v>4903899</v>
      </c>
      <c r="Q283" s="27">
        <v>6028098</v>
      </c>
      <c r="R283" s="30">
        <v>5758943</v>
      </c>
      <c r="S283" s="30">
        <v>16690940</v>
      </c>
      <c r="T283" s="29">
        <v>0</v>
      </c>
      <c r="U283" s="27">
        <v>0</v>
      </c>
      <c r="V283" s="30">
        <v>0</v>
      </c>
      <c r="W283" s="30">
        <v>0</v>
      </c>
    </row>
    <row r="284" spans="1:23" ht="12.75">
      <c r="A284" s="31"/>
      <c r="B284" s="32" t="s">
        <v>512</v>
      </c>
      <c r="C284" s="33"/>
      <c r="D284" s="34">
        <f>SUM(D280:D283)</f>
        <v>665041723</v>
      </c>
      <c r="E284" s="35">
        <f>SUM(E280:E283)</f>
        <v>715106733</v>
      </c>
      <c r="F284" s="35">
        <f>SUM(F280:F283)</f>
        <v>506594362</v>
      </c>
      <c r="G284" s="36">
        <f t="shared" si="56"/>
        <v>0.7084178327824526</v>
      </c>
      <c r="H284" s="37">
        <f aca="true" t="shared" si="57" ref="H284:W284">SUM(H280:H283)</f>
        <v>44443387</v>
      </c>
      <c r="I284" s="35">
        <f t="shared" si="57"/>
        <v>51872642</v>
      </c>
      <c r="J284" s="38">
        <f t="shared" si="57"/>
        <v>66328021</v>
      </c>
      <c r="K284" s="38">
        <f t="shared" si="57"/>
        <v>162644050</v>
      </c>
      <c r="L284" s="37">
        <f t="shared" si="57"/>
        <v>51414549</v>
      </c>
      <c r="M284" s="35">
        <f t="shared" si="57"/>
        <v>53858938</v>
      </c>
      <c r="N284" s="38">
        <f t="shared" si="57"/>
        <v>62934069</v>
      </c>
      <c r="O284" s="38">
        <f t="shared" si="57"/>
        <v>168207556</v>
      </c>
      <c r="P284" s="37">
        <f t="shared" si="57"/>
        <v>53813931</v>
      </c>
      <c r="Q284" s="35">
        <f t="shared" si="57"/>
        <v>48005630</v>
      </c>
      <c r="R284" s="38">
        <f t="shared" si="57"/>
        <v>73923195</v>
      </c>
      <c r="S284" s="38">
        <f t="shared" si="57"/>
        <v>175742756</v>
      </c>
      <c r="T284" s="37">
        <f t="shared" si="57"/>
        <v>0</v>
      </c>
      <c r="U284" s="35">
        <f t="shared" si="57"/>
        <v>0</v>
      </c>
      <c r="V284" s="38">
        <f t="shared" si="57"/>
        <v>0</v>
      </c>
      <c r="W284" s="38">
        <f t="shared" si="57"/>
        <v>0</v>
      </c>
    </row>
    <row r="285" spans="1:23" ht="12.75">
      <c r="A285" s="23" t="s">
        <v>26</v>
      </c>
      <c r="B285" s="24" t="s">
        <v>513</v>
      </c>
      <c r="C285" s="25" t="s">
        <v>514</v>
      </c>
      <c r="D285" s="26">
        <v>67451853</v>
      </c>
      <c r="E285" s="27">
        <v>67451853</v>
      </c>
      <c r="F285" s="27">
        <v>27672140</v>
      </c>
      <c r="G285" s="28">
        <f t="shared" si="56"/>
        <v>0.41025025657931147</v>
      </c>
      <c r="H285" s="29">
        <v>0</v>
      </c>
      <c r="I285" s="27">
        <v>3242549</v>
      </c>
      <c r="J285" s="30">
        <v>3242549</v>
      </c>
      <c r="K285" s="30">
        <v>6485098</v>
      </c>
      <c r="L285" s="29">
        <v>4532361</v>
      </c>
      <c r="M285" s="27">
        <v>3773168</v>
      </c>
      <c r="N285" s="30">
        <v>3960117</v>
      </c>
      <c r="O285" s="30">
        <v>12265646</v>
      </c>
      <c r="P285" s="29">
        <v>3324962</v>
      </c>
      <c r="Q285" s="27">
        <v>2994085</v>
      </c>
      <c r="R285" s="30">
        <v>2602349</v>
      </c>
      <c r="S285" s="30">
        <v>8921396</v>
      </c>
      <c r="T285" s="29">
        <v>0</v>
      </c>
      <c r="U285" s="27">
        <v>0</v>
      </c>
      <c r="V285" s="30">
        <v>0</v>
      </c>
      <c r="W285" s="30">
        <v>0</v>
      </c>
    </row>
    <row r="286" spans="1:23" ht="12.75">
      <c r="A286" s="23" t="s">
        <v>26</v>
      </c>
      <c r="B286" s="24" t="s">
        <v>515</v>
      </c>
      <c r="C286" s="25" t="s">
        <v>516</v>
      </c>
      <c r="D286" s="26">
        <v>205312545</v>
      </c>
      <c r="E286" s="27">
        <v>205312545</v>
      </c>
      <c r="F286" s="27">
        <v>150319094</v>
      </c>
      <c r="G286" s="28">
        <f t="shared" si="56"/>
        <v>0.7321476337454197</v>
      </c>
      <c r="H286" s="29">
        <v>15448158</v>
      </c>
      <c r="I286" s="27">
        <v>18561685</v>
      </c>
      <c r="J286" s="30">
        <v>19200791</v>
      </c>
      <c r="K286" s="30">
        <v>53210634</v>
      </c>
      <c r="L286" s="29">
        <v>17019579</v>
      </c>
      <c r="M286" s="27">
        <v>17190307</v>
      </c>
      <c r="N286" s="30">
        <v>16895371</v>
      </c>
      <c r="O286" s="30">
        <v>51105257</v>
      </c>
      <c r="P286" s="29">
        <v>16594825</v>
      </c>
      <c r="Q286" s="27">
        <v>24762686</v>
      </c>
      <c r="R286" s="30">
        <v>4645692</v>
      </c>
      <c r="S286" s="30">
        <v>46003203</v>
      </c>
      <c r="T286" s="29">
        <v>0</v>
      </c>
      <c r="U286" s="27">
        <v>0</v>
      </c>
      <c r="V286" s="30">
        <v>0</v>
      </c>
      <c r="W286" s="30">
        <v>0</v>
      </c>
    </row>
    <row r="287" spans="1:23" ht="12.75">
      <c r="A287" s="23" t="s">
        <v>26</v>
      </c>
      <c r="B287" s="24" t="s">
        <v>517</v>
      </c>
      <c r="C287" s="25" t="s">
        <v>518</v>
      </c>
      <c r="D287" s="26">
        <v>36190000</v>
      </c>
      <c r="E287" s="27">
        <v>36190000</v>
      </c>
      <c r="F287" s="27">
        <v>23575809</v>
      </c>
      <c r="G287" s="28">
        <f t="shared" si="56"/>
        <v>0.6514453992815695</v>
      </c>
      <c r="H287" s="29">
        <v>3154156</v>
      </c>
      <c r="I287" s="27">
        <v>2453784</v>
      </c>
      <c r="J287" s="30">
        <v>2564102</v>
      </c>
      <c r="K287" s="30">
        <v>8172042</v>
      </c>
      <c r="L287" s="29">
        <v>3248674</v>
      </c>
      <c r="M287" s="27">
        <v>1119207</v>
      </c>
      <c r="N287" s="30">
        <v>3165246</v>
      </c>
      <c r="O287" s="30">
        <v>7533127</v>
      </c>
      <c r="P287" s="29">
        <v>2267136</v>
      </c>
      <c r="Q287" s="27">
        <v>1844996</v>
      </c>
      <c r="R287" s="30">
        <v>3758508</v>
      </c>
      <c r="S287" s="30">
        <v>7870640</v>
      </c>
      <c r="T287" s="29">
        <v>0</v>
      </c>
      <c r="U287" s="27">
        <v>0</v>
      </c>
      <c r="V287" s="30">
        <v>0</v>
      </c>
      <c r="W287" s="30">
        <v>0</v>
      </c>
    </row>
    <row r="288" spans="1:23" ht="12.75">
      <c r="A288" s="23" t="s">
        <v>26</v>
      </c>
      <c r="B288" s="24" t="s">
        <v>519</v>
      </c>
      <c r="C288" s="25" t="s">
        <v>520</v>
      </c>
      <c r="D288" s="26">
        <v>72230320</v>
      </c>
      <c r="E288" s="27">
        <v>70992108</v>
      </c>
      <c r="F288" s="27">
        <v>40023458</v>
      </c>
      <c r="G288" s="28">
        <f t="shared" si="56"/>
        <v>0.5637733422424926</v>
      </c>
      <c r="H288" s="29">
        <v>2988145</v>
      </c>
      <c r="I288" s="27">
        <v>4732558</v>
      </c>
      <c r="J288" s="30">
        <v>5360931</v>
      </c>
      <c r="K288" s="30">
        <v>13081634</v>
      </c>
      <c r="L288" s="29">
        <v>4632402</v>
      </c>
      <c r="M288" s="27">
        <v>5782839</v>
      </c>
      <c r="N288" s="30">
        <v>4100575</v>
      </c>
      <c r="O288" s="30">
        <v>14515816</v>
      </c>
      <c r="P288" s="29">
        <v>3870442</v>
      </c>
      <c r="Q288" s="27">
        <v>4141299</v>
      </c>
      <c r="R288" s="30">
        <v>4414267</v>
      </c>
      <c r="S288" s="30">
        <v>12426008</v>
      </c>
      <c r="T288" s="29">
        <v>0</v>
      </c>
      <c r="U288" s="27">
        <v>0</v>
      </c>
      <c r="V288" s="30">
        <v>0</v>
      </c>
      <c r="W288" s="30">
        <v>0</v>
      </c>
    </row>
    <row r="289" spans="1:23" ht="12.75">
      <c r="A289" s="23" t="s">
        <v>26</v>
      </c>
      <c r="B289" s="24" t="s">
        <v>521</v>
      </c>
      <c r="C289" s="25" t="s">
        <v>522</v>
      </c>
      <c r="D289" s="26">
        <v>54511963</v>
      </c>
      <c r="E289" s="27">
        <v>54511963</v>
      </c>
      <c r="F289" s="27">
        <v>24904725</v>
      </c>
      <c r="G289" s="28">
        <f t="shared" si="56"/>
        <v>0.45686714675822626</v>
      </c>
      <c r="H289" s="29">
        <v>2508731</v>
      </c>
      <c r="I289" s="27">
        <v>2313997</v>
      </c>
      <c r="J289" s="30">
        <v>2579938</v>
      </c>
      <c r="K289" s="30">
        <v>7402666</v>
      </c>
      <c r="L289" s="29">
        <v>3022728</v>
      </c>
      <c r="M289" s="27">
        <v>2557501</v>
      </c>
      <c r="N289" s="30">
        <v>4094936</v>
      </c>
      <c r="O289" s="30">
        <v>9675165</v>
      </c>
      <c r="P289" s="29">
        <v>2436032</v>
      </c>
      <c r="Q289" s="27">
        <v>2706911</v>
      </c>
      <c r="R289" s="30">
        <v>2683951</v>
      </c>
      <c r="S289" s="30">
        <v>7826894</v>
      </c>
      <c r="T289" s="29">
        <v>0</v>
      </c>
      <c r="U289" s="27">
        <v>0</v>
      </c>
      <c r="V289" s="30">
        <v>0</v>
      </c>
      <c r="W289" s="30">
        <v>0</v>
      </c>
    </row>
    <row r="290" spans="1:23" ht="12.75">
      <c r="A290" s="23" t="s">
        <v>26</v>
      </c>
      <c r="B290" s="24" t="s">
        <v>523</v>
      </c>
      <c r="C290" s="25" t="s">
        <v>524</v>
      </c>
      <c r="D290" s="26">
        <v>50289190</v>
      </c>
      <c r="E290" s="27">
        <v>50936240</v>
      </c>
      <c r="F290" s="27">
        <v>27018312</v>
      </c>
      <c r="G290" s="28">
        <f t="shared" si="56"/>
        <v>0.5304339699985707</v>
      </c>
      <c r="H290" s="29">
        <v>2156738</v>
      </c>
      <c r="I290" s="27">
        <v>1943380</v>
      </c>
      <c r="J290" s="30">
        <v>2776397</v>
      </c>
      <c r="K290" s="30">
        <v>6876515</v>
      </c>
      <c r="L290" s="29">
        <v>1716685</v>
      </c>
      <c r="M290" s="27">
        <v>4745970</v>
      </c>
      <c r="N290" s="30">
        <v>2758136</v>
      </c>
      <c r="O290" s="30">
        <v>9220791</v>
      </c>
      <c r="P290" s="29">
        <v>2996473</v>
      </c>
      <c r="Q290" s="27">
        <v>4114608</v>
      </c>
      <c r="R290" s="30">
        <v>3809925</v>
      </c>
      <c r="S290" s="30">
        <v>10921006</v>
      </c>
      <c r="T290" s="29">
        <v>0</v>
      </c>
      <c r="U290" s="27">
        <v>0</v>
      </c>
      <c r="V290" s="30">
        <v>0</v>
      </c>
      <c r="W290" s="30">
        <v>0</v>
      </c>
    </row>
    <row r="291" spans="1:23" ht="12.75">
      <c r="A291" s="23" t="s">
        <v>45</v>
      </c>
      <c r="B291" s="24" t="s">
        <v>525</v>
      </c>
      <c r="C291" s="25" t="s">
        <v>526</v>
      </c>
      <c r="D291" s="26">
        <v>89963346</v>
      </c>
      <c r="E291" s="27">
        <v>84986161</v>
      </c>
      <c r="F291" s="27">
        <v>45363866</v>
      </c>
      <c r="G291" s="28">
        <f t="shared" si="56"/>
        <v>0.5337794467501598</v>
      </c>
      <c r="H291" s="29">
        <v>3916299</v>
      </c>
      <c r="I291" s="27">
        <v>3788442</v>
      </c>
      <c r="J291" s="30">
        <v>4419764</v>
      </c>
      <c r="K291" s="30">
        <v>12124505</v>
      </c>
      <c r="L291" s="29">
        <v>5251661</v>
      </c>
      <c r="M291" s="27">
        <v>7046927</v>
      </c>
      <c r="N291" s="30">
        <v>6618488</v>
      </c>
      <c r="O291" s="30">
        <v>18917076</v>
      </c>
      <c r="P291" s="29">
        <v>4520668</v>
      </c>
      <c r="Q291" s="27">
        <v>4856706</v>
      </c>
      <c r="R291" s="30">
        <v>4944911</v>
      </c>
      <c r="S291" s="30">
        <v>14322285</v>
      </c>
      <c r="T291" s="29">
        <v>0</v>
      </c>
      <c r="U291" s="27">
        <v>0</v>
      </c>
      <c r="V291" s="30">
        <v>0</v>
      </c>
      <c r="W291" s="30">
        <v>0</v>
      </c>
    </row>
    <row r="292" spans="1:23" ht="12.75">
      <c r="A292" s="31"/>
      <c r="B292" s="32" t="s">
        <v>527</v>
      </c>
      <c r="C292" s="33"/>
      <c r="D292" s="34">
        <f>SUM(D285:D291)</f>
        <v>575949217</v>
      </c>
      <c r="E292" s="35">
        <f>SUM(E285:E291)</f>
        <v>570380870</v>
      </c>
      <c r="F292" s="35">
        <f>SUM(F285:F291)</f>
        <v>338877404</v>
      </c>
      <c r="G292" s="36">
        <f t="shared" si="56"/>
        <v>0.5941247714005555</v>
      </c>
      <c r="H292" s="37">
        <f aca="true" t="shared" si="58" ref="H292:W292">SUM(H285:H291)</f>
        <v>30172227</v>
      </c>
      <c r="I292" s="35">
        <f t="shared" si="58"/>
        <v>37036395</v>
      </c>
      <c r="J292" s="38">
        <f t="shared" si="58"/>
        <v>40144472</v>
      </c>
      <c r="K292" s="38">
        <f t="shared" si="58"/>
        <v>107353094</v>
      </c>
      <c r="L292" s="37">
        <f t="shared" si="58"/>
        <v>39424090</v>
      </c>
      <c r="M292" s="35">
        <f t="shared" si="58"/>
        <v>42215919</v>
      </c>
      <c r="N292" s="38">
        <f t="shared" si="58"/>
        <v>41592869</v>
      </c>
      <c r="O292" s="38">
        <f t="shared" si="58"/>
        <v>123232878</v>
      </c>
      <c r="P292" s="37">
        <f t="shared" si="58"/>
        <v>36010538</v>
      </c>
      <c r="Q292" s="35">
        <f t="shared" si="58"/>
        <v>45421291</v>
      </c>
      <c r="R292" s="38">
        <f t="shared" si="58"/>
        <v>26859603</v>
      </c>
      <c r="S292" s="38">
        <f t="shared" si="58"/>
        <v>108291432</v>
      </c>
      <c r="T292" s="37">
        <f t="shared" si="58"/>
        <v>0</v>
      </c>
      <c r="U292" s="35">
        <f t="shared" si="58"/>
        <v>0</v>
      </c>
      <c r="V292" s="38">
        <f t="shared" si="58"/>
        <v>0</v>
      </c>
      <c r="W292" s="38">
        <f t="shared" si="58"/>
        <v>0</v>
      </c>
    </row>
    <row r="293" spans="1:23" ht="12.75">
      <c r="A293" s="23" t="s">
        <v>26</v>
      </c>
      <c r="B293" s="24" t="s">
        <v>528</v>
      </c>
      <c r="C293" s="25" t="s">
        <v>529</v>
      </c>
      <c r="D293" s="26">
        <v>90183770</v>
      </c>
      <c r="E293" s="27">
        <v>90183770</v>
      </c>
      <c r="F293" s="27">
        <v>50454837</v>
      </c>
      <c r="G293" s="28">
        <f t="shared" si="56"/>
        <v>0.5594669306905222</v>
      </c>
      <c r="H293" s="29">
        <v>5239802</v>
      </c>
      <c r="I293" s="27">
        <v>4806849</v>
      </c>
      <c r="J293" s="30">
        <v>4660345</v>
      </c>
      <c r="K293" s="30">
        <v>14706996</v>
      </c>
      <c r="L293" s="29">
        <v>5374959</v>
      </c>
      <c r="M293" s="27">
        <v>6324220</v>
      </c>
      <c r="N293" s="30">
        <v>5233832</v>
      </c>
      <c r="O293" s="30">
        <v>16933011</v>
      </c>
      <c r="P293" s="29">
        <v>6612632</v>
      </c>
      <c r="Q293" s="27">
        <v>5058056</v>
      </c>
      <c r="R293" s="30">
        <v>7144142</v>
      </c>
      <c r="S293" s="30">
        <v>18814830</v>
      </c>
      <c r="T293" s="29">
        <v>0</v>
      </c>
      <c r="U293" s="27">
        <v>0</v>
      </c>
      <c r="V293" s="30">
        <v>0</v>
      </c>
      <c r="W293" s="30">
        <v>0</v>
      </c>
    </row>
    <row r="294" spans="1:23" ht="12.75">
      <c r="A294" s="23" t="s">
        <v>26</v>
      </c>
      <c r="B294" s="24" t="s">
        <v>530</v>
      </c>
      <c r="C294" s="25" t="s">
        <v>531</v>
      </c>
      <c r="D294" s="26">
        <v>116698274</v>
      </c>
      <c r="E294" s="27">
        <v>129254213</v>
      </c>
      <c r="F294" s="27">
        <v>85339199</v>
      </c>
      <c r="G294" s="28">
        <f t="shared" si="56"/>
        <v>0.6602430746299929</v>
      </c>
      <c r="H294" s="29">
        <v>4888258</v>
      </c>
      <c r="I294" s="27">
        <v>7740169</v>
      </c>
      <c r="J294" s="30">
        <v>14769259</v>
      </c>
      <c r="K294" s="30">
        <v>27397686</v>
      </c>
      <c r="L294" s="29">
        <v>10484558</v>
      </c>
      <c r="M294" s="27">
        <v>9738477</v>
      </c>
      <c r="N294" s="30">
        <v>6404070</v>
      </c>
      <c r="O294" s="30">
        <v>26627105</v>
      </c>
      <c r="P294" s="29">
        <v>11957845</v>
      </c>
      <c r="Q294" s="27">
        <v>9531314</v>
      </c>
      <c r="R294" s="30">
        <v>9825249</v>
      </c>
      <c r="S294" s="30">
        <v>31314408</v>
      </c>
      <c r="T294" s="29">
        <v>0</v>
      </c>
      <c r="U294" s="27">
        <v>0</v>
      </c>
      <c r="V294" s="30">
        <v>0</v>
      </c>
      <c r="W294" s="30">
        <v>0</v>
      </c>
    </row>
    <row r="295" spans="1:23" ht="12.75">
      <c r="A295" s="23" t="s">
        <v>26</v>
      </c>
      <c r="B295" s="24" t="s">
        <v>532</v>
      </c>
      <c r="C295" s="25" t="s">
        <v>533</v>
      </c>
      <c r="D295" s="26">
        <v>186008600</v>
      </c>
      <c r="E295" s="27">
        <v>183694564</v>
      </c>
      <c r="F295" s="27">
        <v>114666479</v>
      </c>
      <c r="G295" s="28">
        <f t="shared" si="56"/>
        <v>0.624223583448011</v>
      </c>
      <c r="H295" s="29">
        <v>13578568</v>
      </c>
      <c r="I295" s="27">
        <v>14956537</v>
      </c>
      <c r="J295" s="30">
        <v>13603824</v>
      </c>
      <c r="K295" s="30">
        <v>42138929</v>
      </c>
      <c r="L295" s="29">
        <v>11930499</v>
      </c>
      <c r="M295" s="27">
        <v>12637168</v>
      </c>
      <c r="N295" s="30">
        <v>12078890</v>
      </c>
      <c r="O295" s="30">
        <v>36646557</v>
      </c>
      <c r="P295" s="29">
        <v>11414850</v>
      </c>
      <c r="Q295" s="27">
        <v>13160621</v>
      </c>
      <c r="R295" s="30">
        <v>11305522</v>
      </c>
      <c r="S295" s="30">
        <v>35880993</v>
      </c>
      <c r="T295" s="29">
        <v>0</v>
      </c>
      <c r="U295" s="27">
        <v>0</v>
      </c>
      <c r="V295" s="30">
        <v>0</v>
      </c>
      <c r="W295" s="30">
        <v>0</v>
      </c>
    </row>
    <row r="296" spans="1:23" ht="12.75">
      <c r="A296" s="23" t="s">
        <v>26</v>
      </c>
      <c r="B296" s="24" t="s">
        <v>534</v>
      </c>
      <c r="C296" s="25" t="s">
        <v>535</v>
      </c>
      <c r="D296" s="26">
        <v>44985632</v>
      </c>
      <c r="E296" s="27">
        <v>44985632</v>
      </c>
      <c r="F296" s="27">
        <v>29227559</v>
      </c>
      <c r="G296" s="28">
        <f t="shared" si="56"/>
        <v>0.6497087558978831</v>
      </c>
      <c r="H296" s="29">
        <v>7430278</v>
      </c>
      <c r="I296" s="27">
        <v>2528615</v>
      </c>
      <c r="J296" s="30">
        <v>2277363</v>
      </c>
      <c r="K296" s="30">
        <v>12236256</v>
      </c>
      <c r="L296" s="29">
        <v>2169958</v>
      </c>
      <c r="M296" s="27">
        <v>4447802</v>
      </c>
      <c r="N296" s="30">
        <v>2559379</v>
      </c>
      <c r="O296" s="30">
        <v>9177139</v>
      </c>
      <c r="P296" s="29">
        <v>2462386</v>
      </c>
      <c r="Q296" s="27">
        <v>2531850</v>
      </c>
      <c r="R296" s="30">
        <v>2819928</v>
      </c>
      <c r="S296" s="30">
        <v>7814164</v>
      </c>
      <c r="T296" s="29">
        <v>0</v>
      </c>
      <c r="U296" s="27">
        <v>0</v>
      </c>
      <c r="V296" s="30">
        <v>0</v>
      </c>
      <c r="W296" s="30">
        <v>0</v>
      </c>
    </row>
    <row r="297" spans="1:23" ht="12.75">
      <c r="A297" s="23" t="s">
        <v>26</v>
      </c>
      <c r="B297" s="24" t="s">
        <v>536</v>
      </c>
      <c r="C297" s="25" t="s">
        <v>537</v>
      </c>
      <c r="D297" s="26">
        <v>60024600</v>
      </c>
      <c r="E297" s="27">
        <v>60024600</v>
      </c>
      <c r="F297" s="27">
        <v>28200886</v>
      </c>
      <c r="G297" s="28">
        <f t="shared" si="56"/>
        <v>0.469822139589435</v>
      </c>
      <c r="H297" s="29">
        <v>6235860</v>
      </c>
      <c r="I297" s="27">
        <v>5000159</v>
      </c>
      <c r="J297" s="30">
        <v>3963566</v>
      </c>
      <c r="K297" s="30">
        <v>15199585</v>
      </c>
      <c r="L297" s="29">
        <v>2489548</v>
      </c>
      <c r="M297" s="27">
        <v>3274515</v>
      </c>
      <c r="N297" s="30">
        <v>3758837</v>
      </c>
      <c r="O297" s="30">
        <v>9522900</v>
      </c>
      <c r="P297" s="29">
        <v>1435515</v>
      </c>
      <c r="Q297" s="27">
        <v>2042886</v>
      </c>
      <c r="R297" s="30">
        <v>0</v>
      </c>
      <c r="S297" s="30">
        <v>3478401</v>
      </c>
      <c r="T297" s="29">
        <v>0</v>
      </c>
      <c r="U297" s="27">
        <v>0</v>
      </c>
      <c r="V297" s="30">
        <v>0</v>
      </c>
      <c r="W297" s="30">
        <v>0</v>
      </c>
    </row>
    <row r="298" spans="1:23" ht="12.75">
      <c r="A298" s="23" t="s">
        <v>26</v>
      </c>
      <c r="B298" s="24" t="s">
        <v>538</v>
      </c>
      <c r="C298" s="25" t="s">
        <v>539</v>
      </c>
      <c r="D298" s="26">
        <v>56710801</v>
      </c>
      <c r="E298" s="27">
        <v>50417576</v>
      </c>
      <c r="F298" s="27">
        <v>26558517</v>
      </c>
      <c r="G298" s="28">
        <f t="shared" si="56"/>
        <v>0.5267710014460036</v>
      </c>
      <c r="H298" s="29">
        <v>2018845</v>
      </c>
      <c r="I298" s="27">
        <v>2541002</v>
      </c>
      <c r="J298" s="30">
        <v>3392763</v>
      </c>
      <c r="K298" s="30">
        <v>7952610</v>
      </c>
      <c r="L298" s="29">
        <v>2642822</v>
      </c>
      <c r="M298" s="27">
        <v>3639515</v>
      </c>
      <c r="N298" s="30">
        <v>3363330</v>
      </c>
      <c r="O298" s="30">
        <v>9645667</v>
      </c>
      <c r="P298" s="29">
        <v>2624484</v>
      </c>
      <c r="Q298" s="27">
        <v>3402584</v>
      </c>
      <c r="R298" s="30">
        <v>2933172</v>
      </c>
      <c r="S298" s="30">
        <v>8960240</v>
      </c>
      <c r="T298" s="29">
        <v>0</v>
      </c>
      <c r="U298" s="27">
        <v>0</v>
      </c>
      <c r="V298" s="30">
        <v>0</v>
      </c>
      <c r="W298" s="30">
        <v>0</v>
      </c>
    </row>
    <row r="299" spans="1:23" ht="12.75">
      <c r="A299" s="23" t="s">
        <v>26</v>
      </c>
      <c r="B299" s="24" t="s">
        <v>540</v>
      </c>
      <c r="C299" s="25" t="s">
        <v>541</v>
      </c>
      <c r="D299" s="26">
        <v>96307000</v>
      </c>
      <c r="E299" s="27">
        <v>87334611</v>
      </c>
      <c r="F299" s="27">
        <v>52341386</v>
      </c>
      <c r="G299" s="28">
        <f t="shared" si="56"/>
        <v>0.5993200794127314</v>
      </c>
      <c r="H299" s="29">
        <v>5315060</v>
      </c>
      <c r="I299" s="27">
        <v>6191342</v>
      </c>
      <c r="J299" s="30">
        <v>4678813</v>
      </c>
      <c r="K299" s="30">
        <v>16185215</v>
      </c>
      <c r="L299" s="29">
        <v>6980386</v>
      </c>
      <c r="M299" s="27">
        <v>5388626</v>
      </c>
      <c r="N299" s="30">
        <v>5382844</v>
      </c>
      <c r="O299" s="30">
        <v>17751856</v>
      </c>
      <c r="P299" s="29">
        <v>5727740</v>
      </c>
      <c r="Q299" s="27">
        <v>4979637</v>
      </c>
      <c r="R299" s="30">
        <v>7696938</v>
      </c>
      <c r="S299" s="30">
        <v>18404315</v>
      </c>
      <c r="T299" s="29">
        <v>0</v>
      </c>
      <c r="U299" s="27">
        <v>0</v>
      </c>
      <c r="V299" s="30">
        <v>0</v>
      </c>
      <c r="W299" s="30">
        <v>0</v>
      </c>
    </row>
    <row r="300" spans="1:23" ht="12.75">
      <c r="A300" s="23" t="s">
        <v>26</v>
      </c>
      <c r="B300" s="24" t="s">
        <v>542</v>
      </c>
      <c r="C300" s="25" t="s">
        <v>543</v>
      </c>
      <c r="D300" s="26">
        <v>129327000</v>
      </c>
      <c r="E300" s="27">
        <v>129327000</v>
      </c>
      <c r="F300" s="27">
        <v>89146348</v>
      </c>
      <c r="G300" s="28">
        <f t="shared" si="56"/>
        <v>0.6893096414515144</v>
      </c>
      <c r="H300" s="29">
        <v>12156080</v>
      </c>
      <c r="I300" s="27">
        <v>13833017</v>
      </c>
      <c r="J300" s="30">
        <v>6968262</v>
      </c>
      <c r="K300" s="30">
        <v>32957359</v>
      </c>
      <c r="L300" s="29">
        <v>9059504</v>
      </c>
      <c r="M300" s="27">
        <v>8885347</v>
      </c>
      <c r="N300" s="30">
        <v>8820138</v>
      </c>
      <c r="O300" s="30">
        <v>26764989</v>
      </c>
      <c r="P300" s="29">
        <v>8544706</v>
      </c>
      <c r="Q300" s="27">
        <v>9416205</v>
      </c>
      <c r="R300" s="30">
        <v>11463089</v>
      </c>
      <c r="S300" s="30">
        <v>29424000</v>
      </c>
      <c r="T300" s="29">
        <v>0</v>
      </c>
      <c r="U300" s="27">
        <v>0</v>
      </c>
      <c r="V300" s="30">
        <v>0</v>
      </c>
      <c r="W300" s="30">
        <v>0</v>
      </c>
    </row>
    <row r="301" spans="1:23" ht="12.75">
      <c r="A301" s="23" t="s">
        <v>45</v>
      </c>
      <c r="B301" s="24" t="s">
        <v>544</v>
      </c>
      <c r="C301" s="25" t="s">
        <v>545</v>
      </c>
      <c r="D301" s="26">
        <v>39284351</v>
      </c>
      <c r="E301" s="27">
        <v>47750396</v>
      </c>
      <c r="F301" s="27">
        <v>32703380</v>
      </c>
      <c r="G301" s="28">
        <f t="shared" si="56"/>
        <v>0.6848818594090822</v>
      </c>
      <c r="H301" s="29">
        <v>4137457</v>
      </c>
      <c r="I301" s="27">
        <v>2926801</v>
      </c>
      <c r="J301" s="30">
        <v>2900109</v>
      </c>
      <c r="K301" s="30">
        <v>9964367</v>
      </c>
      <c r="L301" s="29">
        <v>3421280</v>
      </c>
      <c r="M301" s="27">
        <v>3057313</v>
      </c>
      <c r="N301" s="30">
        <v>3904708</v>
      </c>
      <c r="O301" s="30">
        <v>10383301</v>
      </c>
      <c r="P301" s="29">
        <v>3652636</v>
      </c>
      <c r="Q301" s="27">
        <v>4006419</v>
      </c>
      <c r="R301" s="30">
        <v>4696657</v>
      </c>
      <c r="S301" s="30">
        <v>12355712</v>
      </c>
      <c r="T301" s="29">
        <v>0</v>
      </c>
      <c r="U301" s="27">
        <v>0</v>
      </c>
      <c r="V301" s="30">
        <v>0</v>
      </c>
      <c r="W301" s="30">
        <v>0</v>
      </c>
    </row>
    <row r="302" spans="1:23" ht="12.75">
      <c r="A302" s="31"/>
      <c r="B302" s="32" t="s">
        <v>546</v>
      </c>
      <c r="C302" s="33"/>
      <c r="D302" s="34">
        <f>SUM(D293:D301)</f>
        <v>819530028</v>
      </c>
      <c r="E302" s="35">
        <f>SUM(E293:E301)</f>
        <v>822972362</v>
      </c>
      <c r="F302" s="35">
        <f>SUM(F293:F301)</f>
        <v>508638591</v>
      </c>
      <c r="G302" s="36">
        <f t="shared" si="56"/>
        <v>0.6180506350953253</v>
      </c>
      <c r="H302" s="37">
        <f aca="true" t="shared" si="59" ref="H302:W302">SUM(H293:H301)</f>
        <v>61000208</v>
      </c>
      <c r="I302" s="35">
        <f t="shared" si="59"/>
        <v>60524491</v>
      </c>
      <c r="J302" s="38">
        <f t="shared" si="59"/>
        <v>57214304</v>
      </c>
      <c r="K302" s="38">
        <f t="shared" si="59"/>
        <v>178739003</v>
      </c>
      <c r="L302" s="37">
        <f t="shared" si="59"/>
        <v>54553514</v>
      </c>
      <c r="M302" s="35">
        <f t="shared" si="59"/>
        <v>57392983</v>
      </c>
      <c r="N302" s="38">
        <f t="shared" si="59"/>
        <v>51506028</v>
      </c>
      <c r="O302" s="38">
        <f t="shared" si="59"/>
        <v>163452525</v>
      </c>
      <c r="P302" s="37">
        <f t="shared" si="59"/>
        <v>54432794</v>
      </c>
      <c r="Q302" s="35">
        <f t="shared" si="59"/>
        <v>54129572</v>
      </c>
      <c r="R302" s="38">
        <f t="shared" si="59"/>
        <v>57884697</v>
      </c>
      <c r="S302" s="38">
        <f t="shared" si="59"/>
        <v>166447063</v>
      </c>
      <c r="T302" s="37">
        <f t="shared" si="59"/>
        <v>0</v>
      </c>
      <c r="U302" s="35">
        <f t="shared" si="59"/>
        <v>0</v>
      </c>
      <c r="V302" s="38">
        <f t="shared" si="59"/>
        <v>0</v>
      </c>
      <c r="W302" s="38">
        <f t="shared" si="59"/>
        <v>0</v>
      </c>
    </row>
    <row r="303" spans="1:23" ht="12.75">
      <c r="A303" s="23" t="s">
        <v>26</v>
      </c>
      <c r="B303" s="24" t="s">
        <v>547</v>
      </c>
      <c r="C303" s="25" t="s">
        <v>548</v>
      </c>
      <c r="D303" s="26">
        <v>20364950</v>
      </c>
      <c r="E303" s="27">
        <v>22064913</v>
      </c>
      <c r="F303" s="27">
        <v>11007595</v>
      </c>
      <c r="G303" s="28">
        <f t="shared" si="56"/>
        <v>0.4988732563776707</v>
      </c>
      <c r="H303" s="29">
        <v>1064363</v>
      </c>
      <c r="I303" s="27">
        <v>926116</v>
      </c>
      <c r="J303" s="30">
        <v>1007047</v>
      </c>
      <c r="K303" s="30">
        <v>2997526</v>
      </c>
      <c r="L303" s="29">
        <v>1233620</v>
      </c>
      <c r="M303" s="27">
        <v>1608274</v>
      </c>
      <c r="N303" s="30">
        <v>1040583</v>
      </c>
      <c r="O303" s="30">
        <v>3882477</v>
      </c>
      <c r="P303" s="29">
        <v>1254615</v>
      </c>
      <c r="Q303" s="27">
        <v>1221981</v>
      </c>
      <c r="R303" s="30">
        <v>1650996</v>
      </c>
      <c r="S303" s="30">
        <v>4127592</v>
      </c>
      <c r="T303" s="29">
        <v>0</v>
      </c>
      <c r="U303" s="27">
        <v>0</v>
      </c>
      <c r="V303" s="30">
        <v>0</v>
      </c>
      <c r="W303" s="30">
        <v>0</v>
      </c>
    </row>
    <row r="304" spans="1:23" ht="12.75">
      <c r="A304" s="23" t="s">
        <v>26</v>
      </c>
      <c r="B304" s="24" t="s">
        <v>549</v>
      </c>
      <c r="C304" s="25" t="s">
        <v>550</v>
      </c>
      <c r="D304" s="26">
        <v>152666678</v>
      </c>
      <c r="E304" s="27">
        <v>152666678</v>
      </c>
      <c r="F304" s="27">
        <v>118840676</v>
      </c>
      <c r="G304" s="28">
        <f t="shared" si="56"/>
        <v>0.7784323177582996</v>
      </c>
      <c r="H304" s="29">
        <v>11331473</v>
      </c>
      <c r="I304" s="27">
        <v>13846506</v>
      </c>
      <c r="J304" s="30">
        <v>11765393</v>
      </c>
      <c r="K304" s="30">
        <v>36943372</v>
      </c>
      <c r="L304" s="29">
        <v>11014912</v>
      </c>
      <c r="M304" s="27">
        <v>16939917</v>
      </c>
      <c r="N304" s="30">
        <v>12797693</v>
      </c>
      <c r="O304" s="30">
        <v>40752522</v>
      </c>
      <c r="P304" s="29">
        <v>14392231</v>
      </c>
      <c r="Q304" s="27">
        <v>11438089</v>
      </c>
      <c r="R304" s="30">
        <v>15314462</v>
      </c>
      <c r="S304" s="30">
        <v>41144782</v>
      </c>
      <c r="T304" s="29">
        <v>0</v>
      </c>
      <c r="U304" s="27">
        <v>0</v>
      </c>
      <c r="V304" s="30">
        <v>0</v>
      </c>
      <c r="W304" s="30">
        <v>0</v>
      </c>
    </row>
    <row r="305" spans="1:23" ht="12.75">
      <c r="A305" s="23" t="s">
        <v>26</v>
      </c>
      <c r="B305" s="24" t="s">
        <v>551</v>
      </c>
      <c r="C305" s="25" t="s">
        <v>552</v>
      </c>
      <c r="D305" s="26">
        <v>585008343</v>
      </c>
      <c r="E305" s="27">
        <v>585008343</v>
      </c>
      <c r="F305" s="27">
        <v>321772034</v>
      </c>
      <c r="G305" s="28">
        <f t="shared" si="56"/>
        <v>0.5500298206858223</v>
      </c>
      <c r="H305" s="29">
        <v>20297260</v>
      </c>
      <c r="I305" s="27">
        <v>38331147</v>
      </c>
      <c r="J305" s="30">
        <v>38073916</v>
      </c>
      <c r="K305" s="30">
        <v>96702323</v>
      </c>
      <c r="L305" s="29">
        <v>35269083</v>
      </c>
      <c r="M305" s="27">
        <v>45029333</v>
      </c>
      <c r="N305" s="30">
        <v>33972015</v>
      </c>
      <c r="O305" s="30">
        <v>114270431</v>
      </c>
      <c r="P305" s="29">
        <v>38356761</v>
      </c>
      <c r="Q305" s="27">
        <v>34453793</v>
      </c>
      <c r="R305" s="30">
        <v>37988726</v>
      </c>
      <c r="S305" s="30">
        <v>110799280</v>
      </c>
      <c r="T305" s="29">
        <v>0</v>
      </c>
      <c r="U305" s="27">
        <v>0</v>
      </c>
      <c r="V305" s="30">
        <v>0</v>
      </c>
      <c r="W305" s="30">
        <v>0</v>
      </c>
    </row>
    <row r="306" spans="1:23" ht="12.75">
      <c r="A306" s="23" t="s">
        <v>26</v>
      </c>
      <c r="B306" s="24" t="s">
        <v>553</v>
      </c>
      <c r="C306" s="25" t="s">
        <v>554</v>
      </c>
      <c r="D306" s="26">
        <v>45569469</v>
      </c>
      <c r="E306" s="27">
        <v>45569469</v>
      </c>
      <c r="F306" s="27">
        <v>29866001</v>
      </c>
      <c r="G306" s="28">
        <f t="shared" si="56"/>
        <v>0.655394975087377</v>
      </c>
      <c r="H306" s="29">
        <v>8652301</v>
      </c>
      <c r="I306" s="27">
        <v>0</v>
      </c>
      <c r="J306" s="30">
        <v>0</v>
      </c>
      <c r="K306" s="30">
        <v>8652301</v>
      </c>
      <c r="L306" s="29">
        <v>1540852</v>
      </c>
      <c r="M306" s="27">
        <v>1787057</v>
      </c>
      <c r="N306" s="30">
        <v>2477160</v>
      </c>
      <c r="O306" s="30">
        <v>5805069</v>
      </c>
      <c r="P306" s="29">
        <v>2185995</v>
      </c>
      <c r="Q306" s="27">
        <v>5542254</v>
      </c>
      <c r="R306" s="30">
        <v>7680382</v>
      </c>
      <c r="S306" s="30">
        <v>15408631</v>
      </c>
      <c r="T306" s="29">
        <v>0</v>
      </c>
      <c r="U306" s="27">
        <v>0</v>
      </c>
      <c r="V306" s="30">
        <v>0</v>
      </c>
      <c r="W306" s="30">
        <v>0</v>
      </c>
    </row>
    <row r="307" spans="1:23" ht="12.75">
      <c r="A307" s="23" t="s">
        <v>26</v>
      </c>
      <c r="B307" s="24" t="s">
        <v>555</v>
      </c>
      <c r="C307" s="25" t="s">
        <v>556</v>
      </c>
      <c r="D307" s="26">
        <v>168258000</v>
      </c>
      <c r="E307" s="27">
        <v>168258000</v>
      </c>
      <c r="F307" s="27">
        <v>56393135</v>
      </c>
      <c r="G307" s="28">
        <f t="shared" si="56"/>
        <v>0.3351587145930654</v>
      </c>
      <c r="H307" s="29">
        <v>12732826</v>
      </c>
      <c r="I307" s="27">
        <v>7857515</v>
      </c>
      <c r="J307" s="30">
        <v>5913235</v>
      </c>
      <c r="K307" s="30">
        <v>26503576</v>
      </c>
      <c r="L307" s="29">
        <v>0</v>
      </c>
      <c r="M307" s="27">
        <v>0</v>
      </c>
      <c r="N307" s="30">
        <v>7650041</v>
      </c>
      <c r="O307" s="30">
        <v>7650041</v>
      </c>
      <c r="P307" s="29">
        <v>8023978</v>
      </c>
      <c r="Q307" s="27">
        <v>7107770</v>
      </c>
      <c r="R307" s="30">
        <v>7107770</v>
      </c>
      <c r="S307" s="30">
        <v>22239518</v>
      </c>
      <c r="T307" s="29">
        <v>0</v>
      </c>
      <c r="U307" s="27">
        <v>0</v>
      </c>
      <c r="V307" s="30">
        <v>0</v>
      </c>
      <c r="W307" s="30">
        <v>0</v>
      </c>
    </row>
    <row r="308" spans="1:23" ht="12.75">
      <c r="A308" s="23" t="s">
        <v>26</v>
      </c>
      <c r="B308" s="24" t="s">
        <v>557</v>
      </c>
      <c r="C308" s="25" t="s">
        <v>558</v>
      </c>
      <c r="D308" s="26">
        <v>66676000</v>
      </c>
      <c r="E308" s="27">
        <v>66676000</v>
      </c>
      <c r="F308" s="27">
        <v>34846331</v>
      </c>
      <c r="G308" s="28">
        <f t="shared" si="56"/>
        <v>0.5226217979482872</v>
      </c>
      <c r="H308" s="29">
        <v>3177028</v>
      </c>
      <c r="I308" s="27">
        <v>4448914</v>
      </c>
      <c r="J308" s="30">
        <v>4695155</v>
      </c>
      <c r="K308" s="30">
        <v>12321097</v>
      </c>
      <c r="L308" s="29">
        <v>2833037</v>
      </c>
      <c r="M308" s="27">
        <v>4554474</v>
      </c>
      <c r="N308" s="30">
        <v>3491018</v>
      </c>
      <c r="O308" s="30">
        <v>10878529</v>
      </c>
      <c r="P308" s="29">
        <v>3690552</v>
      </c>
      <c r="Q308" s="27">
        <v>4089214</v>
      </c>
      <c r="R308" s="30">
        <v>3866939</v>
      </c>
      <c r="S308" s="30">
        <v>11646705</v>
      </c>
      <c r="T308" s="29">
        <v>0</v>
      </c>
      <c r="U308" s="27">
        <v>0</v>
      </c>
      <c r="V308" s="30">
        <v>0</v>
      </c>
      <c r="W308" s="30">
        <v>0</v>
      </c>
    </row>
    <row r="309" spans="1:23" ht="12.75">
      <c r="A309" s="23" t="s">
        <v>45</v>
      </c>
      <c r="B309" s="24" t="s">
        <v>559</v>
      </c>
      <c r="C309" s="25" t="s">
        <v>560</v>
      </c>
      <c r="D309" s="26">
        <v>54747870</v>
      </c>
      <c r="E309" s="27">
        <v>57342637</v>
      </c>
      <c r="F309" s="27">
        <v>39530192</v>
      </c>
      <c r="G309" s="28">
        <f t="shared" si="56"/>
        <v>0.6893682269966064</v>
      </c>
      <c r="H309" s="29">
        <v>4143868</v>
      </c>
      <c r="I309" s="27">
        <v>4199450</v>
      </c>
      <c r="J309" s="30">
        <v>4256945</v>
      </c>
      <c r="K309" s="30">
        <v>12600263</v>
      </c>
      <c r="L309" s="29">
        <v>4062654</v>
      </c>
      <c r="M309" s="27">
        <v>6012242</v>
      </c>
      <c r="N309" s="30">
        <v>4645830</v>
      </c>
      <c r="O309" s="30">
        <v>14720726</v>
      </c>
      <c r="P309" s="29">
        <v>4767374</v>
      </c>
      <c r="Q309" s="27">
        <v>3665340</v>
      </c>
      <c r="R309" s="30">
        <v>3776489</v>
      </c>
      <c r="S309" s="30">
        <v>12209203</v>
      </c>
      <c r="T309" s="29">
        <v>0</v>
      </c>
      <c r="U309" s="27">
        <v>0</v>
      </c>
      <c r="V309" s="30">
        <v>0</v>
      </c>
      <c r="W309" s="30">
        <v>0</v>
      </c>
    </row>
    <row r="310" spans="1:23" ht="12.75">
      <c r="A310" s="31"/>
      <c r="B310" s="32" t="s">
        <v>561</v>
      </c>
      <c r="C310" s="33"/>
      <c r="D310" s="34">
        <f>SUM(D303:D309)</f>
        <v>1093291310</v>
      </c>
      <c r="E310" s="35">
        <f>SUM(E303:E309)</f>
        <v>1097586040</v>
      </c>
      <c r="F310" s="35">
        <f>SUM(F303:F309)</f>
        <v>612255964</v>
      </c>
      <c r="G310" s="36">
        <f t="shared" si="56"/>
        <v>0.5578204730082026</v>
      </c>
      <c r="H310" s="37">
        <f aca="true" t="shared" si="60" ref="H310:W310">SUM(H303:H309)</f>
        <v>61399119</v>
      </c>
      <c r="I310" s="35">
        <f t="shared" si="60"/>
        <v>69609648</v>
      </c>
      <c r="J310" s="38">
        <f t="shared" si="60"/>
        <v>65711691</v>
      </c>
      <c r="K310" s="38">
        <f t="shared" si="60"/>
        <v>196720458</v>
      </c>
      <c r="L310" s="37">
        <f t="shared" si="60"/>
        <v>55954158</v>
      </c>
      <c r="M310" s="35">
        <f t="shared" si="60"/>
        <v>75931297</v>
      </c>
      <c r="N310" s="38">
        <f t="shared" si="60"/>
        <v>66074340</v>
      </c>
      <c r="O310" s="38">
        <f t="shared" si="60"/>
        <v>197959795</v>
      </c>
      <c r="P310" s="37">
        <f t="shared" si="60"/>
        <v>72671506</v>
      </c>
      <c r="Q310" s="35">
        <f t="shared" si="60"/>
        <v>67518441</v>
      </c>
      <c r="R310" s="38">
        <f t="shared" si="60"/>
        <v>77385764</v>
      </c>
      <c r="S310" s="38">
        <f t="shared" si="60"/>
        <v>217575711</v>
      </c>
      <c r="T310" s="37">
        <f t="shared" si="60"/>
        <v>0</v>
      </c>
      <c r="U310" s="35">
        <f t="shared" si="60"/>
        <v>0</v>
      </c>
      <c r="V310" s="38">
        <f t="shared" si="60"/>
        <v>0</v>
      </c>
      <c r="W310" s="38">
        <f t="shared" si="60"/>
        <v>0</v>
      </c>
    </row>
    <row r="311" spans="1:23" ht="12.75">
      <c r="A311" s="23" t="s">
        <v>26</v>
      </c>
      <c r="B311" s="24" t="s">
        <v>562</v>
      </c>
      <c r="C311" s="25" t="s">
        <v>563</v>
      </c>
      <c r="D311" s="26">
        <v>1495603395</v>
      </c>
      <c r="E311" s="27">
        <v>1564271912</v>
      </c>
      <c r="F311" s="27">
        <v>998122809</v>
      </c>
      <c r="G311" s="28">
        <f t="shared" si="56"/>
        <v>0.6380750055940402</v>
      </c>
      <c r="H311" s="29">
        <v>79022938</v>
      </c>
      <c r="I311" s="27">
        <v>85806659</v>
      </c>
      <c r="J311" s="30">
        <v>254687901</v>
      </c>
      <c r="K311" s="30">
        <v>419517498</v>
      </c>
      <c r="L311" s="29">
        <v>83952201</v>
      </c>
      <c r="M311" s="27">
        <v>92753317</v>
      </c>
      <c r="N311" s="30">
        <v>130030460</v>
      </c>
      <c r="O311" s="30">
        <v>306735978</v>
      </c>
      <c r="P311" s="29">
        <v>87975559</v>
      </c>
      <c r="Q311" s="27">
        <v>95973751</v>
      </c>
      <c r="R311" s="30">
        <v>87920023</v>
      </c>
      <c r="S311" s="30">
        <v>271869333</v>
      </c>
      <c r="T311" s="29">
        <v>0</v>
      </c>
      <c r="U311" s="27">
        <v>0</v>
      </c>
      <c r="V311" s="30">
        <v>0</v>
      </c>
      <c r="W311" s="30">
        <v>0</v>
      </c>
    </row>
    <row r="312" spans="1:23" ht="12.75">
      <c r="A312" s="23" t="s">
        <v>26</v>
      </c>
      <c r="B312" s="24" t="s">
        <v>564</v>
      </c>
      <c r="C312" s="25" t="s">
        <v>565</v>
      </c>
      <c r="D312" s="26">
        <v>107595000</v>
      </c>
      <c r="E312" s="27">
        <v>107595000</v>
      </c>
      <c r="F312" s="27">
        <v>56552858</v>
      </c>
      <c r="G312" s="28">
        <f t="shared" si="56"/>
        <v>0.5256086063478786</v>
      </c>
      <c r="H312" s="29">
        <v>7418380</v>
      </c>
      <c r="I312" s="27">
        <v>7661471</v>
      </c>
      <c r="J312" s="30">
        <v>4333362</v>
      </c>
      <c r="K312" s="30">
        <v>19413213</v>
      </c>
      <c r="L312" s="29">
        <v>6671105</v>
      </c>
      <c r="M312" s="27">
        <v>6677516</v>
      </c>
      <c r="N312" s="30">
        <v>7882720</v>
      </c>
      <c r="O312" s="30">
        <v>21231341</v>
      </c>
      <c r="P312" s="29">
        <v>5964812</v>
      </c>
      <c r="Q312" s="27">
        <v>4467581</v>
      </c>
      <c r="R312" s="30">
        <v>5475911</v>
      </c>
      <c r="S312" s="30">
        <v>15908304</v>
      </c>
      <c r="T312" s="29">
        <v>0</v>
      </c>
      <c r="U312" s="27">
        <v>0</v>
      </c>
      <c r="V312" s="30">
        <v>0</v>
      </c>
      <c r="W312" s="30">
        <v>0</v>
      </c>
    </row>
    <row r="313" spans="1:23" ht="12.75">
      <c r="A313" s="23" t="s">
        <v>26</v>
      </c>
      <c r="B313" s="24" t="s">
        <v>566</v>
      </c>
      <c r="C313" s="25" t="s">
        <v>567</v>
      </c>
      <c r="D313" s="26">
        <v>105531988</v>
      </c>
      <c r="E313" s="27">
        <v>105531988</v>
      </c>
      <c r="F313" s="27">
        <v>67303405</v>
      </c>
      <c r="G313" s="28">
        <f t="shared" si="56"/>
        <v>0.6377535975158546</v>
      </c>
      <c r="H313" s="29">
        <v>4481125</v>
      </c>
      <c r="I313" s="27">
        <v>4320334</v>
      </c>
      <c r="J313" s="30">
        <v>14035882</v>
      </c>
      <c r="K313" s="30">
        <v>22837341</v>
      </c>
      <c r="L313" s="29">
        <v>5568026</v>
      </c>
      <c r="M313" s="27">
        <v>4864490</v>
      </c>
      <c r="N313" s="30">
        <v>13156633</v>
      </c>
      <c r="O313" s="30">
        <v>23589149</v>
      </c>
      <c r="P313" s="29">
        <v>4274720</v>
      </c>
      <c r="Q313" s="27">
        <v>3592063</v>
      </c>
      <c r="R313" s="30">
        <v>13010132</v>
      </c>
      <c r="S313" s="30">
        <v>20876915</v>
      </c>
      <c r="T313" s="29">
        <v>0</v>
      </c>
      <c r="U313" s="27">
        <v>0</v>
      </c>
      <c r="V313" s="30">
        <v>0</v>
      </c>
      <c r="W313" s="30">
        <v>0</v>
      </c>
    </row>
    <row r="314" spans="1:23" ht="12.75">
      <c r="A314" s="23" t="s">
        <v>26</v>
      </c>
      <c r="B314" s="24" t="s">
        <v>568</v>
      </c>
      <c r="C314" s="25" t="s">
        <v>569</v>
      </c>
      <c r="D314" s="26">
        <v>187545286</v>
      </c>
      <c r="E314" s="27">
        <v>187545286</v>
      </c>
      <c r="F314" s="27">
        <v>120782804</v>
      </c>
      <c r="G314" s="28">
        <f t="shared" si="56"/>
        <v>0.6440194076645573</v>
      </c>
      <c r="H314" s="29">
        <v>11059599</v>
      </c>
      <c r="I314" s="27">
        <v>13111536</v>
      </c>
      <c r="J314" s="30">
        <v>14442674</v>
      </c>
      <c r="K314" s="30">
        <v>38613809</v>
      </c>
      <c r="L314" s="29">
        <v>13931515</v>
      </c>
      <c r="M314" s="27">
        <v>9924519</v>
      </c>
      <c r="N314" s="30">
        <v>14209618</v>
      </c>
      <c r="O314" s="30">
        <v>38065652</v>
      </c>
      <c r="P314" s="29">
        <v>14107352</v>
      </c>
      <c r="Q314" s="27">
        <v>12226498</v>
      </c>
      <c r="R314" s="30">
        <v>17769493</v>
      </c>
      <c r="S314" s="30">
        <v>44103343</v>
      </c>
      <c r="T314" s="29">
        <v>0</v>
      </c>
      <c r="U314" s="27">
        <v>0</v>
      </c>
      <c r="V314" s="30">
        <v>0</v>
      </c>
      <c r="W314" s="30">
        <v>0</v>
      </c>
    </row>
    <row r="315" spans="1:23" ht="12.75">
      <c r="A315" s="23" t="s">
        <v>45</v>
      </c>
      <c r="B315" s="24" t="s">
        <v>570</v>
      </c>
      <c r="C315" s="25" t="s">
        <v>571</v>
      </c>
      <c r="D315" s="26">
        <v>121160790</v>
      </c>
      <c r="E315" s="27">
        <v>121903670</v>
      </c>
      <c r="F315" s="27">
        <v>66972336</v>
      </c>
      <c r="G315" s="28">
        <f t="shared" si="56"/>
        <v>0.5493873646297933</v>
      </c>
      <c r="H315" s="29">
        <v>4589883</v>
      </c>
      <c r="I315" s="27">
        <v>5372240</v>
      </c>
      <c r="J315" s="30">
        <v>7562051</v>
      </c>
      <c r="K315" s="30">
        <v>17524174</v>
      </c>
      <c r="L315" s="29">
        <v>6529469</v>
      </c>
      <c r="M315" s="27">
        <v>8342855</v>
      </c>
      <c r="N315" s="30">
        <v>9060134</v>
      </c>
      <c r="O315" s="30">
        <v>23932458</v>
      </c>
      <c r="P315" s="29">
        <v>5526142</v>
      </c>
      <c r="Q315" s="27">
        <v>8325608</v>
      </c>
      <c r="R315" s="30">
        <v>11663954</v>
      </c>
      <c r="S315" s="30">
        <v>25515704</v>
      </c>
      <c r="T315" s="29">
        <v>0</v>
      </c>
      <c r="U315" s="27">
        <v>0</v>
      </c>
      <c r="V315" s="30">
        <v>0</v>
      </c>
      <c r="W315" s="30">
        <v>0</v>
      </c>
    </row>
    <row r="316" spans="1:23" ht="12.75">
      <c r="A316" s="53"/>
      <c r="B316" s="54" t="s">
        <v>572</v>
      </c>
      <c r="C316" s="55"/>
      <c r="D316" s="56">
        <f>SUM(D311:D315)</f>
        <v>2017436459</v>
      </c>
      <c r="E316" s="57">
        <f>SUM(E311:E315)</f>
        <v>2086847856</v>
      </c>
      <c r="F316" s="57">
        <f>SUM(F311:F315)</f>
        <v>1309734212</v>
      </c>
      <c r="G316" s="58">
        <f t="shared" si="56"/>
        <v>0.6276136557987771</v>
      </c>
      <c r="H316" s="59">
        <f aca="true" t="shared" si="61" ref="H316:W316">SUM(H311:H315)</f>
        <v>106571925</v>
      </c>
      <c r="I316" s="57">
        <f t="shared" si="61"/>
        <v>116272240</v>
      </c>
      <c r="J316" s="60">
        <f t="shared" si="61"/>
        <v>295061870</v>
      </c>
      <c r="K316" s="60">
        <f t="shared" si="61"/>
        <v>517906035</v>
      </c>
      <c r="L316" s="59">
        <f t="shared" si="61"/>
        <v>116652316</v>
      </c>
      <c r="M316" s="57">
        <f t="shared" si="61"/>
        <v>122562697</v>
      </c>
      <c r="N316" s="60">
        <f t="shared" si="61"/>
        <v>174339565</v>
      </c>
      <c r="O316" s="60">
        <f t="shared" si="61"/>
        <v>413554578</v>
      </c>
      <c r="P316" s="59">
        <f t="shared" si="61"/>
        <v>117848585</v>
      </c>
      <c r="Q316" s="57">
        <f t="shared" si="61"/>
        <v>124585501</v>
      </c>
      <c r="R316" s="60">
        <f t="shared" si="61"/>
        <v>135839513</v>
      </c>
      <c r="S316" s="60">
        <f t="shared" si="61"/>
        <v>378273599</v>
      </c>
      <c r="T316" s="59">
        <f t="shared" si="61"/>
        <v>0</v>
      </c>
      <c r="U316" s="57">
        <f t="shared" si="61"/>
        <v>0</v>
      </c>
      <c r="V316" s="60">
        <f t="shared" si="61"/>
        <v>0</v>
      </c>
      <c r="W316" s="60">
        <f t="shared" si="61"/>
        <v>0</v>
      </c>
    </row>
    <row r="317" spans="1:23" ht="12.75">
      <c r="A317" s="39"/>
      <c r="B317" s="40" t="s">
        <v>573</v>
      </c>
      <c r="C317" s="41"/>
      <c r="D317" s="42">
        <f>SUM(D280:D283,D285:D291,D293:D301,D303:D309,D311:D315)</f>
        <v>5171248737</v>
      </c>
      <c r="E317" s="43">
        <f>SUM(E280:E283,E285:E291,E293:E301,E303:E309,E311:E315)</f>
        <v>5292893861</v>
      </c>
      <c r="F317" s="43">
        <f>SUM(F280:F283,F285:F291,F293:F301,F303:F309,F311:F315)</f>
        <v>3276100533</v>
      </c>
      <c r="G317" s="44">
        <f t="shared" si="56"/>
        <v>0.6189620685839784</v>
      </c>
      <c r="H317" s="45">
        <f aca="true" t="shared" si="62" ref="H317:W317">SUM(H280:H283,H285:H291,H293:H301,H303:H309,H311:H315)</f>
        <v>303586866</v>
      </c>
      <c r="I317" s="43">
        <f t="shared" si="62"/>
        <v>335315416</v>
      </c>
      <c r="J317" s="46">
        <f t="shared" si="62"/>
        <v>524460358</v>
      </c>
      <c r="K317" s="46">
        <f t="shared" si="62"/>
        <v>1163362640</v>
      </c>
      <c r="L317" s="45">
        <f t="shared" si="62"/>
        <v>317998627</v>
      </c>
      <c r="M317" s="43">
        <f t="shared" si="62"/>
        <v>351961834</v>
      </c>
      <c r="N317" s="46">
        <f t="shared" si="62"/>
        <v>396446871</v>
      </c>
      <c r="O317" s="46">
        <f t="shared" si="62"/>
        <v>1066407332</v>
      </c>
      <c r="P317" s="45">
        <f t="shared" si="62"/>
        <v>334777354</v>
      </c>
      <c r="Q317" s="43">
        <f t="shared" si="62"/>
        <v>339660435</v>
      </c>
      <c r="R317" s="46">
        <f t="shared" si="62"/>
        <v>371892772</v>
      </c>
      <c r="S317" s="46">
        <f t="shared" si="62"/>
        <v>1046330561</v>
      </c>
      <c r="T317" s="45">
        <f t="shared" si="62"/>
        <v>0</v>
      </c>
      <c r="U317" s="43">
        <f t="shared" si="62"/>
        <v>0</v>
      </c>
      <c r="V317" s="46">
        <f t="shared" si="62"/>
        <v>0</v>
      </c>
      <c r="W317" s="46">
        <f t="shared" si="62"/>
        <v>0</v>
      </c>
    </row>
    <row r="318" spans="1:23" ht="12.75">
      <c r="A318" s="15"/>
      <c r="B318" s="47"/>
      <c r="C318" s="48"/>
      <c r="D318" s="49"/>
      <c r="E318" s="50"/>
      <c r="F318" s="50"/>
      <c r="G318" s="20"/>
      <c r="H318" s="29"/>
      <c r="I318" s="27"/>
      <c r="J318" s="30"/>
      <c r="K318" s="30"/>
      <c r="L318" s="29"/>
      <c r="M318" s="27"/>
      <c r="N318" s="30"/>
      <c r="O318" s="30"/>
      <c r="P318" s="29"/>
      <c r="Q318" s="27"/>
      <c r="R318" s="30"/>
      <c r="S318" s="30"/>
      <c r="T318" s="29"/>
      <c r="U318" s="27"/>
      <c r="V318" s="30"/>
      <c r="W318" s="30"/>
    </row>
    <row r="319" spans="1:23" ht="12.75">
      <c r="A319" s="15"/>
      <c r="B319" s="16" t="s">
        <v>574</v>
      </c>
      <c r="C319" s="17"/>
      <c r="D319" s="52"/>
      <c r="E319" s="50"/>
      <c r="F319" s="50"/>
      <c r="G319" s="20"/>
      <c r="H319" s="29"/>
      <c r="I319" s="27"/>
      <c r="J319" s="30"/>
      <c r="K319" s="30"/>
      <c r="L319" s="29"/>
      <c r="M319" s="27"/>
      <c r="N319" s="30"/>
      <c r="O319" s="30"/>
      <c r="P319" s="29"/>
      <c r="Q319" s="27"/>
      <c r="R319" s="30"/>
      <c r="S319" s="30"/>
      <c r="T319" s="29"/>
      <c r="U319" s="27"/>
      <c r="V319" s="30"/>
      <c r="W319" s="30"/>
    </row>
    <row r="320" spans="1:23" ht="12.75">
      <c r="A320" s="23" t="s">
        <v>20</v>
      </c>
      <c r="B320" s="24" t="s">
        <v>575</v>
      </c>
      <c r="C320" s="25" t="s">
        <v>576</v>
      </c>
      <c r="D320" s="26">
        <v>26144082208</v>
      </c>
      <c r="E320" s="27">
        <v>25784924853</v>
      </c>
      <c r="F320" s="27">
        <v>18185849596</v>
      </c>
      <c r="G320" s="28">
        <f aca="true" t="shared" si="63" ref="G320:G357">IF($E320=0,0,$F320/$E320)</f>
        <v>0.7052899979223376</v>
      </c>
      <c r="H320" s="29">
        <v>1208796212</v>
      </c>
      <c r="I320" s="27">
        <v>2357010877</v>
      </c>
      <c r="J320" s="30">
        <v>2311613011</v>
      </c>
      <c r="K320" s="30">
        <v>5877420100</v>
      </c>
      <c r="L320" s="29">
        <v>2037296821</v>
      </c>
      <c r="M320" s="27">
        <v>2354704847</v>
      </c>
      <c r="N320" s="30">
        <v>2148733015</v>
      </c>
      <c r="O320" s="30">
        <v>6540734683</v>
      </c>
      <c r="P320" s="29">
        <v>1801103114</v>
      </c>
      <c r="Q320" s="27">
        <v>2002683311</v>
      </c>
      <c r="R320" s="30">
        <v>1963908388</v>
      </c>
      <c r="S320" s="30">
        <v>5767694813</v>
      </c>
      <c r="T320" s="29">
        <v>0</v>
      </c>
      <c r="U320" s="27">
        <v>0</v>
      </c>
      <c r="V320" s="30">
        <v>0</v>
      </c>
      <c r="W320" s="30">
        <v>0</v>
      </c>
    </row>
    <row r="321" spans="1:23" ht="12.75">
      <c r="A321" s="31"/>
      <c r="B321" s="32" t="s">
        <v>25</v>
      </c>
      <c r="C321" s="33"/>
      <c r="D321" s="34">
        <f>D320</f>
        <v>26144082208</v>
      </c>
      <c r="E321" s="35">
        <f>E320</f>
        <v>25784924853</v>
      </c>
      <c r="F321" s="35">
        <f>F320</f>
        <v>18185849596</v>
      </c>
      <c r="G321" s="36">
        <f t="shared" si="63"/>
        <v>0.7052899979223376</v>
      </c>
      <c r="H321" s="37">
        <f aca="true" t="shared" si="64" ref="H321:W321">H320</f>
        <v>1208796212</v>
      </c>
      <c r="I321" s="35">
        <f t="shared" si="64"/>
        <v>2357010877</v>
      </c>
      <c r="J321" s="38">
        <f t="shared" si="64"/>
        <v>2311613011</v>
      </c>
      <c r="K321" s="38">
        <f t="shared" si="64"/>
        <v>5877420100</v>
      </c>
      <c r="L321" s="37">
        <f t="shared" si="64"/>
        <v>2037296821</v>
      </c>
      <c r="M321" s="35">
        <f t="shared" si="64"/>
        <v>2354704847</v>
      </c>
      <c r="N321" s="38">
        <f t="shared" si="64"/>
        <v>2148733015</v>
      </c>
      <c r="O321" s="38">
        <f t="shared" si="64"/>
        <v>6540734683</v>
      </c>
      <c r="P321" s="37">
        <f t="shared" si="64"/>
        <v>1801103114</v>
      </c>
      <c r="Q321" s="35">
        <f t="shared" si="64"/>
        <v>2002683311</v>
      </c>
      <c r="R321" s="38">
        <f t="shared" si="64"/>
        <v>1963908388</v>
      </c>
      <c r="S321" s="38">
        <f t="shared" si="64"/>
        <v>5767694813</v>
      </c>
      <c r="T321" s="37">
        <f t="shared" si="64"/>
        <v>0</v>
      </c>
      <c r="U321" s="35">
        <f t="shared" si="64"/>
        <v>0</v>
      </c>
      <c r="V321" s="38">
        <f t="shared" si="64"/>
        <v>0</v>
      </c>
      <c r="W321" s="38">
        <f t="shared" si="64"/>
        <v>0</v>
      </c>
    </row>
    <row r="322" spans="1:23" ht="12.75">
      <c r="A322" s="23" t="s">
        <v>26</v>
      </c>
      <c r="B322" s="24" t="s">
        <v>577</v>
      </c>
      <c r="C322" s="25" t="s">
        <v>578</v>
      </c>
      <c r="D322" s="26">
        <v>212653313</v>
      </c>
      <c r="E322" s="27">
        <v>208795299</v>
      </c>
      <c r="F322" s="27">
        <v>130770102</v>
      </c>
      <c r="G322" s="28">
        <f t="shared" si="63"/>
        <v>0.6263076928757865</v>
      </c>
      <c r="H322" s="29">
        <v>14537207</v>
      </c>
      <c r="I322" s="27">
        <v>13431881</v>
      </c>
      <c r="J322" s="30">
        <v>15508102</v>
      </c>
      <c r="K322" s="30">
        <v>43477190</v>
      </c>
      <c r="L322" s="29">
        <v>13102746</v>
      </c>
      <c r="M322" s="27">
        <v>16549079</v>
      </c>
      <c r="N322" s="30">
        <v>13720746</v>
      </c>
      <c r="O322" s="30">
        <v>43372571</v>
      </c>
      <c r="P322" s="29">
        <v>14675781</v>
      </c>
      <c r="Q322" s="27">
        <v>15253472</v>
      </c>
      <c r="R322" s="30">
        <v>13991088</v>
      </c>
      <c r="S322" s="30">
        <v>43920341</v>
      </c>
      <c r="T322" s="29">
        <v>0</v>
      </c>
      <c r="U322" s="27">
        <v>0</v>
      </c>
      <c r="V322" s="30">
        <v>0</v>
      </c>
      <c r="W322" s="30">
        <v>0</v>
      </c>
    </row>
    <row r="323" spans="1:23" ht="12.75">
      <c r="A323" s="23" t="s">
        <v>26</v>
      </c>
      <c r="B323" s="24" t="s">
        <v>579</v>
      </c>
      <c r="C323" s="25" t="s">
        <v>580</v>
      </c>
      <c r="D323" s="26">
        <v>173097000</v>
      </c>
      <c r="E323" s="27">
        <v>176483000</v>
      </c>
      <c r="F323" s="27">
        <v>127684583</v>
      </c>
      <c r="G323" s="28">
        <f t="shared" si="63"/>
        <v>0.7234950845123893</v>
      </c>
      <c r="H323" s="29">
        <v>10633298</v>
      </c>
      <c r="I323" s="27">
        <v>16390672</v>
      </c>
      <c r="J323" s="30">
        <v>14118533</v>
      </c>
      <c r="K323" s="30">
        <v>41142503</v>
      </c>
      <c r="L323" s="29">
        <v>13100232</v>
      </c>
      <c r="M323" s="27">
        <v>16368504</v>
      </c>
      <c r="N323" s="30">
        <v>14454960</v>
      </c>
      <c r="O323" s="30">
        <v>43923696</v>
      </c>
      <c r="P323" s="29">
        <v>15796501</v>
      </c>
      <c r="Q323" s="27">
        <v>13523728</v>
      </c>
      <c r="R323" s="30">
        <v>13298155</v>
      </c>
      <c r="S323" s="30">
        <v>42618384</v>
      </c>
      <c r="T323" s="29">
        <v>0</v>
      </c>
      <c r="U323" s="27">
        <v>0</v>
      </c>
      <c r="V323" s="30">
        <v>0</v>
      </c>
      <c r="W323" s="30">
        <v>0</v>
      </c>
    </row>
    <row r="324" spans="1:23" ht="12.75">
      <c r="A324" s="23" t="s">
        <v>26</v>
      </c>
      <c r="B324" s="24" t="s">
        <v>581</v>
      </c>
      <c r="C324" s="25" t="s">
        <v>582</v>
      </c>
      <c r="D324" s="26">
        <v>209828570</v>
      </c>
      <c r="E324" s="27">
        <v>211775999</v>
      </c>
      <c r="F324" s="27">
        <v>153368957</v>
      </c>
      <c r="G324" s="28">
        <f t="shared" si="63"/>
        <v>0.7242036761682328</v>
      </c>
      <c r="H324" s="29">
        <v>18949711</v>
      </c>
      <c r="I324" s="27">
        <v>17399773</v>
      </c>
      <c r="J324" s="30">
        <v>11890646</v>
      </c>
      <c r="K324" s="30">
        <v>48240130</v>
      </c>
      <c r="L324" s="29">
        <v>16527089</v>
      </c>
      <c r="M324" s="27">
        <v>23044550</v>
      </c>
      <c r="N324" s="30">
        <v>13907137</v>
      </c>
      <c r="O324" s="30">
        <v>53478776</v>
      </c>
      <c r="P324" s="29">
        <v>18381843</v>
      </c>
      <c r="Q324" s="27">
        <v>16885378</v>
      </c>
      <c r="R324" s="30">
        <v>16382830</v>
      </c>
      <c r="S324" s="30">
        <v>51650051</v>
      </c>
      <c r="T324" s="29">
        <v>0</v>
      </c>
      <c r="U324" s="27">
        <v>0</v>
      </c>
      <c r="V324" s="30">
        <v>0</v>
      </c>
      <c r="W324" s="30">
        <v>0</v>
      </c>
    </row>
    <row r="325" spans="1:23" ht="12.75">
      <c r="A325" s="23" t="s">
        <v>26</v>
      </c>
      <c r="B325" s="24" t="s">
        <v>583</v>
      </c>
      <c r="C325" s="25" t="s">
        <v>584</v>
      </c>
      <c r="D325" s="26">
        <v>757586465</v>
      </c>
      <c r="E325" s="27">
        <v>752148513</v>
      </c>
      <c r="F325" s="27">
        <v>503507041</v>
      </c>
      <c r="G325" s="28">
        <f t="shared" si="63"/>
        <v>0.6694250301602338</v>
      </c>
      <c r="H325" s="29">
        <v>29483950</v>
      </c>
      <c r="I325" s="27">
        <v>68071640</v>
      </c>
      <c r="J325" s="30">
        <v>62878505</v>
      </c>
      <c r="K325" s="30">
        <v>160434095</v>
      </c>
      <c r="L325" s="29">
        <v>57148785</v>
      </c>
      <c r="M325" s="27">
        <v>65884391</v>
      </c>
      <c r="N325" s="30">
        <v>58915938</v>
      </c>
      <c r="O325" s="30">
        <v>181949114</v>
      </c>
      <c r="P325" s="29">
        <v>49560281</v>
      </c>
      <c r="Q325" s="27">
        <v>52004438</v>
      </c>
      <c r="R325" s="30">
        <v>59559113</v>
      </c>
      <c r="S325" s="30">
        <v>161123832</v>
      </c>
      <c r="T325" s="29">
        <v>0</v>
      </c>
      <c r="U325" s="27">
        <v>0</v>
      </c>
      <c r="V325" s="30">
        <v>0</v>
      </c>
      <c r="W325" s="30">
        <v>0</v>
      </c>
    </row>
    <row r="326" spans="1:23" ht="12.75">
      <c r="A326" s="23" t="s">
        <v>26</v>
      </c>
      <c r="B326" s="24" t="s">
        <v>585</v>
      </c>
      <c r="C326" s="25" t="s">
        <v>586</v>
      </c>
      <c r="D326" s="26">
        <v>470108184</v>
      </c>
      <c r="E326" s="27">
        <v>484410607</v>
      </c>
      <c r="F326" s="27">
        <v>304155615</v>
      </c>
      <c r="G326" s="28">
        <f t="shared" si="63"/>
        <v>0.6278880160854942</v>
      </c>
      <c r="H326" s="29">
        <v>19575240</v>
      </c>
      <c r="I326" s="27">
        <v>34758035</v>
      </c>
      <c r="J326" s="30">
        <v>37702078</v>
      </c>
      <c r="K326" s="30">
        <v>92035353</v>
      </c>
      <c r="L326" s="29">
        <v>34324000</v>
      </c>
      <c r="M326" s="27">
        <v>35097314</v>
      </c>
      <c r="N326" s="30">
        <v>40229930</v>
      </c>
      <c r="O326" s="30">
        <v>109651244</v>
      </c>
      <c r="P326" s="29">
        <v>33043519</v>
      </c>
      <c r="Q326" s="27">
        <v>32144296</v>
      </c>
      <c r="R326" s="30">
        <v>37281203</v>
      </c>
      <c r="S326" s="30">
        <v>102469018</v>
      </c>
      <c r="T326" s="29">
        <v>0</v>
      </c>
      <c r="U326" s="27">
        <v>0</v>
      </c>
      <c r="V326" s="30">
        <v>0</v>
      </c>
      <c r="W326" s="30">
        <v>0</v>
      </c>
    </row>
    <row r="327" spans="1:23" ht="12.75">
      <c r="A327" s="23" t="s">
        <v>45</v>
      </c>
      <c r="B327" s="24" t="s">
        <v>587</v>
      </c>
      <c r="C327" s="25" t="s">
        <v>588</v>
      </c>
      <c r="D327" s="26">
        <v>269805560</v>
      </c>
      <c r="E327" s="27">
        <v>261220560</v>
      </c>
      <c r="F327" s="27">
        <v>183262766</v>
      </c>
      <c r="G327" s="28">
        <f t="shared" si="63"/>
        <v>0.7015633302370993</v>
      </c>
      <c r="H327" s="29">
        <v>19691932</v>
      </c>
      <c r="I327" s="27">
        <v>16566510</v>
      </c>
      <c r="J327" s="30">
        <v>21325376</v>
      </c>
      <c r="K327" s="30">
        <v>57583818</v>
      </c>
      <c r="L327" s="29">
        <v>23844261</v>
      </c>
      <c r="M327" s="27">
        <v>19500663</v>
      </c>
      <c r="N327" s="30">
        <v>21087575</v>
      </c>
      <c r="O327" s="30">
        <v>64432499</v>
      </c>
      <c r="P327" s="29">
        <v>22618168</v>
      </c>
      <c r="Q327" s="27">
        <v>21279870</v>
      </c>
      <c r="R327" s="30">
        <v>17348411</v>
      </c>
      <c r="S327" s="30">
        <v>61246449</v>
      </c>
      <c r="T327" s="29">
        <v>0</v>
      </c>
      <c r="U327" s="27">
        <v>0</v>
      </c>
      <c r="V327" s="30">
        <v>0</v>
      </c>
      <c r="W327" s="30">
        <v>0</v>
      </c>
    </row>
    <row r="328" spans="1:23" ht="12.75">
      <c r="A328" s="31"/>
      <c r="B328" s="32" t="s">
        <v>589</v>
      </c>
      <c r="C328" s="33"/>
      <c r="D328" s="34">
        <f>SUM(D322:D327)</f>
        <v>2093079092</v>
      </c>
      <c r="E328" s="35">
        <f>SUM(E322:E327)</f>
        <v>2094833978</v>
      </c>
      <c r="F328" s="35">
        <f>SUM(F322:F327)</f>
        <v>1402749064</v>
      </c>
      <c r="G328" s="36">
        <f t="shared" si="63"/>
        <v>0.6696230244170691</v>
      </c>
      <c r="H328" s="37">
        <f aca="true" t="shared" si="65" ref="H328:W328">SUM(H322:H327)</f>
        <v>112871338</v>
      </c>
      <c r="I328" s="35">
        <f t="shared" si="65"/>
        <v>166618511</v>
      </c>
      <c r="J328" s="38">
        <f t="shared" si="65"/>
        <v>163423240</v>
      </c>
      <c r="K328" s="38">
        <f t="shared" si="65"/>
        <v>442913089</v>
      </c>
      <c r="L328" s="37">
        <f t="shared" si="65"/>
        <v>158047113</v>
      </c>
      <c r="M328" s="35">
        <f t="shared" si="65"/>
        <v>176444501</v>
      </c>
      <c r="N328" s="38">
        <f t="shared" si="65"/>
        <v>162316286</v>
      </c>
      <c r="O328" s="38">
        <f t="shared" si="65"/>
        <v>496807900</v>
      </c>
      <c r="P328" s="37">
        <f t="shared" si="65"/>
        <v>154076093</v>
      </c>
      <c r="Q328" s="35">
        <f t="shared" si="65"/>
        <v>151091182</v>
      </c>
      <c r="R328" s="38">
        <f t="shared" si="65"/>
        <v>157860800</v>
      </c>
      <c r="S328" s="38">
        <f t="shared" si="65"/>
        <v>463028075</v>
      </c>
      <c r="T328" s="37">
        <f t="shared" si="65"/>
        <v>0</v>
      </c>
      <c r="U328" s="35">
        <f t="shared" si="65"/>
        <v>0</v>
      </c>
      <c r="V328" s="38">
        <f t="shared" si="65"/>
        <v>0</v>
      </c>
      <c r="W328" s="38">
        <f t="shared" si="65"/>
        <v>0</v>
      </c>
    </row>
    <row r="329" spans="1:23" ht="12.75">
      <c r="A329" s="23" t="s">
        <v>26</v>
      </c>
      <c r="B329" s="24" t="s">
        <v>590</v>
      </c>
      <c r="C329" s="25" t="s">
        <v>591</v>
      </c>
      <c r="D329" s="26">
        <v>399527457</v>
      </c>
      <c r="E329" s="27">
        <v>403311270</v>
      </c>
      <c r="F329" s="27">
        <v>240021254</v>
      </c>
      <c r="G329" s="28">
        <f t="shared" si="63"/>
        <v>0.5951265730808861</v>
      </c>
      <c r="H329" s="29">
        <v>12322544</v>
      </c>
      <c r="I329" s="27">
        <v>23801275</v>
      </c>
      <c r="J329" s="30">
        <v>34615208</v>
      </c>
      <c r="K329" s="30">
        <v>70739027</v>
      </c>
      <c r="L329" s="29">
        <v>30467680</v>
      </c>
      <c r="M329" s="27">
        <v>28893999</v>
      </c>
      <c r="N329" s="30">
        <v>23263454</v>
      </c>
      <c r="O329" s="30">
        <v>82625133</v>
      </c>
      <c r="P329" s="29">
        <v>19534211</v>
      </c>
      <c r="Q329" s="27">
        <v>38125290</v>
      </c>
      <c r="R329" s="30">
        <v>28997593</v>
      </c>
      <c r="S329" s="30">
        <v>86657094</v>
      </c>
      <c r="T329" s="29">
        <v>0</v>
      </c>
      <c r="U329" s="27">
        <v>0</v>
      </c>
      <c r="V329" s="30">
        <v>0</v>
      </c>
      <c r="W329" s="30">
        <v>0</v>
      </c>
    </row>
    <row r="330" spans="1:23" ht="12.75">
      <c r="A330" s="23" t="s">
        <v>26</v>
      </c>
      <c r="B330" s="24" t="s">
        <v>592</v>
      </c>
      <c r="C330" s="25" t="s">
        <v>593</v>
      </c>
      <c r="D330" s="26">
        <v>1451395836</v>
      </c>
      <c r="E330" s="27">
        <v>1489295942</v>
      </c>
      <c r="F330" s="27">
        <v>972723511</v>
      </c>
      <c r="G330" s="28">
        <f t="shared" si="63"/>
        <v>0.6531431957665268</v>
      </c>
      <c r="H330" s="29">
        <v>45716053</v>
      </c>
      <c r="I330" s="27">
        <v>120147135</v>
      </c>
      <c r="J330" s="30">
        <v>118025406</v>
      </c>
      <c r="K330" s="30">
        <v>283888594</v>
      </c>
      <c r="L330" s="29">
        <v>140030219</v>
      </c>
      <c r="M330" s="27">
        <v>119120047</v>
      </c>
      <c r="N330" s="30">
        <v>109777613</v>
      </c>
      <c r="O330" s="30">
        <v>368927879</v>
      </c>
      <c r="P330" s="29">
        <v>102339284</v>
      </c>
      <c r="Q330" s="27">
        <v>108037822</v>
      </c>
      <c r="R330" s="30">
        <v>109529932</v>
      </c>
      <c r="S330" s="30">
        <v>319907038</v>
      </c>
      <c r="T330" s="29">
        <v>0</v>
      </c>
      <c r="U330" s="27">
        <v>0</v>
      </c>
      <c r="V330" s="30">
        <v>0</v>
      </c>
      <c r="W330" s="30">
        <v>0</v>
      </c>
    </row>
    <row r="331" spans="1:23" ht="12.75">
      <c r="A331" s="23" t="s">
        <v>26</v>
      </c>
      <c r="B331" s="24" t="s">
        <v>594</v>
      </c>
      <c r="C331" s="25" t="s">
        <v>595</v>
      </c>
      <c r="D331" s="26">
        <v>1000960845</v>
      </c>
      <c r="E331" s="27">
        <v>1054768582</v>
      </c>
      <c r="F331" s="27">
        <v>670781782</v>
      </c>
      <c r="G331" s="28">
        <f t="shared" si="63"/>
        <v>0.635951613886808</v>
      </c>
      <c r="H331" s="29">
        <v>33894611</v>
      </c>
      <c r="I331" s="27">
        <v>62832993</v>
      </c>
      <c r="J331" s="30">
        <v>72529941</v>
      </c>
      <c r="K331" s="30">
        <v>169257545</v>
      </c>
      <c r="L331" s="29">
        <v>68359282</v>
      </c>
      <c r="M331" s="27">
        <v>65096204</v>
      </c>
      <c r="N331" s="30">
        <v>70518198</v>
      </c>
      <c r="O331" s="30">
        <v>203973684</v>
      </c>
      <c r="P331" s="29">
        <v>137793546</v>
      </c>
      <c r="Q331" s="27">
        <v>82541569</v>
      </c>
      <c r="R331" s="30">
        <v>77215438</v>
      </c>
      <c r="S331" s="30">
        <v>297550553</v>
      </c>
      <c r="T331" s="29">
        <v>0</v>
      </c>
      <c r="U331" s="27">
        <v>0</v>
      </c>
      <c r="V331" s="30">
        <v>0</v>
      </c>
      <c r="W331" s="30">
        <v>0</v>
      </c>
    </row>
    <row r="332" spans="1:23" ht="12.75">
      <c r="A332" s="23" t="s">
        <v>26</v>
      </c>
      <c r="B332" s="24" t="s">
        <v>596</v>
      </c>
      <c r="C332" s="25" t="s">
        <v>597</v>
      </c>
      <c r="D332" s="26">
        <v>736379740</v>
      </c>
      <c r="E332" s="27">
        <v>741668756</v>
      </c>
      <c r="F332" s="27">
        <v>505687286</v>
      </c>
      <c r="G332" s="28">
        <f t="shared" si="63"/>
        <v>0.6818236334065015</v>
      </c>
      <c r="H332" s="29">
        <v>25799172</v>
      </c>
      <c r="I332" s="27">
        <v>70763156</v>
      </c>
      <c r="J332" s="30">
        <v>55017895</v>
      </c>
      <c r="K332" s="30">
        <v>151580223</v>
      </c>
      <c r="L332" s="29">
        <v>70612475</v>
      </c>
      <c r="M332" s="27">
        <v>53143861</v>
      </c>
      <c r="N332" s="30">
        <v>60267728</v>
      </c>
      <c r="O332" s="30">
        <v>184024064</v>
      </c>
      <c r="P332" s="29">
        <v>52915031</v>
      </c>
      <c r="Q332" s="27">
        <v>59610518</v>
      </c>
      <c r="R332" s="30">
        <v>57557450</v>
      </c>
      <c r="S332" s="30">
        <v>170082999</v>
      </c>
      <c r="T332" s="29">
        <v>0</v>
      </c>
      <c r="U332" s="27">
        <v>0</v>
      </c>
      <c r="V332" s="30">
        <v>0</v>
      </c>
      <c r="W332" s="30">
        <v>0</v>
      </c>
    </row>
    <row r="333" spans="1:23" ht="12.75">
      <c r="A333" s="23" t="s">
        <v>26</v>
      </c>
      <c r="B333" s="24" t="s">
        <v>598</v>
      </c>
      <c r="C333" s="25" t="s">
        <v>599</v>
      </c>
      <c r="D333" s="26">
        <v>456307310</v>
      </c>
      <c r="E333" s="27">
        <v>455327082</v>
      </c>
      <c r="F333" s="27">
        <v>305578646</v>
      </c>
      <c r="G333" s="28">
        <f t="shared" si="63"/>
        <v>0.6711189781590896</v>
      </c>
      <c r="H333" s="29">
        <v>33337464</v>
      </c>
      <c r="I333" s="27">
        <v>36964961</v>
      </c>
      <c r="J333" s="30">
        <v>29511417</v>
      </c>
      <c r="K333" s="30">
        <v>99813842</v>
      </c>
      <c r="L333" s="29">
        <v>30646431</v>
      </c>
      <c r="M333" s="27">
        <v>32762298</v>
      </c>
      <c r="N333" s="30">
        <v>36147540</v>
      </c>
      <c r="O333" s="30">
        <v>99556269</v>
      </c>
      <c r="P333" s="29">
        <v>34032722</v>
      </c>
      <c r="Q333" s="27">
        <v>34563519</v>
      </c>
      <c r="R333" s="30">
        <v>37612294</v>
      </c>
      <c r="S333" s="30">
        <v>106208535</v>
      </c>
      <c r="T333" s="29">
        <v>0</v>
      </c>
      <c r="U333" s="27">
        <v>0</v>
      </c>
      <c r="V333" s="30">
        <v>0</v>
      </c>
      <c r="W333" s="30">
        <v>0</v>
      </c>
    </row>
    <row r="334" spans="1:23" ht="12.75">
      <c r="A334" s="23" t="s">
        <v>45</v>
      </c>
      <c r="B334" s="24" t="s">
        <v>600</v>
      </c>
      <c r="C334" s="25" t="s">
        <v>601</v>
      </c>
      <c r="D334" s="26">
        <v>325294648</v>
      </c>
      <c r="E334" s="27">
        <v>356130277</v>
      </c>
      <c r="F334" s="27">
        <v>217577490</v>
      </c>
      <c r="G334" s="28">
        <f t="shared" si="63"/>
        <v>0.6109491499370608</v>
      </c>
      <c r="H334" s="29">
        <v>18033705</v>
      </c>
      <c r="I334" s="27">
        <v>14767295</v>
      </c>
      <c r="J334" s="30">
        <v>22683788</v>
      </c>
      <c r="K334" s="30">
        <v>55484788</v>
      </c>
      <c r="L334" s="29">
        <v>24567733</v>
      </c>
      <c r="M334" s="27">
        <v>27804249</v>
      </c>
      <c r="N334" s="30">
        <v>30302635</v>
      </c>
      <c r="O334" s="30">
        <v>82674617</v>
      </c>
      <c r="P334" s="29">
        <v>18773986</v>
      </c>
      <c r="Q334" s="27">
        <v>26342842</v>
      </c>
      <c r="R334" s="30">
        <v>34301257</v>
      </c>
      <c r="S334" s="30">
        <v>79418085</v>
      </c>
      <c r="T334" s="29">
        <v>0</v>
      </c>
      <c r="U334" s="27">
        <v>0</v>
      </c>
      <c r="V334" s="30">
        <v>0</v>
      </c>
      <c r="W334" s="30">
        <v>0</v>
      </c>
    </row>
    <row r="335" spans="1:23" ht="12.75">
      <c r="A335" s="31"/>
      <c r="B335" s="32" t="s">
        <v>602</v>
      </c>
      <c r="C335" s="33"/>
      <c r="D335" s="34">
        <f>SUM(D329:D334)</f>
        <v>4369865836</v>
      </c>
      <c r="E335" s="35">
        <f>SUM(E329:E334)</f>
        <v>4500501909</v>
      </c>
      <c r="F335" s="35">
        <f>SUM(F329:F334)</f>
        <v>2912369969</v>
      </c>
      <c r="G335" s="36">
        <f t="shared" si="63"/>
        <v>0.6471211495713199</v>
      </c>
      <c r="H335" s="37">
        <f aca="true" t="shared" si="66" ref="H335:W335">SUM(H329:H334)</f>
        <v>169103549</v>
      </c>
      <c r="I335" s="35">
        <f t="shared" si="66"/>
        <v>329276815</v>
      </c>
      <c r="J335" s="38">
        <f t="shared" si="66"/>
        <v>332383655</v>
      </c>
      <c r="K335" s="38">
        <f t="shared" si="66"/>
        <v>830764019</v>
      </c>
      <c r="L335" s="37">
        <f t="shared" si="66"/>
        <v>364683820</v>
      </c>
      <c r="M335" s="35">
        <f t="shared" si="66"/>
        <v>326820658</v>
      </c>
      <c r="N335" s="38">
        <f t="shared" si="66"/>
        <v>330277168</v>
      </c>
      <c r="O335" s="38">
        <f t="shared" si="66"/>
        <v>1021781646</v>
      </c>
      <c r="P335" s="37">
        <f t="shared" si="66"/>
        <v>365388780</v>
      </c>
      <c r="Q335" s="35">
        <f t="shared" si="66"/>
        <v>349221560</v>
      </c>
      <c r="R335" s="38">
        <f t="shared" si="66"/>
        <v>345213964</v>
      </c>
      <c r="S335" s="38">
        <f t="shared" si="66"/>
        <v>1059824304</v>
      </c>
      <c r="T335" s="37">
        <f t="shared" si="66"/>
        <v>0</v>
      </c>
      <c r="U335" s="35">
        <f t="shared" si="66"/>
        <v>0</v>
      </c>
      <c r="V335" s="38">
        <f t="shared" si="66"/>
        <v>0</v>
      </c>
      <c r="W335" s="38">
        <f t="shared" si="66"/>
        <v>0</v>
      </c>
    </row>
    <row r="336" spans="1:23" ht="12.75">
      <c r="A336" s="23" t="s">
        <v>26</v>
      </c>
      <c r="B336" s="24" t="s">
        <v>603</v>
      </c>
      <c r="C336" s="25" t="s">
        <v>604</v>
      </c>
      <c r="D336" s="26">
        <v>328592203</v>
      </c>
      <c r="E336" s="27">
        <v>471374753</v>
      </c>
      <c r="F336" s="27">
        <v>218685081</v>
      </c>
      <c r="G336" s="28">
        <f t="shared" si="63"/>
        <v>0.4639304069813005</v>
      </c>
      <c r="H336" s="29">
        <v>14022218</v>
      </c>
      <c r="I336" s="27">
        <v>22601813</v>
      </c>
      <c r="J336" s="30">
        <v>24319534</v>
      </c>
      <c r="K336" s="30">
        <v>60943565</v>
      </c>
      <c r="L336" s="29">
        <v>23894347</v>
      </c>
      <c r="M336" s="27">
        <v>22515919</v>
      </c>
      <c r="N336" s="30">
        <v>26875517</v>
      </c>
      <c r="O336" s="30">
        <v>73285783</v>
      </c>
      <c r="P336" s="29">
        <v>32377532</v>
      </c>
      <c r="Q336" s="27">
        <v>21496740</v>
      </c>
      <c r="R336" s="30">
        <v>30581461</v>
      </c>
      <c r="S336" s="30">
        <v>84455733</v>
      </c>
      <c r="T336" s="29">
        <v>0</v>
      </c>
      <c r="U336" s="27">
        <v>0</v>
      </c>
      <c r="V336" s="30">
        <v>0</v>
      </c>
      <c r="W336" s="30">
        <v>0</v>
      </c>
    </row>
    <row r="337" spans="1:23" ht="12.75">
      <c r="A337" s="23" t="s">
        <v>26</v>
      </c>
      <c r="B337" s="24" t="s">
        <v>605</v>
      </c>
      <c r="C337" s="25" t="s">
        <v>606</v>
      </c>
      <c r="D337" s="26">
        <v>824059174</v>
      </c>
      <c r="E337" s="27">
        <v>828389138</v>
      </c>
      <c r="F337" s="27">
        <v>565553140</v>
      </c>
      <c r="G337" s="28">
        <f t="shared" si="63"/>
        <v>0.6827143356387176</v>
      </c>
      <c r="H337" s="29">
        <v>38785668</v>
      </c>
      <c r="I337" s="27">
        <v>66423239</v>
      </c>
      <c r="J337" s="30">
        <v>62686748</v>
      </c>
      <c r="K337" s="30">
        <v>167895655</v>
      </c>
      <c r="L337" s="29">
        <v>63283911</v>
      </c>
      <c r="M337" s="27">
        <v>70239456</v>
      </c>
      <c r="N337" s="30">
        <v>72894441</v>
      </c>
      <c r="O337" s="30">
        <v>206417808</v>
      </c>
      <c r="P337" s="29">
        <v>65509911</v>
      </c>
      <c r="Q337" s="27">
        <v>62927406</v>
      </c>
      <c r="R337" s="30">
        <v>62802360</v>
      </c>
      <c r="S337" s="30">
        <v>191239677</v>
      </c>
      <c r="T337" s="29">
        <v>0</v>
      </c>
      <c r="U337" s="27">
        <v>0</v>
      </c>
      <c r="V337" s="30">
        <v>0</v>
      </c>
      <c r="W337" s="30">
        <v>0</v>
      </c>
    </row>
    <row r="338" spans="1:23" ht="12.75">
      <c r="A338" s="23" t="s">
        <v>26</v>
      </c>
      <c r="B338" s="24" t="s">
        <v>607</v>
      </c>
      <c r="C338" s="25" t="s">
        <v>608</v>
      </c>
      <c r="D338" s="26">
        <v>230483542</v>
      </c>
      <c r="E338" s="27">
        <v>234286486</v>
      </c>
      <c r="F338" s="27">
        <v>139742110</v>
      </c>
      <c r="G338" s="28">
        <f t="shared" si="63"/>
        <v>0.5964582609344357</v>
      </c>
      <c r="H338" s="29">
        <v>13545789</v>
      </c>
      <c r="I338" s="27">
        <v>12229901</v>
      </c>
      <c r="J338" s="30">
        <v>15051819</v>
      </c>
      <c r="K338" s="30">
        <v>40827509</v>
      </c>
      <c r="L338" s="29">
        <v>19287574</v>
      </c>
      <c r="M338" s="27">
        <v>15571162</v>
      </c>
      <c r="N338" s="30">
        <v>22525693</v>
      </c>
      <c r="O338" s="30">
        <v>57384429</v>
      </c>
      <c r="P338" s="29">
        <v>12283020</v>
      </c>
      <c r="Q338" s="27">
        <v>12475704</v>
      </c>
      <c r="R338" s="30">
        <v>16771448</v>
      </c>
      <c r="S338" s="30">
        <v>41530172</v>
      </c>
      <c r="T338" s="29">
        <v>0</v>
      </c>
      <c r="U338" s="27">
        <v>0</v>
      </c>
      <c r="V338" s="30">
        <v>0</v>
      </c>
      <c r="W338" s="30">
        <v>0</v>
      </c>
    </row>
    <row r="339" spans="1:23" ht="12.75">
      <c r="A339" s="23" t="s">
        <v>26</v>
      </c>
      <c r="B339" s="24" t="s">
        <v>609</v>
      </c>
      <c r="C339" s="25" t="s">
        <v>610</v>
      </c>
      <c r="D339" s="26">
        <v>178416863</v>
      </c>
      <c r="E339" s="27">
        <v>191367220</v>
      </c>
      <c r="F339" s="27">
        <v>105738370</v>
      </c>
      <c r="G339" s="28">
        <f t="shared" si="63"/>
        <v>0.5525417048959587</v>
      </c>
      <c r="H339" s="29">
        <v>9962449</v>
      </c>
      <c r="I339" s="27">
        <v>7294305</v>
      </c>
      <c r="J339" s="30">
        <v>10964504</v>
      </c>
      <c r="K339" s="30">
        <v>28221258</v>
      </c>
      <c r="L339" s="29">
        <v>17332251</v>
      </c>
      <c r="M339" s="27">
        <v>12552302</v>
      </c>
      <c r="N339" s="30">
        <v>12851028</v>
      </c>
      <c r="O339" s="30">
        <v>42735581</v>
      </c>
      <c r="P339" s="29">
        <v>10863386</v>
      </c>
      <c r="Q339" s="27">
        <v>9553127</v>
      </c>
      <c r="R339" s="30">
        <v>14365018</v>
      </c>
      <c r="S339" s="30">
        <v>34781531</v>
      </c>
      <c r="T339" s="29">
        <v>0</v>
      </c>
      <c r="U339" s="27">
        <v>0</v>
      </c>
      <c r="V339" s="30">
        <v>0</v>
      </c>
      <c r="W339" s="30">
        <v>0</v>
      </c>
    </row>
    <row r="340" spans="1:23" ht="12.75">
      <c r="A340" s="23" t="s">
        <v>45</v>
      </c>
      <c r="B340" s="24" t="s">
        <v>611</v>
      </c>
      <c r="C340" s="25" t="s">
        <v>612</v>
      </c>
      <c r="D340" s="26">
        <v>112034170</v>
      </c>
      <c r="E340" s="27">
        <v>127170250</v>
      </c>
      <c r="F340" s="27">
        <v>100044469</v>
      </c>
      <c r="G340" s="28">
        <f t="shared" si="63"/>
        <v>0.7866971166605398</v>
      </c>
      <c r="H340" s="29">
        <v>6505206</v>
      </c>
      <c r="I340" s="27">
        <v>8062077</v>
      </c>
      <c r="J340" s="30">
        <v>11700065</v>
      </c>
      <c r="K340" s="30">
        <v>26267348</v>
      </c>
      <c r="L340" s="29">
        <v>12158589</v>
      </c>
      <c r="M340" s="27">
        <v>11115682</v>
      </c>
      <c r="N340" s="30">
        <v>12056120</v>
      </c>
      <c r="O340" s="30">
        <v>35330391</v>
      </c>
      <c r="P340" s="29">
        <v>9210678</v>
      </c>
      <c r="Q340" s="27">
        <v>16905844</v>
      </c>
      <c r="R340" s="30">
        <v>12330208</v>
      </c>
      <c r="S340" s="30">
        <v>38446730</v>
      </c>
      <c r="T340" s="29">
        <v>0</v>
      </c>
      <c r="U340" s="27">
        <v>0</v>
      </c>
      <c r="V340" s="30">
        <v>0</v>
      </c>
      <c r="W340" s="30">
        <v>0</v>
      </c>
    </row>
    <row r="341" spans="1:23" ht="12.75">
      <c r="A341" s="31"/>
      <c r="B341" s="32" t="s">
        <v>613</v>
      </c>
      <c r="C341" s="33"/>
      <c r="D341" s="34">
        <f>SUM(D336:D340)</f>
        <v>1673585952</v>
      </c>
      <c r="E341" s="35">
        <f>SUM(E336:E340)</f>
        <v>1852587847</v>
      </c>
      <c r="F341" s="35">
        <f>SUM(F336:F340)</f>
        <v>1129763170</v>
      </c>
      <c r="G341" s="36">
        <f t="shared" si="63"/>
        <v>0.6098297426648293</v>
      </c>
      <c r="H341" s="37">
        <f aca="true" t="shared" si="67" ref="H341:W341">SUM(H336:H340)</f>
        <v>82821330</v>
      </c>
      <c r="I341" s="35">
        <f t="shared" si="67"/>
        <v>116611335</v>
      </c>
      <c r="J341" s="38">
        <f t="shared" si="67"/>
        <v>124722670</v>
      </c>
      <c r="K341" s="38">
        <f t="shared" si="67"/>
        <v>324155335</v>
      </c>
      <c r="L341" s="37">
        <f t="shared" si="67"/>
        <v>135956672</v>
      </c>
      <c r="M341" s="35">
        <f t="shared" si="67"/>
        <v>131994521</v>
      </c>
      <c r="N341" s="38">
        <f t="shared" si="67"/>
        <v>147202799</v>
      </c>
      <c r="O341" s="38">
        <f t="shared" si="67"/>
        <v>415153992</v>
      </c>
      <c r="P341" s="37">
        <f t="shared" si="67"/>
        <v>130244527</v>
      </c>
      <c r="Q341" s="35">
        <f t="shared" si="67"/>
        <v>123358821</v>
      </c>
      <c r="R341" s="38">
        <f t="shared" si="67"/>
        <v>136850495</v>
      </c>
      <c r="S341" s="38">
        <f t="shared" si="67"/>
        <v>390453843</v>
      </c>
      <c r="T341" s="37">
        <f t="shared" si="67"/>
        <v>0</v>
      </c>
      <c r="U341" s="35">
        <f t="shared" si="67"/>
        <v>0</v>
      </c>
      <c r="V341" s="38">
        <f t="shared" si="67"/>
        <v>0</v>
      </c>
      <c r="W341" s="38">
        <f t="shared" si="67"/>
        <v>0</v>
      </c>
    </row>
    <row r="342" spans="1:23" ht="12.75">
      <c r="A342" s="23" t="s">
        <v>26</v>
      </c>
      <c r="B342" s="24" t="s">
        <v>614</v>
      </c>
      <c r="C342" s="25" t="s">
        <v>615</v>
      </c>
      <c r="D342" s="26">
        <v>132630930</v>
      </c>
      <c r="E342" s="27">
        <v>155746054</v>
      </c>
      <c r="F342" s="27">
        <v>58458227</v>
      </c>
      <c r="G342" s="28">
        <f t="shared" si="63"/>
        <v>0.375343230204728</v>
      </c>
      <c r="H342" s="29">
        <v>-17343554</v>
      </c>
      <c r="I342" s="27">
        <v>1356735</v>
      </c>
      <c r="J342" s="30">
        <v>6787718</v>
      </c>
      <c r="K342" s="30">
        <v>-9199101</v>
      </c>
      <c r="L342" s="29">
        <v>30698032</v>
      </c>
      <c r="M342" s="27">
        <v>8645717</v>
      </c>
      <c r="N342" s="30">
        <v>6894430</v>
      </c>
      <c r="O342" s="30">
        <v>46238179</v>
      </c>
      <c r="P342" s="29">
        <v>4749316</v>
      </c>
      <c r="Q342" s="27">
        <v>6576648</v>
      </c>
      <c r="R342" s="30">
        <v>10093185</v>
      </c>
      <c r="S342" s="30">
        <v>21419149</v>
      </c>
      <c r="T342" s="29">
        <v>0</v>
      </c>
      <c r="U342" s="27">
        <v>0</v>
      </c>
      <c r="V342" s="30">
        <v>0</v>
      </c>
      <c r="W342" s="30">
        <v>0</v>
      </c>
    </row>
    <row r="343" spans="1:23" ht="12.75">
      <c r="A343" s="23" t="s">
        <v>26</v>
      </c>
      <c r="B343" s="24" t="s">
        <v>616</v>
      </c>
      <c r="C343" s="25" t="s">
        <v>617</v>
      </c>
      <c r="D343" s="26">
        <v>281602990</v>
      </c>
      <c r="E343" s="27">
        <v>290145006</v>
      </c>
      <c r="F343" s="27">
        <v>201548015</v>
      </c>
      <c r="G343" s="28">
        <f t="shared" si="63"/>
        <v>0.6946458178914856</v>
      </c>
      <c r="H343" s="29">
        <v>16796219</v>
      </c>
      <c r="I343" s="27">
        <v>19565791</v>
      </c>
      <c r="J343" s="30">
        <v>33177492</v>
      </c>
      <c r="K343" s="30">
        <v>69539502</v>
      </c>
      <c r="L343" s="29">
        <v>19261408</v>
      </c>
      <c r="M343" s="27">
        <v>21752432</v>
      </c>
      <c r="N343" s="30">
        <v>27608511</v>
      </c>
      <c r="O343" s="30">
        <v>68622351</v>
      </c>
      <c r="P343" s="29">
        <v>24472780</v>
      </c>
      <c r="Q343" s="27">
        <v>18264826</v>
      </c>
      <c r="R343" s="30">
        <v>20648556</v>
      </c>
      <c r="S343" s="30">
        <v>63386162</v>
      </c>
      <c r="T343" s="29">
        <v>0</v>
      </c>
      <c r="U343" s="27">
        <v>0</v>
      </c>
      <c r="V343" s="30">
        <v>0</v>
      </c>
      <c r="W343" s="30">
        <v>0</v>
      </c>
    </row>
    <row r="344" spans="1:23" ht="12.75">
      <c r="A344" s="23" t="s">
        <v>26</v>
      </c>
      <c r="B344" s="24" t="s">
        <v>618</v>
      </c>
      <c r="C344" s="25" t="s">
        <v>619</v>
      </c>
      <c r="D344" s="26">
        <v>731814091</v>
      </c>
      <c r="E344" s="27">
        <v>760921199</v>
      </c>
      <c r="F344" s="27">
        <v>466810875</v>
      </c>
      <c r="G344" s="28">
        <f t="shared" si="63"/>
        <v>0.6134812325027628</v>
      </c>
      <c r="H344" s="29">
        <v>19444629</v>
      </c>
      <c r="I344" s="27">
        <v>49636611</v>
      </c>
      <c r="J344" s="30">
        <v>63071255</v>
      </c>
      <c r="K344" s="30">
        <v>132152495</v>
      </c>
      <c r="L344" s="29">
        <v>44977321</v>
      </c>
      <c r="M344" s="27">
        <v>68660557</v>
      </c>
      <c r="N344" s="30">
        <v>64080409</v>
      </c>
      <c r="O344" s="30">
        <v>177718287</v>
      </c>
      <c r="P344" s="29">
        <v>50067640</v>
      </c>
      <c r="Q344" s="27">
        <v>55852147</v>
      </c>
      <c r="R344" s="30">
        <v>51020306</v>
      </c>
      <c r="S344" s="30">
        <v>156940093</v>
      </c>
      <c r="T344" s="29">
        <v>0</v>
      </c>
      <c r="U344" s="27">
        <v>0</v>
      </c>
      <c r="V344" s="30">
        <v>0</v>
      </c>
      <c r="W344" s="30">
        <v>0</v>
      </c>
    </row>
    <row r="345" spans="1:23" ht="12.75">
      <c r="A345" s="23" t="s">
        <v>26</v>
      </c>
      <c r="B345" s="24" t="s">
        <v>620</v>
      </c>
      <c r="C345" s="25" t="s">
        <v>621</v>
      </c>
      <c r="D345" s="26">
        <v>1173924449</v>
      </c>
      <c r="E345" s="27">
        <v>1268065342</v>
      </c>
      <c r="F345" s="27">
        <v>715947561</v>
      </c>
      <c r="G345" s="28">
        <f t="shared" si="63"/>
        <v>0.5645983194137325</v>
      </c>
      <c r="H345" s="29">
        <v>32590032</v>
      </c>
      <c r="I345" s="27">
        <v>81949370</v>
      </c>
      <c r="J345" s="30">
        <v>80358238</v>
      </c>
      <c r="K345" s="30">
        <v>194897640</v>
      </c>
      <c r="L345" s="29">
        <v>68065127</v>
      </c>
      <c r="M345" s="27">
        <v>82631209</v>
      </c>
      <c r="N345" s="30">
        <v>151780429</v>
      </c>
      <c r="O345" s="30">
        <v>302476765</v>
      </c>
      <c r="P345" s="29">
        <v>70761611</v>
      </c>
      <c r="Q345" s="27">
        <v>73825900</v>
      </c>
      <c r="R345" s="30">
        <v>73985645</v>
      </c>
      <c r="S345" s="30">
        <v>218573156</v>
      </c>
      <c r="T345" s="29">
        <v>0</v>
      </c>
      <c r="U345" s="27">
        <v>0</v>
      </c>
      <c r="V345" s="30">
        <v>0</v>
      </c>
      <c r="W345" s="30">
        <v>0</v>
      </c>
    </row>
    <row r="346" spans="1:23" ht="12.75">
      <c r="A346" s="23" t="s">
        <v>26</v>
      </c>
      <c r="B346" s="24" t="s">
        <v>622</v>
      </c>
      <c r="C346" s="25" t="s">
        <v>623</v>
      </c>
      <c r="D346" s="26">
        <v>421658708</v>
      </c>
      <c r="E346" s="27">
        <v>421658708</v>
      </c>
      <c r="F346" s="27">
        <v>308060791</v>
      </c>
      <c r="G346" s="28">
        <f t="shared" si="63"/>
        <v>0.730592740420767</v>
      </c>
      <c r="H346" s="29">
        <v>28279241</v>
      </c>
      <c r="I346" s="27">
        <v>28963740</v>
      </c>
      <c r="J346" s="30">
        <v>36125697</v>
      </c>
      <c r="K346" s="30">
        <v>93368678</v>
      </c>
      <c r="L346" s="29">
        <v>30869085</v>
      </c>
      <c r="M346" s="27">
        <v>37403893</v>
      </c>
      <c r="N346" s="30">
        <v>39786324</v>
      </c>
      <c r="O346" s="30">
        <v>108059302</v>
      </c>
      <c r="P346" s="29">
        <v>39141472</v>
      </c>
      <c r="Q346" s="27">
        <v>31904054</v>
      </c>
      <c r="R346" s="30">
        <v>35587285</v>
      </c>
      <c r="S346" s="30">
        <v>106632811</v>
      </c>
      <c r="T346" s="29">
        <v>0</v>
      </c>
      <c r="U346" s="27">
        <v>0</v>
      </c>
      <c r="V346" s="30">
        <v>0</v>
      </c>
      <c r="W346" s="30">
        <v>0</v>
      </c>
    </row>
    <row r="347" spans="1:23" ht="12.75">
      <c r="A347" s="23" t="s">
        <v>26</v>
      </c>
      <c r="B347" s="24" t="s">
        <v>624</v>
      </c>
      <c r="C347" s="25" t="s">
        <v>625</v>
      </c>
      <c r="D347" s="26">
        <v>404059808</v>
      </c>
      <c r="E347" s="27">
        <v>405039514</v>
      </c>
      <c r="F347" s="27">
        <v>271310488</v>
      </c>
      <c r="G347" s="28">
        <f t="shared" si="63"/>
        <v>0.6698370865613867</v>
      </c>
      <c r="H347" s="29">
        <v>12998424</v>
      </c>
      <c r="I347" s="27">
        <v>31345448</v>
      </c>
      <c r="J347" s="30">
        <v>42007446</v>
      </c>
      <c r="K347" s="30">
        <v>86351318</v>
      </c>
      <c r="L347" s="29">
        <v>27450168</v>
      </c>
      <c r="M347" s="27">
        <v>29293235</v>
      </c>
      <c r="N347" s="30">
        <v>35746850</v>
      </c>
      <c r="O347" s="30">
        <v>92490253</v>
      </c>
      <c r="P347" s="29">
        <v>26738965</v>
      </c>
      <c r="Q347" s="27">
        <v>33571451</v>
      </c>
      <c r="R347" s="30">
        <v>32158501</v>
      </c>
      <c r="S347" s="30">
        <v>92468917</v>
      </c>
      <c r="T347" s="29">
        <v>0</v>
      </c>
      <c r="U347" s="27">
        <v>0</v>
      </c>
      <c r="V347" s="30">
        <v>0</v>
      </c>
      <c r="W347" s="30">
        <v>0</v>
      </c>
    </row>
    <row r="348" spans="1:23" ht="12.75">
      <c r="A348" s="23" t="s">
        <v>26</v>
      </c>
      <c r="B348" s="24" t="s">
        <v>626</v>
      </c>
      <c r="C348" s="25" t="s">
        <v>627</v>
      </c>
      <c r="D348" s="26">
        <v>532489120</v>
      </c>
      <c r="E348" s="27">
        <v>521240060</v>
      </c>
      <c r="F348" s="27">
        <v>368954187</v>
      </c>
      <c r="G348" s="28">
        <f t="shared" si="63"/>
        <v>0.7078392765897541</v>
      </c>
      <c r="H348" s="29">
        <v>24954787</v>
      </c>
      <c r="I348" s="27">
        <v>42958350</v>
      </c>
      <c r="J348" s="30">
        <v>51594340</v>
      </c>
      <c r="K348" s="30">
        <v>119507477</v>
      </c>
      <c r="L348" s="29">
        <v>36025107</v>
      </c>
      <c r="M348" s="27">
        <v>43706849</v>
      </c>
      <c r="N348" s="30">
        <v>45599370</v>
      </c>
      <c r="O348" s="30">
        <v>125331326</v>
      </c>
      <c r="P348" s="29">
        <v>38059471</v>
      </c>
      <c r="Q348" s="27">
        <v>48649477</v>
      </c>
      <c r="R348" s="30">
        <v>37406436</v>
      </c>
      <c r="S348" s="30">
        <v>124115384</v>
      </c>
      <c r="T348" s="29">
        <v>0</v>
      </c>
      <c r="U348" s="27">
        <v>0</v>
      </c>
      <c r="V348" s="30">
        <v>0</v>
      </c>
      <c r="W348" s="30">
        <v>0</v>
      </c>
    </row>
    <row r="349" spans="1:23" ht="12.75">
      <c r="A349" s="23" t="s">
        <v>45</v>
      </c>
      <c r="B349" s="24" t="s">
        <v>628</v>
      </c>
      <c r="C349" s="25" t="s">
        <v>629</v>
      </c>
      <c r="D349" s="26">
        <v>175047420</v>
      </c>
      <c r="E349" s="27">
        <v>273461862</v>
      </c>
      <c r="F349" s="27">
        <v>103484237</v>
      </c>
      <c r="G349" s="28">
        <f t="shared" si="63"/>
        <v>0.37842292246221887</v>
      </c>
      <c r="H349" s="29">
        <v>8328256</v>
      </c>
      <c r="I349" s="27">
        <v>10106006</v>
      </c>
      <c r="J349" s="30">
        <v>10602273</v>
      </c>
      <c r="K349" s="30">
        <v>29036535</v>
      </c>
      <c r="L349" s="29">
        <v>11528581</v>
      </c>
      <c r="M349" s="27">
        <v>13476972</v>
      </c>
      <c r="N349" s="30">
        <v>11775209</v>
      </c>
      <c r="O349" s="30">
        <v>36780762</v>
      </c>
      <c r="P349" s="29">
        <v>11808230</v>
      </c>
      <c r="Q349" s="27">
        <v>13772537</v>
      </c>
      <c r="R349" s="30">
        <v>12086173</v>
      </c>
      <c r="S349" s="30">
        <v>37666940</v>
      </c>
      <c r="T349" s="29">
        <v>0</v>
      </c>
      <c r="U349" s="27">
        <v>0</v>
      </c>
      <c r="V349" s="30">
        <v>0</v>
      </c>
      <c r="W349" s="30">
        <v>0</v>
      </c>
    </row>
    <row r="350" spans="1:23" ht="12.75">
      <c r="A350" s="31"/>
      <c r="B350" s="32" t="s">
        <v>630</v>
      </c>
      <c r="C350" s="33"/>
      <c r="D350" s="34">
        <f>SUM(D342:D349)</f>
        <v>3853227516</v>
      </c>
      <c r="E350" s="35">
        <f>SUM(E342:E349)</f>
        <v>4096277745</v>
      </c>
      <c r="F350" s="35">
        <f>SUM(F342:F349)</f>
        <v>2494574381</v>
      </c>
      <c r="G350" s="36">
        <f t="shared" si="63"/>
        <v>0.6089856538768467</v>
      </c>
      <c r="H350" s="37">
        <f aca="true" t="shared" si="68" ref="H350:W350">SUM(H342:H349)</f>
        <v>126048034</v>
      </c>
      <c r="I350" s="35">
        <f t="shared" si="68"/>
        <v>265882051</v>
      </c>
      <c r="J350" s="38">
        <f t="shared" si="68"/>
        <v>323724459</v>
      </c>
      <c r="K350" s="38">
        <f t="shared" si="68"/>
        <v>715654544</v>
      </c>
      <c r="L350" s="37">
        <f t="shared" si="68"/>
        <v>268874829</v>
      </c>
      <c r="M350" s="35">
        <f t="shared" si="68"/>
        <v>305570864</v>
      </c>
      <c r="N350" s="38">
        <f t="shared" si="68"/>
        <v>383271532</v>
      </c>
      <c r="O350" s="38">
        <f t="shared" si="68"/>
        <v>957717225</v>
      </c>
      <c r="P350" s="37">
        <f t="shared" si="68"/>
        <v>265799485</v>
      </c>
      <c r="Q350" s="35">
        <f t="shared" si="68"/>
        <v>282417040</v>
      </c>
      <c r="R350" s="38">
        <f t="shared" si="68"/>
        <v>272986087</v>
      </c>
      <c r="S350" s="38">
        <f t="shared" si="68"/>
        <v>821202612</v>
      </c>
      <c r="T350" s="37">
        <f t="shared" si="68"/>
        <v>0</v>
      </c>
      <c r="U350" s="35">
        <f t="shared" si="68"/>
        <v>0</v>
      </c>
      <c r="V350" s="38">
        <f t="shared" si="68"/>
        <v>0</v>
      </c>
      <c r="W350" s="38">
        <f t="shared" si="68"/>
        <v>0</v>
      </c>
    </row>
    <row r="351" spans="1:23" ht="12.75">
      <c r="A351" s="23" t="s">
        <v>26</v>
      </c>
      <c r="B351" s="24" t="s">
        <v>631</v>
      </c>
      <c r="C351" s="25" t="s">
        <v>632</v>
      </c>
      <c r="D351" s="26">
        <v>46544200</v>
      </c>
      <c r="E351" s="27">
        <v>49749342</v>
      </c>
      <c r="F351" s="27">
        <v>34352669</v>
      </c>
      <c r="G351" s="28">
        <f t="shared" si="63"/>
        <v>0.6905150423899074</v>
      </c>
      <c r="H351" s="29">
        <v>2353457</v>
      </c>
      <c r="I351" s="27">
        <v>4618406</v>
      </c>
      <c r="J351" s="30">
        <v>3018189</v>
      </c>
      <c r="K351" s="30">
        <v>9990052</v>
      </c>
      <c r="L351" s="29">
        <v>5046706</v>
      </c>
      <c r="M351" s="27">
        <v>4010713</v>
      </c>
      <c r="N351" s="30">
        <v>4138934</v>
      </c>
      <c r="O351" s="30">
        <v>13196353</v>
      </c>
      <c r="P351" s="29">
        <v>3429743</v>
      </c>
      <c r="Q351" s="27">
        <v>4199452</v>
      </c>
      <c r="R351" s="30">
        <v>3537069</v>
      </c>
      <c r="S351" s="30">
        <v>11166264</v>
      </c>
      <c r="T351" s="29">
        <v>0</v>
      </c>
      <c r="U351" s="27">
        <v>0</v>
      </c>
      <c r="V351" s="30">
        <v>0</v>
      </c>
      <c r="W351" s="30">
        <v>0</v>
      </c>
    </row>
    <row r="352" spans="1:23" ht="12.75">
      <c r="A352" s="23" t="s">
        <v>26</v>
      </c>
      <c r="B352" s="24" t="s">
        <v>633</v>
      </c>
      <c r="C352" s="25" t="s">
        <v>634</v>
      </c>
      <c r="D352" s="26">
        <v>48559741</v>
      </c>
      <c r="E352" s="27">
        <v>48559741</v>
      </c>
      <c r="F352" s="27">
        <v>33246522</v>
      </c>
      <c r="G352" s="28">
        <f t="shared" si="63"/>
        <v>0.6846519630325046</v>
      </c>
      <c r="H352" s="29">
        <v>2290145</v>
      </c>
      <c r="I352" s="27">
        <v>1985854</v>
      </c>
      <c r="J352" s="30">
        <v>3189792</v>
      </c>
      <c r="K352" s="30">
        <v>7465791</v>
      </c>
      <c r="L352" s="29">
        <v>4918951</v>
      </c>
      <c r="M352" s="27">
        <v>3786215</v>
      </c>
      <c r="N352" s="30">
        <v>2850069</v>
      </c>
      <c r="O352" s="30">
        <v>11555235</v>
      </c>
      <c r="P352" s="29">
        <v>2800101</v>
      </c>
      <c r="Q352" s="27">
        <v>8900126</v>
      </c>
      <c r="R352" s="30">
        <v>2525269</v>
      </c>
      <c r="S352" s="30">
        <v>14225496</v>
      </c>
      <c r="T352" s="29">
        <v>0</v>
      </c>
      <c r="U352" s="27">
        <v>0</v>
      </c>
      <c r="V352" s="30">
        <v>0</v>
      </c>
      <c r="W352" s="30">
        <v>0</v>
      </c>
    </row>
    <row r="353" spans="1:23" ht="12.75">
      <c r="A353" s="23" t="s">
        <v>26</v>
      </c>
      <c r="B353" s="24" t="s">
        <v>635</v>
      </c>
      <c r="C353" s="25" t="s">
        <v>636</v>
      </c>
      <c r="D353" s="26">
        <v>209926124</v>
      </c>
      <c r="E353" s="27">
        <v>223878226</v>
      </c>
      <c r="F353" s="27">
        <v>156858118</v>
      </c>
      <c r="G353" s="28">
        <f t="shared" si="63"/>
        <v>0.7006403472216186</v>
      </c>
      <c r="H353" s="29">
        <v>9934248</v>
      </c>
      <c r="I353" s="27">
        <v>16813802</v>
      </c>
      <c r="J353" s="30">
        <v>21488958</v>
      </c>
      <c r="K353" s="30">
        <v>48237008</v>
      </c>
      <c r="L353" s="29">
        <v>21103312</v>
      </c>
      <c r="M353" s="27">
        <v>19106620</v>
      </c>
      <c r="N353" s="30">
        <v>18960778</v>
      </c>
      <c r="O353" s="30">
        <v>59170710</v>
      </c>
      <c r="P353" s="29">
        <v>15550181</v>
      </c>
      <c r="Q353" s="27">
        <v>14359034</v>
      </c>
      <c r="R353" s="30">
        <v>19541185</v>
      </c>
      <c r="S353" s="30">
        <v>49450400</v>
      </c>
      <c r="T353" s="29">
        <v>0</v>
      </c>
      <c r="U353" s="27">
        <v>0</v>
      </c>
      <c r="V353" s="30">
        <v>0</v>
      </c>
      <c r="W353" s="30">
        <v>0</v>
      </c>
    </row>
    <row r="354" spans="1:23" ht="12.75">
      <c r="A354" s="23" t="s">
        <v>45</v>
      </c>
      <c r="B354" s="24" t="s">
        <v>637</v>
      </c>
      <c r="C354" s="25" t="s">
        <v>638</v>
      </c>
      <c r="D354" s="26">
        <v>50647611</v>
      </c>
      <c r="E354" s="27">
        <v>56889194</v>
      </c>
      <c r="F354" s="27">
        <v>43035614</v>
      </c>
      <c r="G354" s="28">
        <f t="shared" si="63"/>
        <v>0.7564813451215358</v>
      </c>
      <c r="H354" s="29">
        <v>3218817</v>
      </c>
      <c r="I354" s="27">
        <v>4039661</v>
      </c>
      <c r="J354" s="30">
        <v>4292726</v>
      </c>
      <c r="K354" s="30">
        <v>11551204</v>
      </c>
      <c r="L354" s="29">
        <v>4738501</v>
      </c>
      <c r="M354" s="27">
        <v>4465186</v>
      </c>
      <c r="N354" s="30">
        <v>5757439</v>
      </c>
      <c r="O354" s="30">
        <v>14961126</v>
      </c>
      <c r="P354" s="29">
        <v>4067527</v>
      </c>
      <c r="Q354" s="27">
        <v>6785321</v>
      </c>
      <c r="R354" s="30">
        <v>5670436</v>
      </c>
      <c r="S354" s="30">
        <v>16523284</v>
      </c>
      <c r="T354" s="29">
        <v>0</v>
      </c>
      <c r="U354" s="27">
        <v>0</v>
      </c>
      <c r="V354" s="30">
        <v>0</v>
      </c>
      <c r="W354" s="30">
        <v>0</v>
      </c>
    </row>
    <row r="355" spans="1:23" ht="12.75">
      <c r="A355" s="53"/>
      <c r="B355" s="54" t="s">
        <v>639</v>
      </c>
      <c r="C355" s="55"/>
      <c r="D355" s="56">
        <f>SUM(D351:D354)</f>
        <v>355677676</v>
      </c>
      <c r="E355" s="57">
        <f>SUM(E351:E354)</f>
        <v>379076503</v>
      </c>
      <c r="F355" s="57">
        <f>SUM(F351:F354)</f>
        <v>267492923</v>
      </c>
      <c r="G355" s="58">
        <f t="shared" si="63"/>
        <v>0.7056436389042029</v>
      </c>
      <c r="H355" s="59">
        <f aca="true" t="shared" si="69" ref="H355:W355">SUM(H351:H354)</f>
        <v>17796667</v>
      </c>
      <c r="I355" s="57">
        <f t="shared" si="69"/>
        <v>27457723</v>
      </c>
      <c r="J355" s="60">
        <f t="shared" si="69"/>
        <v>31989665</v>
      </c>
      <c r="K355" s="60">
        <f t="shared" si="69"/>
        <v>77244055</v>
      </c>
      <c r="L355" s="59">
        <f t="shared" si="69"/>
        <v>35807470</v>
      </c>
      <c r="M355" s="57">
        <f t="shared" si="69"/>
        <v>31368734</v>
      </c>
      <c r="N355" s="60">
        <f t="shared" si="69"/>
        <v>31707220</v>
      </c>
      <c r="O355" s="60">
        <f t="shared" si="69"/>
        <v>98883424</v>
      </c>
      <c r="P355" s="59">
        <f t="shared" si="69"/>
        <v>25847552</v>
      </c>
      <c r="Q355" s="57">
        <f t="shared" si="69"/>
        <v>34243933</v>
      </c>
      <c r="R355" s="60">
        <f t="shared" si="69"/>
        <v>31273959</v>
      </c>
      <c r="S355" s="60">
        <f t="shared" si="69"/>
        <v>91365444</v>
      </c>
      <c r="T355" s="59">
        <f t="shared" si="69"/>
        <v>0</v>
      </c>
      <c r="U355" s="57">
        <f t="shared" si="69"/>
        <v>0</v>
      </c>
      <c r="V355" s="60">
        <f t="shared" si="69"/>
        <v>0</v>
      </c>
      <c r="W355" s="60">
        <f t="shared" si="69"/>
        <v>0</v>
      </c>
    </row>
    <row r="356" spans="1:23" ht="12.75">
      <c r="A356" s="61"/>
      <c r="B356" s="62" t="s">
        <v>640</v>
      </c>
      <c r="C356" s="63"/>
      <c r="D356" s="64">
        <f>SUM(D320,D322:D327,D329:D334,D336:D340,D342:D349,D351:D354)</f>
        <v>38489518280</v>
      </c>
      <c r="E356" s="65">
        <f>SUM(E320,E322:E327,E329:E334,E336:E340,E342:E349,E351:E354)</f>
        <v>38708202835</v>
      </c>
      <c r="F356" s="65">
        <f>SUM(F320,F322:F327,F329:F334,F336:F340,F342:F349,F351:F354)</f>
        <v>26392799103</v>
      </c>
      <c r="G356" s="66">
        <f t="shared" si="63"/>
        <v>0.6818399504493554</v>
      </c>
      <c r="H356" s="67">
        <f aca="true" t="shared" si="70" ref="H356:W356">SUM(H320,H322:H327,H329:H334,H336:H340,H342:H349,H351:H354)</f>
        <v>1717437130</v>
      </c>
      <c r="I356" s="65">
        <f t="shared" si="70"/>
        <v>3262857312</v>
      </c>
      <c r="J356" s="68">
        <f t="shared" si="70"/>
        <v>3287856700</v>
      </c>
      <c r="K356" s="68">
        <f t="shared" si="70"/>
        <v>8268151142</v>
      </c>
      <c r="L356" s="67">
        <f t="shared" si="70"/>
        <v>3000666725</v>
      </c>
      <c r="M356" s="65">
        <f t="shared" si="70"/>
        <v>3326904125</v>
      </c>
      <c r="N356" s="68">
        <f t="shared" si="70"/>
        <v>3203508020</v>
      </c>
      <c r="O356" s="68">
        <f t="shared" si="70"/>
        <v>9531078870</v>
      </c>
      <c r="P356" s="67">
        <f t="shared" si="70"/>
        <v>2742459551</v>
      </c>
      <c r="Q356" s="65">
        <f t="shared" si="70"/>
        <v>2943015847</v>
      </c>
      <c r="R356" s="68">
        <f t="shared" si="70"/>
        <v>2908093693</v>
      </c>
      <c r="S356" s="68">
        <f t="shared" si="70"/>
        <v>8593569091</v>
      </c>
      <c r="T356" s="67">
        <f t="shared" si="70"/>
        <v>0</v>
      </c>
      <c r="U356" s="65">
        <f t="shared" si="70"/>
        <v>0</v>
      </c>
      <c r="V356" s="68">
        <f t="shared" si="70"/>
        <v>0</v>
      </c>
      <c r="W356" s="68">
        <f t="shared" si="70"/>
        <v>0</v>
      </c>
    </row>
    <row r="357" spans="1:23" ht="12.75">
      <c r="A357" s="69"/>
      <c r="B357" s="70" t="s">
        <v>641</v>
      </c>
      <c r="C357" s="71"/>
      <c r="D357" s="72">
        <f>SUM(SUM(D5:D6,D8:D17,D19:D26,D28:D36,D38:D42,D44:D49,D51:D55,D60,D62:D66,D68:D73,D75:D81,D83:D87,D92:D94,D96:D99,D101:D105,D110,D112:D118,D120:D127,D129:D134,D136:D140,D142:D145,D147:D152,D154:D159,D161:D167,D169:D173,D175:D180,D185:D190,D192:D196,D198:D203,D205:D211),SUM(D213:D218,D223:D230,D232:D238,D240:D245,D250:D255,D257:D262,D264:D269,D271:D275,D280:D283,D285:D291,D293:D301,D303:D309,D311:D315,D320,D322:D327,D329:D334,D336:D340,D342:D349,D351:D354))</f>
        <v>250895049627</v>
      </c>
      <c r="E357" s="73">
        <f>SUM(SUM(E5:E6,E8:E17,E19:E26,E28:E36,E38:E42,E44:E49,E51:E55,E60,E62:E66,E68:E73,E75:E81,E83:E87,E92:E94,E96:E99,E101:E105,E110,E112:E118,E120:E127,E129:E134,E136:E140,E142:E145,E147:E152,E154:E159,E161:E167,E169:E173,E175:E180,E185:E190,E192:E196,E198:E203,E205:E211),SUM(E213:E218,E223:E230,E232:E238,E240:E245,E250:E255,E257:E262,E264:E269,E271:E275,E280:E283,E285:E291,E293:E301,E303:E309,E311:E315,E320,E322:E327,E329:E334,E336:E340,E342:E349,E351:E354))</f>
        <v>252852358579</v>
      </c>
      <c r="F357" s="73">
        <f>SUM(SUM(F5:F6,F8:F17,F19:F26,F28:F36,F38:F42,F44:F49,F51:F55,F60,F62:F66,F68:F73,F75:F81,F83:F87,F92:F94,F96:F99,F101:F105,F110,F112:F118,F120:F127,F129:F134,F136:F140,F142:F145,F147:F152,F154:F159,F161:F167,F169:F173,F175:F180,F185:F190,F192:F196,F198:F203,F205:F211),SUM(F213:F218,F223:F230,F232:F238,F240:F245,F250:F255,F257:F262,F264:F269,F271:F275,F280:F283,F285:F291,F293:F301,F303:F309,F311:F315,F320,F322:F327,F329:F334,F336:F340,F342:F349,F351:F354))</f>
        <v>170942141543</v>
      </c>
      <c r="G357" s="74">
        <f t="shared" si="63"/>
        <v>0.6760551592386734</v>
      </c>
      <c r="H357" s="75">
        <f aca="true" t="shared" si="71" ref="H357:W357">SUM(SUM(H5:H6,H8:H17,H19:H26,H28:H36,H38:H42,H44:H49,H51:H55,H60,H62:H66,H68:H73,H75:H81,H83:H87,H92:H94,H96:H99,H101:H105,H110,H112:H118,H120:H127,H129:H134,H136:H140,H142:H145,H147:H152,H154:H159,H161:H167,H169:H173,H175:H180,H185:H190,H192:H196,H198:H203,H205:H211),SUM(H213:H218,H223:H230,H232:H238,H240:H245,H250:H255,H257:H262,H264:H269,H271:H275,H280:H283,H285:H291,H293:H301,H303:H309,H311:H315,H320,H322:H327,H329:H334,H336:H340,H342:H349,H351:H354))</f>
        <v>15484262171</v>
      </c>
      <c r="I357" s="76">
        <f t="shared" si="71"/>
        <v>19428272813</v>
      </c>
      <c r="J357" s="77">
        <f t="shared" si="71"/>
        <v>20052740529</v>
      </c>
      <c r="K357" s="77">
        <f t="shared" si="71"/>
        <v>54965275513</v>
      </c>
      <c r="L357" s="75">
        <f t="shared" si="71"/>
        <v>19466397318</v>
      </c>
      <c r="M357" s="76">
        <f t="shared" si="71"/>
        <v>19898949743</v>
      </c>
      <c r="N357" s="77">
        <f t="shared" si="71"/>
        <v>20078529391</v>
      </c>
      <c r="O357" s="77">
        <f t="shared" si="71"/>
        <v>59443876452</v>
      </c>
      <c r="P357" s="75">
        <f t="shared" si="71"/>
        <v>19523348515</v>
      </c>
      <c r="Q357" s="76">
        <f t="shared" si="71"/>
        <v>17574631960</v>
      </c>
      <c r="R357" s="77">
        <f t="shared" si="71"/>
        <v>19435009103</v>
      </c>
      <c r="S357" s="77">
        <f t="shared" si="71"/>
        <v>56532989578</v>
      </c>
      <c r="T357" s="75">
        <f t="shared" si="71"/>
        <v>0</v>
      </c>
      <c r="U357" s="76">
        <f t="shared" si="71"/>
        <v>0</v>
      </c>
      <c r="V357" s="77">
        <f t="shared" si="71"/>
        <v>0</v>
      </c>
      <c r="W357" s="77">
        <f t="shared" si="71"/>
        <v>0</v>
      </c>
    </row>
  </sheetData>
  <sheetProtection password="F954" sheet="1" objects="1" scenarios="1"/>
  <mergeCells count="1">
    <mergeCell ref="B1:W1"/>
  </mergeCells>
  <printOptions horizontalCentered="1"/>
  <pageMargins left="0.03937007874015748" right="0.03937007874015748" top="0.5905511811023623" bottom="0.5905511811023623" header="0.31496062992125984" footer="0.31496062992125984"/>
  <pageSetup horizontalDpi="600" verticalDpi="600" orientation="landscape" paperSize="9" scale="60" r:id="rId1"/>
  <rowBreaks count="5" manualBreakCount="5">
    <brk id="57" max="22" man="1"/>
    <brk id="107" max="22" man="1"/>
    <brk id="160" max="22" man="1"/>
    <brk id="277" max="22" man="1"/>
    <brk id="31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cp:lastPrinted>2014-05-22T07:14:46Z</cp:lastPrinted>
  <dcterms:created xsi:type="dcterms:W3CDTF">2014-05-12T11:21:11Z</dcterms:created>
  <dcterms:modified xsi:type="dcterms:W3CDTF">2014-05-22T07:14:54Z</dcterms:modified>
  <cp:category/>
  <cp:version/>
  <cp:contentType/>
  <cp:contentStatus/>
</cp:coreProperties>
</file>