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'KZ'!$A$1:$M$83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19'!$A$1:$M$83</definedName>
    <definedName name="_xlnm.Print_Area" localSheetId="11">'WC'!$A$1:$M$83</definedName>
  </definedNames>
  <calcPr fullCalcOnLoad="1"/>
</workbook>
</file>

<file path=xl/sharedStrings.xml><?xml version="1.0" encoding="utf-8"?>
<sst xmlns="http://schemas.openxmlformats.org/spreadsheetml/2006/main" count="1195" uniqueCount="657">
  <si>
    <t>Figures Finalised as at 2014/05/09</t>
  </si>
  <si>
    <t>Third Quarter 2013/14</t>
  </si>
  <si>
    <t>Third Quarter 2012/13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</si>
  <si>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</si>
  <si>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</si>
  <si>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</si>
  <si>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</si>
  <si>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</si>
  <si>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</si>
  <si>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</si>
  <si>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</si>
  <si>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</si>
  <si>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</si>
  <si>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</si>
  <si>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</si>
  <si>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</si>
  <si>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</si>
  <si>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</si>
  <si>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</si>
  <si>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</si>
  <si>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</si>
  <si>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</si>
  <si>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</si>
  <si>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</si>
  <si>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</si>
  <si>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</si>
  <si>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</si>
  <si>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</si>
  <si>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</si>
  <si>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</si>
  <si>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</si>
  <si>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</si>
  <si>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</si>
  <si>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</si>
  <si>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</si>
  <si>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</si>
  <si>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</si>
  <si>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</si>
  <si>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</si>
  <si>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</si>
  <si>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</si>
  <si>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</si>
  <si>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</si>
  <si>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</si>
  <si>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</si>
  <si>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</si>
  <si>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</si>
  <si>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</si>
  <si>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</si>
  <si>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</si>
  <si>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</si>
  <si>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</si>
  <si>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</si>
  <si>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</si>
  <si>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</si>
  <si>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</si>
  <si>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</si>
  <si>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</si>
  <si>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</si>
  <si>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</si>
  <si>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</si>
  <si>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</si>
  <si>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</si>
  <si>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</si>
  <si>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</si>
  <si>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</si>
  <si>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</si>
  <si>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</si>
  <si>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</si>
  <si>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</si>
  <si>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</si>
  <si>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</si>
  <si>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</si>
  <si>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</si>
  <si>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</si>
  <si>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</si>
  <si>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</si>
  <si>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</si>
  <si>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</si>
  <si>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</si>
  <si>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</si>
  <si>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</si>
  <si>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</si>
  <si>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</si>
  <si>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</si>
  <si>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</si>
  <si>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</si>
  <si>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</si>
  <si>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</si>
  <si>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</si>
  <si>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</si>
  <si>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</si>
  <si>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</si>
  <si>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</si>
  <si>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</si>
  <si>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</si>
  <si>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</si>
  <si>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</si>
  <si>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</si>
  <si>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</si>
  <si>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</si>
  <si>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</si>
  <si>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</si>
  <si>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</si>
  <si>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</si>
  <si>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</si>
  <si>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</si>
  <si>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</si>
  <si>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</si>
  <si>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</si>
  <si>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</si>
  <si>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</si>
  <si>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</si>
  <si>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</si>
  <si>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</si>
  <si>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</si>
  <si>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</si>
  <si>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</si>
  <si>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</si>
  <si>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</si>
  <si>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</si>
  <si>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</si>
  <si>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</si>
  <si>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</si>
  <si>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</si>
  <si>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</si>
  <si>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</si>
  <si>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</si>
  <si>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</si>
  <si>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</si>
  <si>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</si>
  <si>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</si>
  <si>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</si>
  <si>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</si>
  <si>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</si>
  <si>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</si>
  <si>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</si>
  <si>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</si>
  <si>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</si>
  <si>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</si>
  <si>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</si>
  <si>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</si>
  <si>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</si>
  <si>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</si>
  <si>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</si>
  <si>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</si>
  <si>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</si>
  <si>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</si>
  <si>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</si>
  <si>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</si>
  <si>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</si>
  <si>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</si>
  <si>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</si>
  <si>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</si>
  <si>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</si>
  <si>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</si>
  <si>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</si>
  <si>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</si>
  <si>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</si>
  <si>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</si>
  <si>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</si>
  <si>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</si>
  <si>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</si>
  <si>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</si>
  <si>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</si>
  <si>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</si>
  <si>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</si>
  <si>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</si>
  <si>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</si>
  <si>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</si>
  <si>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</si>
  <si>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</si>
  <si>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</si>
  <si>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</si>
  <si>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</si>
  <si>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</si>
  <si>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</si>
  <si>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</si>
  <si>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</si>
  <si>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</si>
  <si>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</si>
  <si>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</si>
  <si>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</si>
  <si>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</si>
  <si>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</si>
  <si>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</si>
  <si>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</si>
  <si>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</si>
  <si>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</si>
  <si>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</si>
  <si>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</si>
  <si>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</si>
  <si>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</si>
  <si>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</si>
  <si>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</si>
  <si>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</si>
  <si>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</si>
  <si>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</si>
  <si>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</si>
  <si>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</si>
  <si>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</si>
  <si>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</si>
  <si>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</si>
  <si>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</si>
  <si>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</si>
  <si>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</si>
  <si>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</si>
  <si>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</si>
  <si>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</si>
  <si>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</si>
  <si>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</si>
  <si>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</si>
  <si>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</si>
  <si>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</si>
  <si>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</si>
  <si>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</si>
  <si>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</si>
  <si>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</si>
  <si>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</si>
  <si>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</si>
  <si>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</si>
  <si>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</si>
  <si>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</si>
  <si>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</si>
  <si>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</si>
  <si>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</si>
  <si>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</si>
  <si>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</si>
  <si>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</si>
  <si>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</si>
  <si>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</si>
  <si>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</si>
  <si>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</si>
  <si>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</si>
  <si>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</si>
  <si>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</si>
  <si>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</si>
  <si>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</si>
  <si>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</si>
  <si>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</si>
  <si>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</si>
  <si>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</si>
  <si>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</si>
  <si>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</si>
  <si>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</si>
  <si>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</si>
  <si>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</si>
  <si>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</si>
  <si>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</si>
  <si>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</si>
  <si>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</si>
  <si>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</si>
  <si>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</si>
  <si>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</si>
  <si>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</si>
  <si>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</si>
  <si>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</si>
  <si>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</si>
  <si>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</si>
  <si>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</si>
  <si>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</si>
  <si>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</si>
  <si>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</si>
  <si>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</si>
  <si>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</si>
  <si>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</si>
  <si>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</si>
  <si>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</si>
  <si>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</si>
  <si>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</si>
  <si>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</si>
  <si>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</si>
  <si>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</si>
  <si>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</si>
  <si>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</si>
  <si>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</si>
  <si>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</si>
  <si>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</si>
  <si>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</si>
  <si>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</si>
  <si>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</si>
  <si>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</si>
  <si>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</si>
  <si>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</si>
  <si>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</si>
  <si>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</si>
  <si>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</si>
  <si>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</si>
  <si>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</si>
  <si>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</si>
  <si>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</si>
  <si>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</si>
  <si>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</si>
  <si>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</si>
  <si>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</si>
  <si>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</si>
  <si>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</si>
  <si>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</si>
  <si>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</si>
  <si>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</si>
  <si>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</si>
  <si>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</si>
  <si>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</si>
  <si>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</si>
  <si>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</si>
  <si>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</si>
  <si>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</si>
  <si>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</si>
  <si>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</si>
  <si>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</si>
  <si>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</si>
  <si>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</si>
  <si>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</si>
  <si>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</si>
  <si>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</si>
  <si>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</si>
  <si>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</si>
  <si>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</si>
  <si>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</si>
  <si>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</si>
  <si>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</si>
  <si>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</si>
  <si>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</si>
  <si>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</si>
  <si>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</si>
  <si>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</si>
  <si>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</si>
  <si>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</si>
  <si>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</si>
  <si>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</si>
  <si>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</si>
  <si>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</si>
  <si>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</si>
  <si>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</si>
  <si>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</si>
  <si>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</si>
  <si>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</si>
  <si>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</si>
  <si>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</si>
  <si>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</si>
  <si>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</si>
  <si>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</si>
  <si>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</si>
  <si>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</si>
  <si>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</si>
  <si>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</si>
  <si>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</si>
  <si>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</si>
  <si>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</si>
  <si>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</si>
  <si>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</si>
  <si>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</si>
  <si>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</si>
  <si>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</si>
  <si>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</si>
  <si>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</si>
  <si>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</si>
  <si>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</si>
  <si>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</si>
  <si>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</si>
  <si>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</si>
  <si>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</si>
  <si>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</si>
  <si>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</si>
  <si>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</si>
  <si>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</si>
  <si>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</si>
  <si>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</si>
  <si>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</si>
  <si>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</si>
  <si>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</si>
  <si>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</si>
  <si>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</si>
  <si>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</si>
  <si>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</si>
  <si>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</si>
  <si>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</si>
  <si>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</si>
  <si>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</si>
  <si>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</si>
  <si>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</si>
  <si>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</si>
  <si>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</si>
  <si>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</si>
  <si>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</si>
  <si>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</si>
  <si>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</si>
  <si>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</si>
  <si>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</si>
  <si>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</si>
  <si>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</si>
  <si>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</si>
  <si>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</si>
  <si>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</si>
  <si>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</si>
  <si>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</si>
  <si>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</si>
  <si>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</si>
  <si>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</si>
  <si>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</si>
  <si>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</si>
  <si>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</si>
  <si>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</si>
  <si>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</si>
  <si>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</si>
  <si>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</si>
  <si>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</si>
  <si>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</si>
  <si>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</si>
  <si>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</si>
  <si>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</si>
  <si>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</si>
  <si>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</si>
  <si>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</si>
  <si>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</si>
  <si>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</si>
  <si>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</si>
  <si>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</si>
  <si>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</si>
  <si>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</si>
  <si>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</si>
  <si>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</si>
  <si>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</si>
  <si>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</si>
  <si>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</si>
  <si>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</si>
  <si>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</si>
  <si>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</si>
  <si>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</si>
  <si>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</si>
  <si>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</si>
  <si>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</si>
  <si>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</si>
  <si>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</si>
  <si>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</si>
  <si>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</si>
  <si>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</si>
  <si>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</si>
  <si>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</si>
  <si>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</si>
  <si>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</si>
  <si>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</si>
  <si>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</si>
  <si>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</si>
  <si>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</si>
  <si>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</si>
  <si>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</si>
  <si>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</si>
  <si>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</si>
  <si>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</si>
  <si>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</si>
  <si>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</si>
  <si>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</si>
  <si>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</si>
  <si>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</si>
  <si>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</si>
  <si>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</si>
  <si>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</si>
  <si>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</si>
  <si>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</si>
  <si>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</si>
  <si>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</si>
  <si>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</si>
  <si>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</si>
  <si>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</si>
  <si>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</si>
  <si>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</si>
  <si>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</si>
  <si>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</si>
  <si>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</si>
  <si>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</si>
  <si>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</si>
  <si>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</si>
  <si>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</si>
  <si>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</si>
  <si>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</si>
  <si>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</si>
  <si>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</si>
  <si>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</si>
  <si>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</si>
  <si>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</si>
  <si>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</si>
  <si>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</si>
  <si>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</si>
  <si>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</si>
  <si>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</si>
  <si>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</si>
  <si>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</si>
  <si>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</si>
  <si>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</si>
  <si>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</si>
  <si>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</si>
  <si>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</si>
  <si>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</si>
  <si>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</si>
  <si>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</si>
  <si>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</si>
  <si>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</si>
  <si>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</si>
  <si>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</si>
  <si>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</si>
  <si>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</si>
  <si>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</si>
  <si>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</si>
  <si>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</si>
  <si>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</si>
  <si>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</si>
  <si>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</si>
  <si>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</si>
  <si>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</si>
  <si>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</si>
  <si>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</si>
  <si>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</si>
  <si>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</si>
  <si>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</si>
  <si>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</si>
  <si>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</si>
  <si>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</si>
  <si>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</si>
  <si>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</si>
  <si>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</si>
  <si>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</si>
  <si>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</si>
  <si>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</si>
  <si>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</si>
  <si>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</si>
  <si>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</si>
  <si>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</si>
  <si>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</si>
  <si>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</si>
  <si>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</si>
  <si>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</si>
  <si>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</si>
  <si>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</si>
  <si>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</si>
  <si>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</si>
  <si>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</si>
  <si>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</si>
  <si>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</si>
  <si>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</si>
  <si>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</si>
  <si>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</si>
  <si>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</si>
  <si>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</si>
  <si>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</si>
  <si>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</si>
  <si>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</si>
  <si>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</si>
  <si>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</si>
  <si>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</si>
  <si>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</si>
  <si>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</si>
  <si>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</si>
  <si>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</si>
  <si>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</si>
  <si>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</si>
  <si>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</si>
  <si>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</si>
  <si>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</si>
  <si>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</si>
  <si>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</si>
  <si>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</si>
  <si>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</si>
  <si>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</si>
  <si>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</si>
  <si>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</si>
  <si>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</si>
  <si>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</si>
  <si>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</si>
  <si>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</si>
  <si>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</si>
  <si>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</si>
  <si>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</si>
  <si>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</si>
  <si>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</si>
  <si>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</si>
  <si>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</si>
  <si>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</si>
  <si>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</si>
  <si>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</si>
  <si>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</si>
  <si>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</si>
  <si>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</si>
  <si>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</si>
  <si>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</si>
  <si>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</si>
  <si>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</si>
  <si>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</si>
  <si>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</si>
  <si>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</si>
  <si>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</si>
  <si>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</si>
  <si>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</si>
  <si>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</si>
  <si>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</si>
  <si>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</si>
  <si>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</si>
  <si>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</si>
  <si>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</si>
  <si>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</si>
  <si>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</si>
  <si>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</si>
  <si>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</si>
  <si>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</si>
  <si>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</si>
  <si>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</si>
  <si>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</si>
  <si>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</si>
  <si>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</si>
  <si>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</si>
  <si>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</si>
  <si>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</si>
  <si>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</si>
  <si>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</si>
  <si>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</si>
  <si>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</si>
  <si>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</si>
  <si>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</si>
  <si>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</si>
  <si>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</si>
  <si>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</si>
  <si>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</si>
  <si>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</si>
  <si>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</si>
  <si>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</si>
  <si>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</si>
  <si>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</si>
  <si>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</si>
  <si>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</si>
  <si>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</si>
  <si>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</si>
  <si>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</si>
  <si>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</si>
  <si>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</si>
  <si>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</si>
  <si>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</si>
  <si>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</si>
  <si>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</si>
  <si>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</si>
  <si>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</si>
  <si>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</si>
  <si>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</si>
  <si>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</si>
  <si>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</si>
  <si>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</si>
  <si>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</si>
  <si>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</si>
  <si>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</si>
  <si>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</si>
  <si>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</si>
  <si>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</si>
  <si>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</si>
  <si>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</si>
  <si>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</si>
  <si>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</si>
  <si>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</si>
  <si>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ANALYSIS OF SOURCES OF REVENUE AS AT 3rd QUARTER ENDED 31 MARCH 2014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</si>
</sst>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_);_(* \(#,##0\);_(* &quot;- &quot;?_);_(@_)"/>
    <numFmt numFmtId="17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69" fontId="7" fillId="0" borderId="19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/>
    </xf>
    <xf numFmtId="169" fontId="7" fillId="0" borderId="21" xfId="0" applyNumberFormat="1" applyFont="1" applyBorder="1" applyAlignment="1" applyProtection="1">
      <alignment/>
      <protection/>
    </xf>
    <xf numFmtId="169" fontId="7" fillId="0" borderId="22" xfId="0" applyNumberFormat="1" applyFont="1" applyBorder="1" applyAlignment="1" applyProtection="1">
      <alignment/>
      <protection/>
    </xf>
    <xf numFmtId="169" fontId="7" fillId="0" borderId="23" xfId="0" applyNumberFormat="1" applyFont="1" applyBorder="1" applyAlignment="1" applyProtection="1">
      <alignment/>
      <protection/>
    </xf>
    <xf numFmtId="169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 applyProtection="1">
      <alignment/>
      <protection/>
    </xf>
    <xf numFmtId="41" fontId="7" fillId="0" borderId="19" xfId="0" applyNumberFormat="1" applyFont="1" applyBorder="1" applyAlignment="1" applyProtection="1">
      <alignment/>
      <protection/>
    </xf>
    <xf numFmtId="41" fontId="7" fillId="0" borderId="20" xfId="0" applyNumberFormat="1" applyFont="1" applyBorder="1" applyAlignment="1" applyProtection="1">
      <alignment/>
      <protection/>
    </xf>
    <xf numFmtId="41" fontId="7" fillId="0" borderId="21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41" fontId="7" fillId="0" borderId="22" xfId="0" applyNumberFormat="1" applyFont="1" applyBorder="1" applyAlignment="1" applyProtection="1">
      <alignment/>
      <protection/>
    </xf>
    <xf numFmtId="41" fontId="7" fillId="0" borderId="23" xfId="0" applyNumberFormat="1" applyFont="1" applyBorder="1" applyAlignment="1" applyProtection="1">
      <alignment/>
      <protection/>
    </xf>
    <xf numFmtId="41" fontId="7" fillId="0" borderId="24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indent="2"/>
      <protection/>
    </xf>
    <xf numFmtId="0" fontId="7" fillId="0" borderId="18" xfId="0" applyFont="1" applyBorder="1" applyAlignment="1" applyProtection="1">
      <alignment horizontal="center"/>
      <protection/>
    </xf>
    <xf numFmtId="169" fontId="7" fillId="0" borderId="30" xfId="0" applyNumberFormat="1" applyFont="1" applyBorder="1" applyAlignment="1" applyProtection="1">
      <alignment/>
      <protection/>
    </xf>
    <xf numFmtId="169" fontId="7" fillId="0" borderId="28" xfId="0" applyNumberFormat="1" applyFont="1" applyBorder="1" applyAlignment="1" applyProtection="1">
      <alignment/>
      <protection/>
    </xf>
    <xf numFmtId="169" fontId="7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170" fontId="8" fillId="0" borderId="14" xfId="0" applyNumberFormat="1" applyFont="1" applyBorder="1" applyAlignment="1" applyProtection="1">
      <alignment horizontal="left" indent="1"/>
      <protection/>
    </xf>
    <xf numFmtId="170" fontId="8" fillId="0" borderId="13" xfId="0" applyNumberFormat="1" applyFont="1" applyBorder="1" applyAlignment="1" applyProtection="1">
      <alignment wrapText="1"/>
      <protection/>
    </xf>
    <xf numFmtId="170" fontId="7" fillId="0" borderId="22" xfId="0" applyNumberFormat="1" applyFont="1" applyFill="1" applyBorder="1" applyAlignment="1" applyProtection="1">
      <alignment/>
      <protection/>
    </xf>
    <xf numFmtId="170" fontId="7" fillId="0" borderId="23" xfId="0" applyNumberFormat="1" applyFont="1" applyFill="1" applyBorder="1" applyAlignment="1" applyProtection="1">
      <alignment/>
      <protection/>
    </xf>
    <xf numFmtId="170" fontId="8" fillId="0" borderId="24" xfId="0" applyNumberFormat="1" applyFont="1" applyBorder="1" applyAlignment="1" applyProtection="1">
      <alignment wrapText="1"/>
      <protection/>
    </xf>
    <xf numFmtId="170" fontId="8" fillId="0" borderId="22" xfId="0" applyNumberFormat="1" applyFont="1" applyBorder="1" applyAlignment="1" applyProtection="1">
      <alignment wrapText="1"/>
      <protection/>
    </xf>
    <xf numFmtId="170" fontId="8" fillId="0" borderId="23" xfId="0" applyNumberFormat="1" applyFont="1" applyBorder="1" applyAlignment="1" applyProtection="1">
      <alignment wrapText="1"/>
      <protection/>
    </xf>
    <xf numFmtId="170" fontId="7" fillId="0" borderId="14" xfId="0" applyNumberFormat="1" applyFont="1" applyBorder="1" applyAlignment="1" applyProtection="1">
      <alignment horizontal="left" indent="1"/>
      <protection/>
    </xf>
    <xf numFmtId="170" fontId="4" fillId="0" borderId="14" xfId="0" applyNumberFormat="1" applyFont="1" applyBorder="1" applyAlignment="1" applyProtection="1">
      <alignment/>
      <protection/>
    </xf>
    <xf numFmtId="170" fontId="4" fillId="0" borderId="13" xfId="0" applyNumberFormat="1" applyFont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170" fontId="4" fillId="0" borderId="24" xfId="0" applyNumberFormat="1" applyFont="1" applyBorder="1" applyAlignment="1" applyProtection="1">
      <alignment/>
      <protection/>
    </xf>
    <xf numFmtId="170" fontId="4" fillId="0" borderId="22" xfId="0" applyNumberFormat="1" applyFont="1" applyBorder="1" applyAlignment="1" applyProtection="1">
      <alignment/>
      <protection/>
    </xf>
    <xf numFmtId="170" fontId="4" fillId="0" borderId="23" xfId="0" applyNumberFormat="1" applyFont="1" applyBorder="1" applyAlignment="1" applyProtection="1">
      <alignment/>
      <protection/>
    </xf>
    <xf numFmtId="170" fontId="7" fillId="0" borderId="17" xfId="0" applyNumberFormat="1" applyFont="1" applyBorder="1" applyAlignment="1" applyProtection="1">
      <alignment/>
      <protection/>
    </xf>
    <xf numFmtId="170" fontId="7" fillId="0" borderId="18" xfId="0" applyNumberFormat="1" applyFont="1" applyBorder="1" applyAlignment="1" applyProtection="1">
      <alignment/>
      <protection/>
    </xf>
    <xf numFmtId="170" fontId="5" fillId="0" borderId="30" xfId="0" applyNumberFormat="1" applyFont="1" applyBorder="1" applyAlignment="1" applyProtection="1">
      <alignment/>
      <protection/>
    </xf>
    <xf numFmtId="170" fontId="5" fillId="0" borderId="28" xfId="0" applyNumberFormat="1" applyFont="1" applyBorder="1" applyAlignment="1" applyProtection="1">
      <alignment/>
      <protection/>
    </xf>
    <xf numFmtId="170" fontId="5" fillId="0" borderId="29" xfId="0" applyNumberFormat="1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8" fillId="0" borderId="15" xfId="0" applyNumberFormat="1" applyFont="1" applyBorder="1" applyAlignment="1" applyProtection="1">
      <alignment horizontal="left" indent="1"/>
      <protection/>
    </xf>
    <xf numFmtId="170" fontId="4" fillId="0" borderId="15" xfId="0" applyNumberFormat="1" applyFont="1" applyBorder="1" applyAlignment="1" applyProtection="1">
      <alignment horizontal="left"/>
      <protection/>
    </xf>
    <xf numFmtId="170" fontId="4" fillId="0" borderId="13" xfId="0" applyNumberFormat="1" applyFont="1" applyBorder="1" applyAlignment="1" applyProtection="1">
      <alignment wrapText="1"/>
      <protection/>
    </xf>
    <xf numFmtId="170" fontId="4" fillId="0" borderId="24" xfId="0" applyNumberFormat="1" applyFont="1" applyBorder="1" applyAlignment="1" applyProtection="1">
      <alignment wrapText="1"/>
      <protection/>
    </xf>
    <xf numFmtId="170" fontId="4" fillId="0" borderId="22" xfId="0" applyNumberFormat="1" applyFont="1" applyBorder="1" applyAlignment="1" applyProtection="1">
      <alignment wrapText="1"/>
      <protection/>
    </xf>
    <xf numFmtId="170" fontId="4" fillId="0" borderId="23" xfId="0" applyNumberFormat="1" applyFont="1" applyBorder="1" applyAlignment="1" applyProtection="1">
      <alignment wrapText="1"/>
      <protection/>
    </xf>
    <xf numFmtId="170" fontId="7" fillId="0" borderId="18" xfId="0" applyNumberFormat="1" applyFont="1" applyBorder="1" applyAlignment="1" applyProtection="1">
      <alignment horizontal="left" indent="2"/>
      <protection/>
    </xf>
    <xf numFmtId="170" fontId="7" fillId="0" borderId="18" xfId="0" applyNumberFormat="1" applyFont="1" applyBorder="1" applyAlignment="1" applyProtection="1">
      <alignment horizontal="center"/>
      <protection/>
    </xf>
    <xf numFmtId="170" fontId="7" fillId="0" borderId="30" xfId="0" applyNumberFormat="1" applyFont="1" applyBorder="1" applyAlignment="1" applyProtection="1">
      <alignment/>
      <protection/>
    </xf>
    <xf numFmtId="170" fontId="7" fillId="0" borderId="28" xfId="0" applyNumberFormat="1" applyFont="1" applyBorder="1" applyAlignment="1" applyProtection="1">
      <alignment/>
      <protection/>
    </xf>
    <xf numFmtId="170" fontId="7" fillId="0" borderId="29" xfId="0" applyNumberFormat="1" applyFont="1" applyBorder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 horizontal="left" wrapText="1" indent="2"/>
      <protection/>
    </xf>
    <xf numFmtId="170" fontId="7" fillId="0" borderId="0" xfId="0" applyNumberFormat="1" applyFont="1" applyAlignment="1" applyProtection="1">
      <alignment horizontal="left" indent="2"/>
      <protection/>
    </xf>
    <xf numFmtId="170" fontId="7" fillId="0" borderId="24" xfId="0" applyNumberFormat="1" applyFont="1" applyFill="1" applyBorder="1" applyAlignment="1" applyProtection="1">
      <alignment/>
      <protection/>
    </xf>
    <xf numFmtId="170" fontId="4" fillId="0" borderId="14" xfId="0" applyNumberFormat="1" applyFont="1" applyBorder="1" applyAlignment="1" applyProtection="1">
      <alignment horizontal="left"/>
      <protection/>
    </xf>
    <xf numFmtId="170" fontId="5" fillId="0" borderId="24" xfId="0" applyNumberFormat="1" applyFont="1" applyFill="1" applyBorder="1" applyAlignment="1" applyProtection="1">
      <alignment/>
      <protection/>
    </xf>
    <xf numFmtId="170" fontId="8" fillId="0" borderId="17" xfId="0" applyNumberFormat="1" applyFont="1" applyBorder="1" applyAlignment="1" applyProtection="1">
      <alignment horizontal="left" indent="1"/>
      <protection/>
    </xf>
    <xf numFmtId="170" fontId="8" fillId="0" borderId="16" xfId="0" applyNumberFormat="1" applyFont="1" applyBorder="1" applyAlignment="1" applyProtection="1">
      <alignment wrapText="1"/>
      <protection/>
    </xf>
    <xf numFmtId="170" fontId="7" fillId="0" borderId="30" xfId="0" applyNumberFormat="1" applyFont="1" applyFill="1" applyBorder="1" applyAlignment="1" applyProtection="1">
      <alignment/>
      <protection/>
    </xf>
    <xf numFmtId="170" fontId="7" fillId="0" borderId="28" xfId="0" applyNumberFormat="1" applyFont="1" applyFill="1" applyBorder="1" applyAlignment="1" applyProtection="1">
      <alignment/>
      <protection/>
    </xf>
    <xf numFmtId="170" fontId="8" fillId="0" borderId="29" xfId="0" applyNumberFormat="1" applyFont="1" applyBorder="1" applyAlignment="1" applyProtection="1">
      <alignment wrapText="1"/>
      <protection/>
    </xf>
    <xf numFmtId="170" fontId="8" fillId="0" borderId="30" xfId="0" applyNumberFormat="1" applyFont="1" applyBorder="1" applyAlignment="1" applyProtection="1">
      <alignment wrapText="1"/>
      <protection/>
    </xf>
    <xf numFmtId="170" fontId="8" fillId="0" borderId="28" xfId="0" applyNumberFormat="1" applyFont="1" applyBorder="1" applyAlignment="1" applyProtection="1">
      <alignment wrapText="1"/>
      <protection/>
    </xf>
    <xf numFmtId="170" fontId="7" fillId="0" borderId="29" xfId="0" applyNumberFormat="1" applyFont="1" applyFill="1" applyBorder="1" applyAlignment="1" applyProtection="1">
      <alignment/>
      <protection/>
    </xf>
    <xf numFmtId="170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1" xfId="0" applyFont="1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horizontal="center" vertical="top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8" customFormat="1" ht="16.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12</v>
      </c>
      <c r="C9" s="57" t="s">
        <v>13</v>
      </c>
      <c r="D9" s="58">
        <v>545283012</v>
      </c>
      <c r="E9" s="59">
        <v>3127356492</v>
      </c>
      <c r="F9" s="59">
        <v>2008737989</v>
      </c>
      <c r="G9" s="59">
        <v>556330000</v>
      </c>
      <c r="H9" s="60">
        <v>6237707493</v>
      </c>
      <c r="I9" s="61">
        <v>299458426</v>
      </c>
      <c r="J9" s="62">
        <v>1931976455</v>
      </c>
      <c r="K9" s="59">
        <v>2125751577</v>
      </c>
      <c r="L9" s="62">
        <v>375890000</v>
      </c>
      <c r="M9" s="60">
        <v>4733076458</v>
      </c>
    </row>
    <row r="10" spans="1:13" s="8" customFormat="1" ht="12.75">
      <c r="A10" s="24"/>
      <c r="B10" s="56" t="s">
        <v>14</v>
      </c>
      <c r="C10" s="57" t="s">
        <v>15</v>
      </c>
      <c r="D10" s="58">
        <v>464434061</v>
      </c>
      <c r="E10" s="59">
        <v>1412095431</v>
      </c>
      <c r="F10" s="59">
        <v>1010809916</v>
      </c>
      <c r="G10" s="59">
        <v>137316000</v>
      </c>
      <c r="H10" s="60">
        <v>3024655408</v>
      </c>
      <c r="I10" s="61">
        <v>288806732</v>
      </c>
      <c r="J10" s="62">
        <v>1284440953</v>
      </c>
      <c r="K10" s="59">
        <v>1176234608</v>
      </c>
      <c r="L10" s="62">
        <v>51509000</v>
      </c>
      <c r="M10" s="60">
        <v>2800991293</v>
      </c>
    </row>
    <row r="11" spans="1:13" s="8" customFormat="1" ht="12.75">
      <c r="A11" s="24"/>
      <c r="B11" s="56" t="s">
        <v>16</v>
      </c>
      <c r="C11" s="57" t="s">
        <v>17</v>
      </c>
      <c r="D11" s="58">
        <v>4244750920</v>
      </c>
      <c r="E11" s="59">
        <v>12308920823</v>
      </c>
      <c r="F11" s="59">
        <v>3714695797</v>
      </c>
      <c r="G11" s="59">
        <v>1704054000</v>
      </c>
      <c r="H11" s="60">
        <v>21972421540</v>
      </c>
      <c r="I11" s="61">
        <v>3341931936</v>
      </c>
      <c r="J11" s="62">
        <v>11519450980</v>
      </c>
      <c r="K11" s="59">
        <v>3204186956</v>
      </c>
      <c r="L11" s="62">
        <v>1041557000</v>
      </c>
      <c r="M11" s="60">
        <v>19107126872</v>
      </c>
    </row>
    <row r="12" spans="1:13" s="8" customFormat="1" ht="12.75">
      <c r="A12" s="24"/>
      <c r="B12" s="56" t="s">
        <v>18</v>
      </c>
      <c r="C12" s="57" t="s">
        <v>19</v>
      </c>
      <c r="D12" s="58">
        <v>1742607758</v>
      </c>
      <c r="E12" s="59">
        <v>5151844198</v>
      </c>
      <c r="F12" s="59">
        <v>2752504648</v>
      </c>
      <c r="G12" s="59">
        <v>899194000</v>
      </c>
      <c r="H12" s="60">
        <v>10546150604</v>
      </c>
      <c r="I12" s="61">
        <v>1702283880</v>
      </c>
      <c r="J12" s="62">
        <v>4866679373</v>
      </c>
      <c r="K12" s="59">
        <v>2730775356</v>
      </c>
      <c r="L12" s="62">
        <v>693174000</v>
      </c>
      <c r="M12" s="60">
        <v>9992912609</v>
      </c>
    </row>
    <row r="13" spans="1:13" s="8" customFormat="1" ht="12.75">
      <c r="A13" s="24"/>
      <c r="B13" s="56" t="s">
        <v>20</v>
      </c>
      <c r="C13" s="57" t="s">
        <v>21</v>
      </c>
      <c r="D13" s="58">
        <v>285461398</v>
      </c>
      <c r="E13" s="59">
        <v>957108316</v>
      </c>
      <c r="F13" s="59">
        <v>2108472942</v>
      </c>
      <c r="G13" s="59">
        <v>406240000</v>
      </c>
      <c r="H13" s="60">
        <v>3757282656</v>
      </c>
      <c r="I13" s="61">
        <v>194238914</v>
      </c>
      <c r="J13" s="62">
        <v>794068990</v>
      </c>
      <c r="K13" s="59">
        <v>1036152864</v>
      </c>
      <c r="L13" s="62">
        <v>196100000</v>
      </c>
      <c r="M13" s="60">
        <v>2220560768</v>
      </c>
    </row>
    <row r="14" spans="1:13" s="8" customFormat="1" ht="12.75">
      <c r="A14" s="24"/>
      <c r="B14" s="56" t="s">
        <v>22</v>
      </c>
      <c r="C14" s="57" t="s">
        <v>23</v>
      </c>
      <c r="D14" s="58">
        <v>340870287</v>
      </c>
      <c r="E14" s="59">
        <v>1099954731</v>
      </c>
      <c r="F14" s="59">
        <v>937621192</v>
      </c>
      <c r="G14" s="59">
        <v>245237000</v>
      </c>
      <c r="H14" s="60">
        <v>2623683210</v>
      </c>
      <c r="I14" s="61">
        <v>340614522</v>
      </c>
      <c r="J14" s="62">
        <v>1047857013</v>
      </c>
      <c r="K14" s="59">
        <v>1069712151</v>
      </c>
      <c r="L14" s="62">
        <v>112081000</v>
      </c>
      <c r="M14" s="60">
        <v>2570264686</v>
      </c>
    </row>
    <row r="15" spans="1:13" s="8" customFormat="1" ht="12.75">
      <c r="A15" s="24"/>
      <c r="B15" s="56" t="s">
        <v>24</v>
      </c>
      <c r="C15" s="57" t="s">
        <v>25</v>
      </c>
      <c r="D15" s="58">
        <v>251019202</v>
      </c>
      <c r="E15" s="59">
        <v>1316712869</v>
      </c>
      <c r="F15" s="59">
        <v>566583312</v>
      </c>
      <c r="G15" s="59">
        <v>309234000</v>
      </c>
      <c r="H15" s="60">
        <v>2443549383</v>
      </c>
      <c r="I15" s="61">
        <v>240746579</v>
      </c>
      <c r="J15" s="62">
        <v>1033159652</v>
      </c>
      <c r="K15" s="59">
        <v>845638457</v>
      </c>
      <c r="L15" s="62">
        <v>322335000</v>
      </c>
      <c r="M15" s="60">
        <v>2441879688</v>
      </c>
    </row>
    <row r="16" spans="1:13" s="8" customFormat="1" ht="12.75">
      <c r="A16" s="24"/>
      <c r="B16" s="56" t="s">
        <v>26</v>
      </c>
      <c r="C16" s="57" t="s">
        <v>27</v>
      </c>
      <c r="D16" s="58">
        <v>76263598</v>
      </c>
      <c r="E16" s="59">
        <v>401999543</v>
      </c>
      <c r="F16" s="59">
        <v>402976901</v>
      </c>
      <c r="G16" s="59">
        <v>46356000</v>
      </c>
      <c r="H16" s="60">
        <v>927596042</v>
      </c>
      <c r="I16" s="61">
        <v>75132543</v>
      </c>
      <c r="J16" s="62">
        <v>618791852</v>
      </c>
      <c r="K16" s="59">
        <v>375802242</v>
      </c>
      <c r="L16" s="62">
        <v>34281000</v>
      </c>
      <c r="M16" s="60">
        <v>1104007637</v>
      </c>
    </row>
    <row r="17" spans="1:13" s="8" customFormat="1" ht="12.75">
      <c r="A17" s="24"/>
      <c r="B17" s="63" t="s">
        <v>28</v>
      </c>
      <c r="C17" s="57" t="s">
        <v>29</v>
      </c>
      <c r="D17" s="58">
        <v>1526279088</v>
      </c>
      <c r="E17" s="59">
        <v>5125133253</v>
      </c>
      <c r="F17" s="59">
        <v>1618480219</v>
      </c>
      <c r="G17" s="59">
        <v>1200210000</v>
      </c>
      <c r="H17" s="60">
        <v>9470102560</v>
      </c>
      <c r="I17" s="61">
        <v>1330828803</v>
      </c>
      <c r="J17" s="62">
        <v>4760372158</v>
      </c>
      <c r="K17" s="59">
        <v>561729953</v>
      </c>
      <c r="L17" s="62">
        <v>1317336000</v>
      </c>
      <c r="M17" s="60">
        <v>7970266914</v>
      </c>
    </row>
    <row r="18" spans="1:13" s="8" customFormat="1" ht="12.75">
      <c r="A18" s="25"/>
      <c r="B18" s="64" t="s">
        <v>654</v>
      </c>
      <c r="C18" s="65"/>
      <c r="D18" s="66">
        <f aca="true" t="shared" si="0" ref="D18:M18">SUM(D9:D17)</f>
        <v>9476969324</v>
      </c>
      <c r="E18" s="67">
        <f t="shared" si="0"/>
        <v>30901125656</v>
      </c>
      <c r="F18" s="67">
        <f t="shared" si="0"/>
        <v>15120882916</v>
      </c>
      <c r="G18" s="67">
        <f t="shared" si="0"/>
        <v>5504171000</v>
      </c>
      <c r="H18" s="68">
        <f t="shared" si="0"/>
        <v>61003148896</v>
      </c>
      <c r="I18" s="69">
        <f t="shared" si="0"/>
        <v>7814042335</v>
      </c>
      <c r="J18" s="70">
        <f t="shared" si="0"/>
        <v>27856797426</v>
      </c>
      <c r="K18" s="67">
        <f t="shared" si="0"/>
        <v>13125984164</v>
      </c>
      <c r="L18" s="70">
        <f t="shared" si="0"/>
        <v>4144263000</v>
      </c>
      <c r="M18" s="68">
        <f t="shared" si="0"/>
        <v>52941086925</v>
      </c>
    </row>
    <row r="19" spans="1:13" s="8" customFormat="1" ht="12.75" customHeight="1">
      <c r="A19" s="26"/>
      <c r="B19" s="71"/>
      <c r="C19" s="72"/>
      <c r="D19" s="73"/>
      <c r="E19" s="74"/>
      <c r="F19" s="74"/>
      <c r="G19" s="74"/>
      <c r="H19" s="75"/>
      <c r="I19" s="73"/>
      <c r="J19" s="74"/>
      <c r="K19" s="74"/>
      <c r="L19" s="74"/>
      <c r="M19" s="75"/>
    </row>
    <row r="20" spans="1:13" s="8" customFormat="1" ht="12.75">
      <c r="A20" s="27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 password="F954" sheet="1" objects="1" scenarios="1"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D46" sqref="D46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482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483</v>
      </c>
      <c r="C9" s="57" t="s">
        <v>484</v>
      </c>
      <c r="D9" s="58">
        <v>203170</v>
      </c>
      <c r="E9" s="59">
        <v>5015791</v>
      </c>
      <c r="F9" s="59">
        <v>28300558</v>
      </c>
      <c r="G9" s="59">
        <v>300000</v>
      </c>
      <c r="H9" s="60">
        <v>33819519</v>
      </c>
      <c r="I9" s="61">
        <v>79380</v>
      </c>
      <c r="J9" s="62">
        <v>5094510</v>
      </c>
      <c r="K9" s="59">
        <v>23731550</v>
      </c>
      <c r="L9" s="62">
        <v>925000</v>
      </c>
      <c r="M9" s="60">
        <v>29830440</v>
      </c>
    </row>
    <row r="10" spans="1:13" s="8" customFormat="1" ht="12.75">
      <c r="A10" s="24" t="s">
        <v>89</v>
      </c>
      <c r="B10" s="77" t="s">
        <v>485</v>
      </c>
      <c r="C10" s="57" t="s">
        <v>486</v>
      </c>
      <c r="D10" s="58">
        <v>2288955</v>
      </c>
      <c r="E10" s="59">
        <v>19174260</v>
      </c>
      <c r="F10" s="59">
        <v>25912965</v>
      </c>
      <c r="G10" s="59">
        <v>4510000</v>
      </c>
      <c r="H10" s="60">
        <v>51886180</v>
      </c>
      <c r="I10" s="61">
        <v>2446231</v>
      </c>
      <c r="J10" s="62">
        <v>20035548</v>
      </c>
      <c r="K10" s="59">
        <v>34315857</v>
      </c>
      <c r="L10" s="62">
        <v>793000</v>
      </c>
      <c r="M10" s="60">
        <v>57590636</v>
      </c>
    </row>
    <row r="11" spans="1:13" s="8" customFormat="1" ht="12.75">
      <c r="A11" s="24" t="s">
        <v>89</v>
      </c>
      <c r="B11" s="77" t="s">
        <v>487</v>
      </c>
      <c r="C11" s="57" t="s">
        <v>488</v>
      </c>
      <c r="D11" s="58">
        <v>5656796</v>
      </c>
      <c r="E11" s="59">
        <v>40625873</v>
      </c>
      <c r="F11" s="59">
        <v>11339792</v>
      </c>
      <c r="G11" s="59">
        <v>300000</v>
      </c>
      <c r="H11" s="60">
        <v>57922461</v>
      </c>
      <c r="I11" s="61">
        <v>3686118</v>
      </c>
      <c r="J11" s="62">
        <v>33087612</v>
      </c>
      <c r="K11" s="59">
        <v>33234623</v>
      </c>
      <c r="L11" s="62">
        <v>300000</v>
      </c>
      <c r="M11" s="60">
        <v>70308353</v>
      </c>
    </row>
    <row r="12" spans="1:13" s="8" customFormat="1" ht="12.75">
      <c r="A12" s="24" t="s">
        <v>108</v>
      </c>
      <c r="B12" s="77" t="s">
        <v>489</v>
      </c>
      <c r="C12" s="57" t="s">
        <v>490</v>
      </c>
      <c r="D12" s="58">
        <v>0</v>
      </c>
      <c r="E12" s="59">
        <v>0</v>
      </c>
      <c r="F12" s="59">
        <v>22185667</v>
      </c>
      <c r="G12" s="59">
        <v>600000</v>
      </c>
      <c r="H12" s="60">
        <v>22785667</v>
      </c>
      <c r="I12" s="61">
        <v>0</v>
      </c>
      <c r="J12" s="62">
        <v>0</v>
      </c>
      <c r="K12" s="59">
        <v>15048730</v>
      </c>
      <c r="L12" s="62">
        <v>2300000</v>
      </c>
      <c r="M12" s="60">
        <v>17348730</v>
      </c>
    </row>
    <row r="13" spans="1:13" s="37" customFormat="1" ht="12.75">
      <c r="A13" s="46"/>
      <c r="B13" s="78" t="s">
        <v>491</v>
      </c>
      <c r="C13" s="79"/>
      <c r="D13" s="66">
        <f aca="true" t="shared" si="0" ref="D13:M13">SUM(D9:D12)</f>
        <v>8148921</v>
      </c>
      <c r="E13" s="67">
        <f t="shared" si="0"/>
        <v>64815924</v>
      </c>
      <c r="F13" s="67">
        <f t="shared" si="0"/>
        <v>87738982</v>
      </c>
      <c r="G13" s="67">
        <f t="shared" si="0"/>
        <v>5710000</v>
      </c>
      <c r="H13" s="80">
        <f t="shared" si="0"/>
        <v>166413827</v>
      </c>
      <c r="I13" s="81">
        <f t="shared" si="0"/>
        <v>6211729</v>
      </c>
      <c r="J13" s="82">
        <f t="shared" si="0"/>
        <v>58217670</v>
      </c>
      <c r="K13" s="67">
        <f t="shared" si="0"/>
        <v>106330760</v>
      </c>
      <c r="L13" s="82">
        <f t="shared" si="0"/>
        <v>4318000</v>
      </c>
      <c r="M13" s="80">
        <f t="shared" si="0"/>
        <v>175078159</v>
      </c>
    </row>
    <row r="14" spans="1:13" s="8" customFormat="1" ht="12.75">
      <c r="A14" s="24" t="s">
        <v>89</v>
      </c>
      <c r="B14" s="77" t="s">
        <v>492</v>
      </c>
      <c r="C14" s="57" t="s">
        <v>493</v>
      </c>
      <c r="D14" s="58">
        <v>198867</v>
      </c>
      <c r="E14" s="59">
        <v>3260615</v>
      </c>
      <c r="F14" s="59">
        <v>3558255</v>
      </c>
      <c r="G14" s="59">
        <v>600000</v>
      </c>
      <c r="H14" s="60">
        <v>7617737</v>
      </c>
      <c r="I14" s="61">
        <v>154099</v>
      </c>
      <c r="J14" s="62">
        <v>3904246</v>
      </c>
      <c r="K14" s="59">
        <v>7367088</v>
      </c>
      <c r="L14" s="62">
        <v>0</v>
      </c>
      <c r="M14" s="60">
        <v>11425433</v>
      </c>
    </row>
    <row r="15" spans="1:13" s="8" customFormat="1" ht="12.75">
      <c r="A15" s="24" t="s">
        <v>89</v>
      </c>
      <c r="B15" s="77" t="s">
        <v>494</v>
      </c>
      <c r="C15" s="57" t="s">
        <v>495</v>
      </c>
      <c r="D15" s="58">
        <v>467484</v>
      </c>
      <c r="E15" s="59">
        <v>26325835</v>
      </c>
      <c r="F15" s="59">
        <v>9914647</v>
      </c>
      <c r="G15" s="59">
        <v>300000</v>
      </c>
      <c r="H15" s="60">
        <v>37007966</v>
      </c>
      <c r="I15" s="61">
        <v>99852</v>
      </c>
      <c r="J15" s="62">
        <v>25499107</v>
      </c>
      <c r="K15" s="59">
        <v>10948246</v>
      </c>
      <c r="L15" s="62">
        <v>300000</v>
      </c>
      <c r="M15" s="60">
        <v>36847205</v>
      </c>
    </row>
    <row r="16" spans="1:13" s="8" customFormat="1" ht="12.75">
      <c r="A16" s="24" t="s">
        <v>89</v>
      </c>
      <c r="B16" s="77" t="s">
        <v>496</v>
      </c>
      <c r="C16" s="57" t="s">
        <v>497</v>
      </c>
      <c r="D16" s="58">
        <v>0</v>
      </c>
      <c r="E16" s="59">
        <v>688169</v>
      </c>
      <c r="F16" s="59">
        <v>2358098</v>
      </c>
      <c r="G16" s="59">
        <v>300000</v>
      </c>
      <c r="H16" s="60">
        <v>3346267</v>
      </c>
      <c r="I16" s="61">
        <v>0</v>
      </c>
      <c r="J16" s="62">
        <v>2485366</v>
      </c>
      <c r="K16" s="59">
        <v>4746492</v>
      </c>
      <c r="L16" s="62">
        <v>0</v>
      </c>
      <c r="M16" s="60">
        <v>7231858</v>
      </c>
    </row>
    <row r="17" spans="1:13" s="8" customFormat="1" ht="12.75">
      <c r="A17" s="24" t="s">
        <v>89</v>
      </c>
      <c r="B17" s="77" t="s">
        <v>498</v>
      </c>
      <c r="C17" s="57" t="s">
        <v>499</v>
      </c>
      <c r="D17" s="58">
        <v>-8390</v>
      </c>
      <c r="E17" s="59">
        <v>8988037</v>
      </c>
      <c r="F17" s="59">
        <v>-145336</v>
      </c>
      <c r="G17" s="59">
        <v>1061000</v>
      </c>
      <c r="H17" s="60">
        <v>9895311</v>
      </c>
      <c r="I17" s="61">
        <v>-9919</v>
      </c>
      <c r="J17" s="62">
        <v>8277460</v>
      </c>
      <c r="K17" s="59">
        <v>499199</v>
      </c>
      <c r="L17" s="62">
        <v>300000</v>
      </c>
      <c r="M17" s="60">
        <v>9066740</v>
      </c>
    </row>
    <row r="18" spans="1:13" s="8" customFormat="1" ht="12.75">
      <c r="A18" s="24" t="s">
        <v>89</v>
      </c>
      <c r="B18" s="77" t="s">
        <v>500</v>
      </c>
      <c r="C18" s="57" t="s">
        <v>501</v>
      </c>
      <c r="D18" s="58">
        <v>28572</v>
      </c>
      <c r="E18" s="59">
        <v>3369306</v>
      </c>
      <c r="F18" s="59">
        <v>4210012</v>
      </c>
      <c r="G18" s="59">
        <v>300000</v>
      </c>
      <c r="H18" s="60">
        <v>7907890</v>
      </c>
      <c r="I18" s="61">
        <v>28399</v>
      </c>
      <c r="J18" s="62">
        <v>3254644</v>
      </c>
      <c r="K18" s="59">
        <v>4401126</v>
      </c>
      <c r="L18" s="62">
        <v>0</v>
      </c>
      <c r="M18" s="60">
        <v>7684169</v>
      </c>
    </row>
    <row r="19" spans="1:13" s="8" customFormat="1" ht="12.75">
      <c r="A19" s="24" t="s">
        <v>89</v>
      </c>
      <c r="B19" s="77" t="s">
        <v>502</v>
      </c>
      <c r="C19" s="57" t="s">
        <v>503</v>
      </c>
      <c r="D19" s="58">
        <v>-215820</v>
      </c>
      <c r="E19" s="59">
        <v>3764156</v>
      </c>
      <c r="F19" s="59">
        <v>3406480</v>
      </c>
      <c r="G19" s="59">
        <v>3300000</v>
      </c>
      <c r="H19" s="60">
        <v>10254816</v>
      </c>
      <c r="I19" s="61">
        <v>0</v>
      </c>
      <c r="J19" s="62">
        <v>3285211</v>
      </c>
      <c r="K19" s="59">
        <v>4914837</v>
      </c>
      <c r="L19" s="62">
        <v>0</v>
      </c>
      <c r="M19" s="60">
        <v>8200048</v>
      </c>
    </row>
    <row r="20" spans="1:13" s="8" customFormat="1" ht="12.75">
      <c r="A20" s="24" t="s">
        <v>108</v>
      </c>
      <c r="B20" s="77" t="s">
        <v>504</v>
      </c>
      <c r="C20" s="57" t="s">
        <v>505</v>
      </c>
      <c r="D20" s="58">
        <v>0</v>
      </c>
      <c r="E20" s="59">
        <v>0</v>
      </c>
      <c r="F20" s="59">
        <v>13464497</v>
      </c>
      <c r="G20" s="59">
        <v>300000</v>
      </c>
      <c r="H20" s="60">
        <v>13764497</v>
      </c>
      <c r="I20" s="61">
        <v>0</v>
      </c>
      <c r="J20" s="62">
        <v>0</v>
      </c>
      <c r="K20" s="59">
        <v>20799585</v>
      </c>
      <c r="L20" s="62">
        <v>300000</v>
      </c>
      <c r="M20" s="60">
        <v>21099585</v>
      </c>
    </row>
    <row r="21" spans="1:13" s="37" customFormat="1" ht="12.75">
      <c r="A21" s="46"/>
      <c r="B21" s="78" t="s">
        <v>506</v>
      </c>
      <c r="C21" s="79"/>
      <c r="D21" s="66">
        <f aca="true" t="shared" si="1" ref="D21:M21">SUM(D14:D20)</f>
        <v>470713</v>
      </c>
      <c r="E21" s="67">
        <f t="shared" si="1"/>
        <v>46396118</v>
      </c>
      <c r="F21" s="67">
        <f t="shared" si="1"/>
        <v>36766653</v>
      </c>
      <c r="G21" s="67">
        <f t="shared" si="1"/>
        <v>6161000</v>
      </c>
      <c r="H21" s="80">
        <f t="shared" si="1"/>
        <v>89794484</v>
      </c>
      <c r="I21" s="81">
        <f t="shared" si="1"/>
        <v>272431</v>
      </c>
      <c r="J21" s="82">
        <f t="shared" si="1"/>
        <v>46706034</v>
      </c>
      <c r="K21" s="67">
        <f t="shared" si="1"/>
        <v>53676573</v>
      </c>
      <c r="L21" s="82">
        <f t="shared" si="1"/>
        <v>900000</v>
      </c>
      <c r="M21" s="80">
        <f t="shared" si="1"/>
        <v>101555038</v>
      </c>
    </row>
    <row r="22" spans="1:13" s="8" customFormat="1" ht="12.75">
      <c r="A22" s="24" t="s">
        <v>89</v>
      </c>
      <c r="B22" s="77" t="s">
        <v>507</v>
      </c>
      <c r="C22" s="57" t="s">
        <v>508</v>
      </c>
      <c r="D22" s="58">
        <v>514854</v>
      </c>
      <c r="E22" s="59">
        <v>2318264</v>
      </c>
      <c r="F22" s="59">
        <v>13444349</v>
      </c>
      <c r="G22" s="59">
        <v>300000</v>
      </c>
      <c r="H22" s="60">
        <v>16577467</v>
      </c>
      <c r="I22" s="61">
        <v>527097</v>
      </c>
      <c r="J22" s="62">
        <v>2268405</v>
      </c>
      <c r="K22" s="59">
        <v>11689069</v>
      </c>
      <c r="L22" s="62">
        <v>300000</v>
      </c>
      <c r="M22" s="60">
        <v>14784571</v>
      </c>
    </row>
    <row r="23" spans="1:13" s="8" customFormat="1" ht="12.75">
      <c r="A23" s="24" t="s">
        <v>89</v>
      </c>
      <c r="B23" s="77" t="s">
        <v>509</v>
      </c>
      <c r="C23" s="57" t="s">
        <v>510</v>
      </c>
      <c r="D23" s="58">
        <v>1021080</v>
      </c>
      <c r="E23" s="59">
        <v>9876751</v>
      </c>
      <c r="F23" s="59">
        <v>19470478</v>
      </c>
      <c r="G23" s="59">
        <v>300000</v>
      </c>
      <c r="H23" s="60">
        <v>30668309</v>
      </c>
      <c r="I23" s="61">
        <v>950518</v>
      </c>
      <c r="J23" s="62">
        <v>10974158</v>
      </c>
      <c r="K23" s="59">
        <v>3787869</v>
      </c>
      <c r="L23" s="62">
        <v>5300000</v>
      </c>
      <c r="M23" s="60">
        <v>21012545</v>
      </c>
    </row>
    <row r="24" spans="1:13" s="8" customFormat="1" ht="12.75">
      <c r="A24" s="24" t="s">
        <v>89</v>
      </c>
      <c r="B24" s="77" t="s">
        <v>511</v>
      </c>
      <c r="C24" s="57" t="s">
        <v>512</v>
      </c>
      <c r="D24" s="58">
        <v>3023898</v>
      </c>
      <c r="E24" s="59">
        <v>21089700</v>
      </c>
      <c r="F24" s="59">
        <v>16727292</v>
      </c>
      <c r="G24" s="59">
        <v>300000</v>
      </c>
      <c r="H24" s="60">
        <v>41140890</v>
      </c>
      <c r="I24" s="61">
        <v>2564856</v>
      </c>
      <c r="J24" s="62">
        <v>18826549</v>
      </c>
      <c r="K24" s="59">
        <v>21479108</v>
      </c>
      <c r="L24" s="62">
        <v>300000</v>
      </c>
      <c r="M24" s="60">
        <v>43170513</v>
      </c>
    </row>
    <row r="25" spans="1:13" s="8" customFormat="1" ht="12.75">
      <c r="A25" s="24" t="s">
        <v>89</v>
      </c>
      <c r="B25" s="77" t="s">
        <v>513</v>
      </c>
      <c r="C25" s="57" t="s">
        <v>514</v>
      </c>
      <c r="D25" s="58">
        <v>66969</v>
      </c>
      <c r="E25" s="59">
        <v>4202701</v>
      </c>
      <c r="F25" s="59">
        <v>3706835</v>
      </c>
      <c r="G25" s="59">
        <v>300000</v>
      </c>
      <c r="H25" s="60">
        <v>8276505</v>
      </c>
      <c r="I25" s="61">
        <v>43837</v>
      </c>
      <c r="J25" s="62">
        <v>3853936</v>
      </c>
      <c r="K25" s="59">
        <v>3323286</v>
      </c>
      <c r="L25" s="62">
        <v>300000</v>
      </c>
      <c r="M25" s="60">
        <v>7521059</v>
      </c>
    </row>
    <row r="26" spans="1:13" s="8" customFormat="1" ht="12.75">
      <c r="A26" s="24" t="s">
        <v>89</v>
      </c>
      <c r="B26" s="77" t="s">
        <v>515</v>
      </c>
      <c r="C26" s="57" t="s">
        <v>516</v>
      </c>
      <c r="D26" s="58">
        <v>195017</v>
      </c>
      <c r="E26" s="59">
        <v>1456543</v>
      </c>
      <c r="F26" s="59">
        <v>213435</v>
      </c>
      <c r="G26" s="59">
        <v>300000</v>
      </c>
      <c r="H26" s="60">
        <v>2164995</v>
      </c>
      <c r="I26" s="61">
        <v>0</v>
      </c>
      <c r="J26" s="62">
        <v>1784142</v>
      </c>
      <c r="K26" s="59">
        <v>152329</v>
      </c>
      <c r="L26" s="62">
        <v>300000</v>
      </c>
      <c r="M26" s="60">
        <v>2236471</v>
      </c>
    </row>
    <row r="27" spans="1:13" s="8" customFormat="1" ht="12.75">
      <c r="A27" s="24" t="s">
        <v>89</v>
      </c>
      <c r="B27" s="77" t="s">
        <v>517</v>
      </c>
      <c r="C27" s="57" t="s">
        <v>518</v>
      </c>
      <c r="D27" s="58">
        <v>-1050738</v>
      </c>
      <c r="E27" s="59">
        <v>6609970</v>
      </c>
      <c r="F27" s="59">
        <v>855239</v>
      </c>
      <c r="G27" s="59">
        <v>300000</v>
      </c>
      <c r="H27" s="60">
        <v>6714471</v>
      </c>
      <c r="I27" s="61">
        <v>-10428</v>
      </c>
      <c r="J27" s="62">
        <v>4011171</v>
      </c>
      <c r="K27" s="59">
        <v>940590</v>
      </c>
      <c r="L27" s="62">
        <v>2300000</v>
      </c>
      <c r="M27" s="60">
        <v>7241333</v>
      </c>
    </row>
    <row r="28" spans="1:13" s="8" customFormat="1" ht="12.75">
      <c r="A28" s="24" t="s">
        <v>89</v>
      </c>
      <c r="B28" s="77" t="s">
        <v>519</v>
      </c>
      <c r="C28" s="57" t="s">
        <v>520</v>
      </c>
      <c r="D28" s="58">
        <v>7984</v>
      </c>
      <c r="E28" s="59">
        <v>11270858</v>
      </c>
      <c r="F28" s="59">
        <v>7189076</v>
      </c>
      <c r="G28" s="59">
        <v>300000</v>
      </c>
      <c r="H28" s="60">
        <v>18767918</v>
      </c>
      <c r="I28" s="61">
        <v>1705</v>
      </c>
      <c r="J28" s="62">
        <v>70069574</v>
      </c>
      <c r="K28" s="59">
        <v>4790247</v>
      </c>
      <c r="L28" s="62">
        <v>300000</v>
      </c>
      <c r="M28" s="60">
        <v>75161526</v>
      </c>
    </row>
    <row r="29" spans="1:13" s="8" customFormat="1" ht="12.75">
      <c r="A29" s="24" t="s">
        <v>89</v>
      </c>
      <c r="B29" s="77" t="s">
        <v>521</v>
      </c>
      <c r="C29" s="57" t="s">
        <v>522</v>
      </c>
      <c r="D29" s="58">
        <v>44</v>
      </c>
      <c r="E29" s="59">
        <v>13625058</v>
      </c>
      <c r="F29" s="59">
        <v>10285873</v>
      </c>
      <c r="G29" s="59">
        <v>1600000</v>
      </c>
      <c r="H29" s="60">
        <v>25510975</v>
      </c>
      <c r="I29" s="61">
        <v>5324</v>
      </c>
      <c r="J29" s="62">
        <v>13003058</v>
      </c>
      <c r="K29" s="59">
        <v>1341755</v>
      </c>
      <c r="L29" s="62">
        <v>0</v>
      </c>
      <c r="M29" s="60">
        <v>14350137</v>
      </c>
    </row>
    <row r="30" spans="1:13" s="8" customFormat="1" ht="12.75">
      <c r="A30" s="24" t="s">
        <v>108</v>
      </c>
      <c r="B30" s="77" t="s">
        <v>523</v>
      </c>
      <c r="C30" s="57" t="s">
        <v>524</v>
      </c>
      <c r="D30" s="58">
        <v>0</v>
      </c>
      <c r="E30" s="59">
        <v>0</v>
      </c>
      <c r="F30" s="59">
        <v>12614862</v>
      </c>
      <c r="G30" s="59">
        <v>300000</v>
      </c>
      <c r="H30" s="60">
        <v>12914862</v>
      </c>
      <c r="I30" s="61">
        <v>0</v>
      </c>
      <c r="J30" s="62">
        <v>0</v>
      </c>
      <c r="K30" s="59">
        <v>10443549</v>
      </c>
      <c r="L30" s="62">
        <v>300000</v>
      </c>
      <c r="M30" s="60">
        <v>10743549</v>
      </c>
    </row>
    <row r="31" spans="1:13" s="37" customFormat="1" ht="12.75">
      <c r="A31" s="46"/>
      <c r="B31" s="78" t="s">
        <v>525</v>
      </c>
      <c r="C31" s="79"/>
      <c r="D31" s="66">
        <f aca="true" t="shared" si="2" ref="D31:M31">SUM(D22:D30)</f>
        <v>3779108</v>
      </c>
      <c r="E31" s="67">
        <f t="shared" si="2"/>
        <v>70449845</v>
      </c>
      <c r="F31" s="67">
        <f t="shared" si="2"/>
        <v>84507439</v>
      </c>
      <c r="G31" s="67">
        <f t="shared" si="2"/>
        <v>4000000</v>
      </c>
      <c r="H31" s="80">
        <f t="shared" si="2"/>
        <v>162736392</v>
      </c>
      <c r="I31" s="81">
        <f t="shared" si="2"/>
        <v>4082909</v>
      </c>
      <c r="J31" s="82">
        <f t="shared" si="2"/>
        <v>124790993</v>
      </c>
      <c r="K31" s="67">
        <f t="shared" si="2"/>
        <v>57947802</v>
      </c>
      <c r="L31" s="82">
        <f t="shared" si="2"/>
        <v>9400000</v>
      </c>
      <c r="M31" s="80">
        <f t="shared" si="2"/>
        <v>196221704</v>
      </c>
    </row>
    <row r="32" spans="1:13" s="8" customFormat="1" ht="12.75">
      <c r="A32" s="24" t="s">
        <v>89</v>
      </c>
      <c r="B32" s="77" t="s">
        <v>526</v>
      </c>
      <c r="C32" s="57" t="s">
        <v>527</v>
      </c>
      <c r="D32" s="58">
        <v>4571</v>
      </c>
      <c r="E32" s="59">
        <v>643824</v>
      </c>
      <c r="F32" s="59">
        <v>6983261</v>
      </c>
      <c r="G32" s="59">
        <v>300000</v>
      </c>
      <c r="H32" s="60">
        <v>7931656</v>
      </c>
      <c r="I32" s="61">
        <v>59</v>
      </c>
      <c r="J32" s="62">
        <v>714603</v>
      </c>
      <c r="K32" s="59">
        <v>5017986</v>
      </c>
      <c r="L32" s="62">
        <v>0</v>
      </c>
      <c r="M32" s="60">
        <v>5732648</v>
      </c>
    </row>
    <row r="33" spans="1:13" s="8" customFormat="1" ht="12.75">
      <c r="A33" s="24" t="s">
        <v>89</v>
      </c>
      <c r="B33" s="77" t="s">
        <v>528</v>
      </c>
      <c r="C33" s="57" t="s">
        <v>529</v>
      </c>
      <c r="D33" s="58">
        <v>-10952736</v>
      </c>
      <c r="E33" s="59">
        <v>22843437</v>
      </c>
      <c r="F33" s="59">
        <v>15724535</v>
      </c>
      <c r="G33" s="59">
        <v>300000</v>
      </c>
      <c r="H33" s="60">
        <v>27915236</v>
      </c>
      <c r="I33" s="61">
        <v>1111983</v>
      </c>
      <c r="J33" s="62">
        <v>17053725</v>
      </c>
      <c r="K33" s="59">
        <v>13977486</v>
      </c>
      <c r="L33" s="62">
        <v>300000</v>
      </c>
      <c r="M33" s="60">
        <v>32443194</v>
      </c>
    </row>
    <row r="34" spans="1:13" s="8" customFormat="1" ht="12.75">
      <c r="A34" s="24" t="s">
        <v>89</v>
      </c>
      <c r="B34" s="77" t="s">
        <v>530</v>
      </c>
      <c r="C34" s="57" t="s">
        <v>531</v>
      </c>
      <c r="D34" s="58">
        <v>11963306</v>
      </c>
      <c r="E34" s="59">
        <v>86799557</v>
      </c>
      <c r="F34" s="59">
        <v>25471454</v>
      </c>
      <c r="G34" s="59">
        <v>1100000</v>
      </c>
      <c r="H34" s="60">
        <v>125334317</v>
      </c>
      <c r="I34" s="61">
        <v>10671088</v>
      </c>
      <c r="J34" s="62">
        <v>64560470</v>
      </c>
      <c r="K34" s="59">
        <v>17272078</v>
      </c>
      <c r="L34" s="62">
        <v>560000</v>
      </c>
      <c r="M34" s="60">
        <v>93063636</v>
      </c>
    </row>
    <row r="35" spans="1:13" s="8" customFormat="1" ht="12.75">
      <c r="A35" s="24" t="s">
        <v>89</v>
      </c>
      <c r="B35" s="77" t="s">
        <v>532</v>
      </c>
      <c r="C35" s="57" t="s">
        <v>533</v>
      </c>
      <c r="D35" s="58">
        <v>1539239</v>
      </c>
      <c r="E35" s="59">
        <v>1289935</v>
      </c>
      <c r="F35" s="59">
        <v>-821289</v>
      </c>
      <c r="G35" s="59">
        <v>300000</v>
      </c>
      <c r="H35" s="60">
        <v>2307885</v>
      </c>
      <c r="I35" s="61">
        <v>4206</v>
      </c>
      <c r="J35" s="62">
        <v>1916179</v>
      </c>
      <c r="K35" s="59">
        <v>4644708</v>
      </c>
      <c r="L35" s="62">
        <v>300000</v>
      </c>
      <c r="M35" s="60">
        <v>6865093</v>
      </c>
    </row>
    <row r="36" spans="1:13" s="8" customFormat="1" ht="12.75">
      <c r="A36" s="24" t="s">
        <v>89</v>
      </c>
      <c r="B36" s="77" t="s">
        <v>534</v>
      </c>
      <c r="C36" s="57" t="s">
        <v>535</v>
      </c>
      <c r="D36" s="58">
        <v>1652372</v>
      </c>
      <c r="E36" s="59">
        <v>23600181</v>
      </c>
      <c r="F36" s="59">
        <v>9073325</v>
      </c>
      <c r="G36" s="59">
        <v>300000</v>
      </c>
      <c r="H36" s="60">
        <v>34625878</v>
      </c>
      <c r="I36" s="61">
        <v>0</v>
      </c>
      <c r="J36" s="62">
        <v>20537672</v>
      </c>
      <c r="K36" s="59">
        <v>-300000</v>
      </c>
      <c r="L36" s="62">
        <v>300000</v>
      </c>
      <c r="M36" s="60">
        <v>20537672</v>
      </c>
    </row>
    <row r="37" spans="1:13" s="8" customFormat="1" ht="12.75">
      <c r="A37" s="24" t="s">
        <v>89</v>
      </c>
      <c r="B37" s="77" t="s">
        <v>536</v>
      </c>
      <c r="C37" s="57" t="s">
        <v>537</v>
      </c>
      <c r="D37" s="58">
        <v>8354</v>
      </c>
      <c r="E37" s="59">
        <v>7309464</v>
      </c>
      <c r="F37" s="59">
        <v>7034015</v>
      </c>
      <c r="G37" s="59">
        <v>300000</v>
      </c>
      <c r="H37" s="60">
        <v>14651833</v>
      </c>
      <c r="I37" s="61">
        <v>-924</v>
      </c>
      <c r="J37" s="62">
        <v>5729781</v>
      </c>
      <c r="K37" s="59">
        <v>232341</v>
      </c>
      <c r="L37" s="62">
        <v>300000</v>
      </c>
      <c r="M37" s="60">
        <v>6261198</v>
      </c>
    </row>
    <row r="38" spans="1:13" s="8" customFormat="1" ht="12.75">
      <c r="A38" s="24" t="s">
        <v>108</v>
      </c>
      <c r="B38" s="77" t="s">
        <v>538</v>
      </c>
      <c r="C38" s="57" t="s">
        <v>539</v>
      </c>
      <c r="D38" s="58">
        <v>0</v>
      </c>
      <c r="E38" s="59">
        <v>0</v>
      </c>
      <c r="F38" s="59">
        <v>12461971</v>
      </c>
      <c r="G38" s="59">
        <v>300000</v>
      </c>
      <c r="H38" s="60">
        <v>12761971</v>
      </c>
      <c r="I38" s="61">
        <v>0</v>
      </c>
      <c r="J38" s="62">
        <v>0</v>
      </c>
      <c r="K38" s="59">
        <v>5220900</v>
      </c>
      <c r="L38" s="62">
        <v>300000</v>
      </c>
      <c r="M38" s="60">
        <v>5520900</v>
      </c>
    </row>
    <row r="39" spans="1:13" s="37" customFormat="1" ht="12.75">
      <c r="A39" s="46"/>
      <c r="B39" s="78" t="s">
        <v>540</v>
      </c>
      <c r="C39" s="79"/>
      <c r="D39" s="66">
        <f aca="true" t="shared" si="3" ref="D39:M39">SUM(D32:D38)</f>
        <v>4215106</v>
      </c>
      <c r="E39" s="67">
        <f t="shared" si="3"/>
        <v>142486398</v>
      </c>
      <c r="F39" s="67">
        <f t="shared" si="3"/>
        <v>75927272</v>
      </c>
      <c r="G39" s="67">
        <f t="shared" si="3"/>
        <v>2900000</v>
      </c>
      <c r="H39" s="80">
        <f t="shared" si="3"/>
        <v>225528776</v>
      </c>
      <c r="I39" s="81">
        <f t="shared" si="3"/>
        <v>11786412</v>
      </c>
      <c r="J39" s="82">
        <f t="shared" si="3"/>
        <v>110512430</v>
      </c>
      <c r="K39" s="67">
        <f t="shared" si="3"/>
        <v>46065499</v>
      </c>
      <c r="L39" s="82">
        <f t="shared" si="3"/>
        <v>2060000</v>
      </c>
      <c r="M39" s="80">
        <f t="shared" si="3"/>
        <v>170424341</v>
      </c>
    </row>
    <row r="40" spans="1:13" s="8" customFormat="1" ht="12.75">
      <c r="A40" s="24" t="s">
        <v>89</v>
      </c>
      <c r="B40" s="77" t="s">
        <v>70</v>
      </c>
      <c r="C40" s="57" t="s">
        <v>71</v>
      </c>
      <c r="D40" s="58">
        <v>54840652</v>
      </c>
      <c r="E40" s="59">
        <v>40205017</v>
      </c>
      <c r="F40" s="59">
        <v>67040858</v>
      </c>
      <c r="G40" s="59">
        <v>23785000</v>
      </c>
      <c r="H40" s="60">
        <v>185871527</v>
      </c>
      <c r="I40" s="61">
        <v>49388411</v>
      </c>
      <c r="J40" s="62">
        <v>240472961</v>
      </c>
      <c r="K40" s="59">
        <v>68040690</v>
      </c>
      <c r="L40" s="62">
        <v>7420000</v>
      </c>
      <c r="M40" s="60">
        <v>365322062</v>
      </c>
    </row>
    <row r="41" spans="1:13" s="8" customFormat="1" ht="12.75">
      <c r="A41" s="24" t="s">
        <v>89</v>
      </c>
      <c r="B41" s="77" t="s">
        <v>541</v>
      </c>
      <c r="C41" s="57" t="s">
        <v>542</v>
      </c>
      <c r="D41" s="58">
        <v>1377626</v>
      </c>
      <c r="E41" s="59">
        <v>11900074</v>
      </c>
      <c r="F41" s="59">
        <v>3635965</v>
      </c>
      <c r="G41" s="59">
        <v>300000</v>
      </c>
      <c r="H41" s="60">
        <v>17213665</v>
      </c>
      <c r="I41" s="61">
        <v>818696</v>
      </c>
      <c r="J41" s="62">
        <v>9202665</v>
      </c>
      <c r="K41" s="59">
        <v>2235083</v>
      </c>
      <c r="L41" s="62">
        <v>940000</v>
      </c>
      <c r="M41" s="60">
        <v>13196444</v>
      </c>
    </row>
    <row r="42" spans="1:13" s="8" customFormat="1" ht="12.75">
      <c r="A42" s="24" t="s">
        <v>89</v>
      </c>
      <c r="B42" s="77" t="s">
        <v>543</v>
      </c>
      <c r="C42" s="57" t="s">
        <v>544</v>
      </c>
      <c r="D42" s="58">
        <v>1237072</v>
      </c>
      <c r="E42" s="59">
        <v>7158152</v>
      </c>
      <c r="F42" s="59">
        <v>937131</v>
      </c>
      <c r="G42" s="59">
        <v>600000</v>
      </c>
      <c r="H42" s="60">
        <v>9932355</v>
      </c>
      <c r="I42" s="61">
        <v>1568570</v>
      </c>
      <c r="J42" s="62">
        <v>6333329</v>
      </c>
      <c r="K42" s="59">
        <v>1041307</v>
      </c>
      <c r="L42" s="62">
        <v>300000</v>
      </c>
      <c r="M42" s="60">
        <v>9243206</v>
      </c>
    </row>
    <row r="43" spans="1:13" s="8" customFormat="1" ht="12.75">
      <c r="A43" s="24" t="s">
        <v>89</v>
      </c>
      <c r="B43" s="77" t="s">
        <v>545</v>
      </c>
      <c r="C43" s="57" t="s">
        <v>546</v>
      </c>
      <c r="D43" s="58">
        <v>2194400</v>
      </c>
      <c r="E43" s="59">
        <v>18588015</v>
      </c>
      <c r="F43" s="59">
        <v>18179507</v>
      </c>
      <c r="G43" s="59">
        <v>2300000</v>
      </c>
      <c r="H43" s="60">
        <v>41261922</v>
      </c>
      <c r="I43" s="61">
        <v>1003385</v>
      </c>
      <c r="J43" s="62">
        <v>22555770</v>
      </c>
      <c r="K43" s="59">
        <v>12150730</v>
      </c>
      <c r="L43" s="62">
        <v>8753000</v>
      </c>
      <c r="M43" s="60">
        <v>44462885</v>
      </c>
    </row>
    <row r="44" spans="1:13" s="8" customFormat="1" ht="12.75">
      <c r="A44" s="24" t="s">
        <v>108</v>
      </c>
      <c r="B44" s="77" t="s">
        <v>547</v>
      </c>
      <c r="C44" s="57" t="s">
        <v>548</v>
      </c>
      <c r="D44" s="58">
        <v>0</v>
      </c>
      <c r="E44" s="59">
        <v>0</v>
      </c>
      <c r="F44" s="59">
        <v>28243094</v>
      </c>
      <c r="G44" s="59">
        <v>600000</v>
      </c>
      <c r="H44" s="60">
        <v>28843094</v>
      </c>
      <c r="I44" s="61">
        <v>0</v>
      </c>
      <c r="J44" s="62">
        <v>0</v>
      </c>
      <c r="K44" s="59">
        <v>28313798</v>
      </c>
      <c r="L44" s="62">
        <v>190000</v>
      </c>
      <c r="M44" s="60">
        <v>28503798</v>
      </c>
    </row>
    <row r="45" spans="1:13" s="37" customFormat="1" ht="12.75">
      <c r="A45" s="46"/>
      <c r="B45" s="78" t="s">
        <v>549</v>
      </c>
      <c r="C45" s="79"/>
      <c r="D45" s="66">
        <f aca="true" t="shared" si="4" ref="D45:M45">SUM(D40:D44)</f>
        <v>59649750</v>
      </c>
      <c r="E45" s="67">
        <f t="shared" si="4"/>
        <v>77851258</v>
      </c>
      <c r="F45" s="67">
        <f t="shared" si="4"/>
        <v>118036555</v>
      </c>
      <c r="G45" s="67">
        <f t="shared" si="4"/>
        <v>27585000</v>
      </c>
      <c r="H45" s="80">
        <f t="shared" si="4"/>
        <v>283122563</v>
      </c>
      <c r="I45" s="81">
        <f t="shared" si="4"/>
        <v>52779062</v>
      </c>
      <c r="J45" s="82">
        <f t="shared" si="4"/>
        <v>278564725</v>
      </c>
      <c r="K45" s="67">
        <f t="shared" si="4"/>
        <v>111781608</v>
      </c>
      <c r="L45" s="82">
        <f t="shared" si="4"/>
        <v>17603000</v>
      </c>
      <c r="M45" s="80">
        <f t="shared" si="4"/>
        <v>460728395</v>
      </c>
    </row>
    <row r="46" spans="1:13" s="37" customFormat="1" ht="12.75">
      <c r="A46" s="46"/>
      <c r="B46" s="78" t="s">
        <v>550</v>
      </c>
      <c r="C46" s="79"/>
      <c r="D46" s="66">
        <f aca="true" t="shared" si="5" ref="D46:M46">SUM(D9:D12,D14:D20,D22:D30,D32:D38,D40:D44)</f>
        <v>76263598</v>
      </c>
      <c r="E46" s="67">
        <f t="shared" si="5"/>
        <v>401999543</v>
      </c>
      <c r="F46" s="67">
        <f t="shared" si="5"/>
        <v>402976901</v>
      </c>
      <c r="G46" s="67">
        <f t="shared" si="5"/>
        <v>46356000</v>
      </c>
      <c r="H46" s="80">
        <f t="shared" si="5"/>
        <v>927596042</v>
      </c>
      <c r="I46" s="81">
        <f t="shared" si="5"/>
        <v>75132543</v>
      </c>
      <c r="J46" s="82">
        <f t="shared" si="5"/>
        <v>618791852</v>
      </c>
      <c r="K46" s="67">
        <f t="shared" si="5"/>
        <v>375802242</v>
      </c>
      <c r="L46" s="82">
        <f t="shared" si="5"/>
        <v>34281000</v>
      </c>
      <c r="M46" s="80">
        <f t="shared" si="5"/>
        <v>1104007637</v>
      </c>
    </row>
    <row r="47" spans="1:13" s="8" customFormat="1" ht="12.75">
      <c r="A47" s="47"/>
      <c r="B47" s="83"/>
      <c r="C47" s="84"/>
      <c r="D47" s="85"/>
      <c r="E47" s="86"/>
      <c r="F47" s="86"/>
      <c r="G47" s="86"/>
      <c r="H47" s="87"/>
      <c r="I47" s="85"/>
      <c r="J47" s="86"/>
      <c r="K47" s="86"/>
      <c r="L47" s="86"/>
      <c r="M47" s="87"/>
    </row>
    <row r="48" spans="1:13" s="53" customFormat="1" ht="12" customHeight="1">
      <c r="A48" s="55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s="53" customFormat="1" ht="12.75">
      <c r="A49" s="5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3" s="53" customFormat="1" ht="12.75">
      <c r="A50" s="55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</sheetData>
  <sheetProtection password="F954" sheet="1" objects="1" scenarios="1"/>
  <mergeCells count="7">
    <mergeCell ref="B48:M4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D46" sqref="D46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5" width="10.7109375" style="3" customWidth="1"/>
    <col min="16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551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552</v>
      </c>
      <c r="C9" s="57" t="s">
        <v>553</v>
      </c>
      <c r="D9" s="58">
        <v>8085234</v>
      </c>
      <c r="E9" s="59">
        <v>7358151</v>
      </c>
      <c r="F9" s="59">
        <v>67445679</v>
      </c>
      <c r="G9" s="59">
        <v>352000</v>
      </c>
      <c r="H9" s="60">
        <v>83241064</v>
      </c>
      <c r="I9" s="61">
        <v>2230627</v>
      </c>
      <c r="J9" s="62">
        <v>5546141</v>
      </c>
      <c r="K9" s="59">
        <v>40762881</v>
      </c>
      <c r="L9" s="62">
        <v>1386000</v>
      </c>
      <c r="M9" s="60">
        <v>49925649</v>
      </c>
    </row>
    <row r="10" spans="1:13" s="8" customFormat="1" ht="12.75">
      <c r="A10" s="24" t="s">
        <v>89</v>
      </c>
      <c r="B10" s="77" t="s">
        <v>72</v>
      </c>
      <c r="C10" s="57" t="s">
        <v>73</v>
      </c>
      <c r="D10" s="58">
        <v>45348306</v>
      </c>
      <c r="E10" s="59">
        <v>124890755</v>
      </c>
      <c r="F10" s="59">
        <v>88577451</v>
      </c>
      <c r="G10" s="59">
        <v>3772000</v>
      </c>
      <c r="H10" s="60">
        <v>262588512</v>
      </c>
      <c r="I10" s="61">
        <v>53155907</v>
      </c>
      <c r="J10" s="62">
        <v>76159480</v>
      </c>
      <c r="K10" s="59">
        <v>102897580</v>
      </c>
      <c r="L10" s="62">
        <v>1739000</v>
      </c>
      <c r="M10" s="60">
        <v>233951967</v>
      </c>
    </row>
    <row r="11" spans="1:13" s="8" customFormat="1" ht="12.75">
      <c r="A11" s="24" t="s">
        <v>89</v>
      </c>
      <c r="B11" s="77" t="s">
        <v>74</v>
      </c>
      <c r="C11" s="57" t="s">
        <v>75</v>
      </c>
      <c r="D11" s="58">
        <v>41931328</v>
      </c>
      <c r="E11" s="59">
        <v>476372462</v>
      </c>
      <c r="F11" s="59">
        <v>-86155963</v>
      </c>
      <c r="G11" s="59">
        <v>234975000</v>
      </c>
      <c r="H11" s="60">
        <v>667122827</v>
      </c>
      <c r="I11" s="61">
        <v>43048563</v>
      </c>
      <c r="J11" s="62">
        <v>378358384</v>
      </c>
      <c r="K11" s="59">
        <v>-146867757</v>
      </c>
      <c r="L11" s="62">
        <v>272498000</v>
      </c>
      <c r="M11" s="60">
        <v>547037190</v>
      </c>
    </row>
    <row r="12" spans="1:13" s="8" customFormat="1" ht="12.75">
      <c r="A12" s="24" t="s">
        <v>89</v>
      </c>
      <c r="B12" s="77" t="s">
        <v>554</v>
      </c>
      <c r="C12" s="57" t="s">
        <v>555</v>
      </c>
      <c r="D12" s="58">
        <v>834712</v>
      </c>
      <c r="E12" s="59">
        <v>12912797</v>
      </c>
      <c r="F12" s="59">
        <v>23517990</v>
      </c>
      <c r="G12" s="59">
        <v>300000</v>
      </c>
      <c r="H12" s="60">
        <v>37565499</v>
      </c>
      <c r="I12" s="61">
        <v>1057685</v>
      </c>
      <c r="J12" s="62">
        <v>11962493</v>
      </c>
      <c r="K12" s="59">
        <v>33959555</v>
      </c>
      <c r="L12" s="62">
        <v>300000</v>
      </c>
      <c r="M12" s="60">
        <v>47279733</v>
      </c>
    </row>
    <row r="13" spans="1:13" s="8" customFormat="1" ht="12.75">
      <c r="A13" s="24" t="s">
        <v>89</v>
      </c>
      <c r="B13" s="77" t="s">
        <v>556</v>
      </c>
      <c r="C13" s="57" t="s">
        <v>557</v>
      </c>
      <c r="D13" s="58">
        <v>9056658</v>
      </c>
      <c r="E13" s="59">
        <v>21005058</v>
      </c>
      <c r="F13" s="59">
        <v>68525745</v>
      </c>
      <c r="G13" s="59">
        <v>716000</v>
      </c>
      <c r="H13" s="60">
        <v>99303461</v>
      </c>
      <c r="I13" s="61">
        <v>8979403</v>
      </c>
      <c r="J13" s="62">
        <v>19367966</v>
      </c>
      <c r="K13" s="59">
        <v>64893273</v>
      </c>
      <c r="L13" s="62">
        <v>886000</v>
      </c>
      <c r="M13" s="60">
        <v>94126642</v>
      </c>
    </row>
    <row r="14" spans="1:13" s="8" customFormat="1" ht="12.75">
      <c r="A14" s="24" t="s">
        <v>108</v>
      </c>
      <c r="B14" s="77" t="s">
        <v>558</v>
      </c>
      <c r="C14" s="57" t="s">
        <v>559</v>
      </c>
      <c r="D14" s="58">
        <v>0</v>
      </c>
      <c r="E14" s="59">
        <v>0</v>
      </c>
      <c r="F14" s="59">
        <v>66436097</v>
      </c>
      <c r="G14" s="59">
        <v>300000</v>
      </c>
      <c r="H14" s="60">
        <v>66736097</v>
      </c>
      <c r="I14" s="61">
        <v>0</v>
      </c>
      <c r="J14" s="62">
        <v>0</v>
      </c>
      <c r="K14" s="59">
        <v>61977671</v>
      </c>
      <c r="L14" s="62">
        <v>424000</v>
      </c>
      <c r="M14" s="60">
        <v>62401671</v>
      </c>
    </row>
    <row r="15" spans="1:13" s="37" customFormat="1" ht="12.75">
      <c r="A15" s="46"/>
      <c r="B15" s="78" t="s">
        <v>560</v>
      </c>
      <c r="C15" s="79"/>
      <c r="D15" s="66">
        <f aca="true" t="shared" si="0" ref="D15:M15">SUM(D9:D14)</f>
        <v>105256238</v>
      </c>
      <c r="E15" s="67">
        <f t="shared" si="0"/>
        <v>642539223</v>
      </c>
      <c r="F15" s="67">
        <f t="shared" si="0"/>
        <v>228346999</v>
      </c>
      <c r="G15" s="67">
        <f t="shared" si="0"/>
        <v>240415000</v>
      </c>
      <c r="H15" s="80">
        <f t="shared" si="0"/>
        <v>1216557460</v>
      </c>
      <c r="I15" s="81">
        <f t="shared" si="0"/>
        <v>108472185</v>
      </c>
      <c r="J15" s="82">
        <f t="shared" si="0"/>
        <v>491394464</v>
      </c>
      <c r="K15" s="67">
        <f t="shared" si="0"/>
        <v>157623203</v>
      </c>
      <c r="L15" s="82">
        <f t="shared" si="0"/>
        <v>277233000</v>
      </c>
      <c r="M15" s="80">
        <f t="shared" si="0"/>
        <v>1034722852</v>
      </c>
    </row>
    <row r="16" spans="1:13" s="8" customFormat="1" ht="12.75">
      <c r="A16" s="24" t="s">
        <v>89</v>
      </c>
      <c r="B16" s="77" t="s">
        <v>561</v>
      </c>
      <c r="C16" s="57" t="s">
        <v>562</v>
      </c>
      <c r="D16" s="58">
        <v>0</v>
      </c>
      <c r="E16" s="59">
        <v>0</v>
      </c>
      <c r="F16" s="59">
        <v>19849797</v>
      </c>
      <c r="G16" s="59">
        <v>324000</v>
      </c>
      <c r="H16" s="60">
        <v>20173797</v>
      </c>
      <c r="I16" s="61">
        <v>0</v>
      </c>
      <c r="J16" s="62">
        <v>0</v>
      </c>
      <c r="K16" s="59">
        <v>17488601</v>
      </c>
      <c r="L16" s="62">
        <v>53000</v>
      </c>
      <c r="M16" s="60">
        <v>17541601</v>
      </c>
    </row>
    <row r="17" spans="1:13" s="8" customFormat="1" ht="12.75">
      <c r="A17" s="24" t="s">
        <v>89</v>
      </c>
      <c r="B17" s="77" t="s">
        <v>563</v>
      </c>
      <c r="C17" s="57" t="s">
        <v>564</v>
      </c>
      <c r="D17" s="58">
        <v>3903524</v>
      </c>
      <c r="E17" s="59">
        <v>9773874</v>
      </c>
      <c r="F17" s="59">
        <v>16833621</v>
      </c>
      <c r="G17" s="59">
        <v>6300000</v>
      </c>
      <c r="H17" s="60">
        <v>36811019</v>
      </c>
      <c r="I17" s="61">
        <v>2413295</v>
      </c>
      <c r="J17" s="62">
        <v>9507143</v>
      </c>
      <c r="K17" s="59">
        <v>28821626</v>
      </c>
      <c r="L17" s="62">
        <v>722000</v>
      </c>
      <c r="M17" s="60">
        <v>41464064</v>
      </c>
    </row>
    <row r="18" spans="1:13" s="8" customFormat="1" ht="12.75">
      <c r="A18" s="24" t="s">
        <v>89</v>
      </c>
      <c r="B18" s="77" t="s">
        <v>565</v>
      </c>
      <c r="C18" s="57" t="s">
        <v>566</v>
      </c>
      <c r="D18" s="58">
        <v>37176050</v>
      </c>
      <c r="E18" s="59">
        <v>30456964</v>
      </c>
      <c r="F18" s="59">
        <v>39139033</v>
      </c>
      <c r="G18" s="59">
        <v>1116000</v>
      </c>
      <c r="H18" s="60">
        <v>107888047</v>
      </c>
      <c r="I18" s="61">
        <v>25852450</v>
      </c>
      <c r="J18" s="62">
        <v>28441097</v>
      </c>
      <c r="K18" s="59">
        <v>59145194</v>
      </c>
      <c r="L18" s="62">
        <v>5542000</v>
      </c>
      <c r="M18" s="60">
        <v>118980741</v>
      </c>
    </row>
    <row r="19" spans="1:13" s="8" customFormat="1" ht="12.75">
      <c r="A19" s="24" t="s">
        <v>89</v>
      </c>
      <c r="B19" s="77" t="s">
        <v>567</v>
      </c>
      <c r="C19" s="57" t="s">
        <v>568</v>
      </c>
      <c r="D19" s="58">
        <v>10400559</v>
      </c>
      <c r="E19" s="59">
        <v>115590577</v>
      </c>
      <c r="F19" s="59">
        <v>4213528</v>
      </c>
      <c r="G19" s="59">
        <v>2394000</v>
      </c>
      <c r="H19" s="60">
        <v>132598664</v>
      </c>
      <c r="I19" s="61">
        <v>7432272</v>
      </c>
      <c r="J19" s="62">
        <v>34471242</v>
      </c>
      <c r="K19" s="59">
        <v>18886579</v>
      </c>
      <c r="L19" s="62">
        <v>5746000</v>
      </c>
      <c r="M19" s="60">
        <v>66536093</v>
      </c>
    </row>
    <row r="20" spans="1:13" s="8" customFormat="1" ht="12.75">
      <c r="A20" s="24" t="s">
        <v>89</v>
      </c>
      <c r="B20" s="77" t="s">
        <v>569</v>
      </c>
      <c r="C20" s="57" t="s">
        <v>570</v>
      </c>
      <c r="D20" s="58">
        <v>4865992</v>
      </c>
      <c r="E20" s="59">
        <v>15438380</v>
      </c>
      <c r="F20" s="59">
        <v>-1402837</v>
      </c>
      <c r="G20" s="59">
        <v>2370000</v>
      </c>
      <c r="H20" s="60">
        <v>21271535</v>
      </c>
      <c r="I20" s="61">
        <v>3141471</v>
      </c>
      <c r="J20" s="62">
        <v>13032684</v>
      </c>
      <c r="K20" s="59">
        <v>32090857</v>
      </c>
      <c r="L20" s="62">
        <v>4212000</v>
      </c>
      <c r="M20" s="60">
        <v>52477012</v>
      </c>
    </row>
    <row r="21" spans="1:13" s="8" customFormat="1" ht="12.75">
      <c r="A21" s="24" t="s">
        <v>108</v>
      </c>
      <c r="B21" s="77" t="s">
        <v>571</v>
      </c>
      <c r="C21" s="57" t="s">
        <v>572</v>
      </c>
      <c r="D21" s="58">
        <v>0</v>
      </c>
      <c r="E21" s="59">
        <v>315298</v>
      </c>
      <c r="F21" s="59">
        <v>-8622177</v>
      </c>
      <c r="G21" s="59">
        <v>12800000</v>
      </c>
      <c r="H21" s="60">
        <v>4493121</v>
      </c>
      <c r="I21" s="61">
        <v>0</v>
      </c>
      <c r="J21" s="62">
        <v>627575</v>
      </c>
      <c r="K21" s="59">
        <v>109008499</v>
      </c>
      <c r="L21" s="62">
        <v>780000</v>
      </c>
      <c r="M21" s="60">
        <v>110416074</v>
      </c>
    </row>
    <row r="22" spans="1:13" s="37" customFormat="1" ht="12.75">
      <c r="A22" s="46"/>
      <c r="B22" s="78" t="s">
        <v>573</v>
      </c>
      <c r="C22" s="79"/>
      <c r="D22" s="66">
        <f aca="true" t="shared" si="1" ref="D22:M22">SUM(D16:D21)</f>
        <v>56346125</v>
      </c>
      <c r="E22" s="67">
        <f t="shared" si="1"/>
        <v>171575093</v>
      </c>
      <c r="F22" s="67">
        <f t="shared" si="1"/>
        <v>70010965</v>
      </c>
      <c r="G22" s="67">
        <f t="shared" si="1"/>
        <v>25304000</v>
      </c>
      <c r="H22" s="80">
        <f t="shared" si="1"/>
        <v>323236183</v>
      </c>
      <c r="I22" s="81">
        <f t="shared" si="1"/>
        <v>38839488</v>
      </c>
      <c r="J22" s="82">
        <f t="shared" si="1"/>
        <v>86079741</v>
      </c>
      <c r="K22" s="67">
        <f t="shared" si="1"/>
        <v>265441356</v>
      </c>
      <c r="L22" s="82">
        <f t="shared" si="1"/>
        <v>17055000</v>
      </c>
      <c r="M22" s="80">
        <f t="shared" si="1"/>
        <v>407415585</v>
      </c>
    </row>
    <row r="23" spans="1:13" s="8" customFormat="1" ht="12.75">
      <c r="A23" s="24" t="s">
        <v>89</v>
      </c>
      <c r="B23" s="77" t="s">
        <v>574</v>
      </c>
      <c r="C23" s="57" t="s">
        <v>575</v>
      </c>
      <c r="D23" s="58">
        <v>-125596</v>
      </c>
      <c r="E23" s="59">
        <v>33188477</v>
      </c>
      <c r="F23" s="59">
        <v>14499430</v>
      </c>
      <c r="G23" s="59">
        <v>3600000</v>
      </c>
      <c r="H23" s="60">
        <v>51162311</v>
      </c>
      <c r="I23" s="61">
        <v>581250</v>
      </c>
      <c r="J23" s="62">
        <v>31590130</v>
      </c>
      <c r="K23" s="59">
        <v>13949726</v>
      </c>
      <c r="L23" s="62">
        <v>2515000</v>
      </c>
      <c r="M23" s="60">
        <v>48636106</v>
      </c>
    </row>
    <row r="24" spans="1:13" s="8" customFormat="1" ht="12.75">
      <c r="A24" s="24" t="s">
        <v>89</v>
      </c>
      <c r="B24" s="77" t="s">
        <v>576</v>
      </c>
      <c r="C24" s="57" t="s">
        <v>577</v>
      </c>
      <c r="D24" s="58">
        <v>1380864</v>
      </c>
      <c r="E24" s="59">
        <v>11008106</v>
      </c>
      <c r="F24" s="59">
        <v>20132860</v>
      </c>
      <c r="G24" s="59">
        <v>300000</v>
      </c>
      <c r="H24" s="60">
        <v>32821830</v>
      </c>
      <c r="I24" s="61">
        <v>877908</v>
      </c>
      <c r="J24" s="62">
        <v>6537547</v>
      </c>
      <c r="K24" s="59">
        <v>31830405</v>
      </c>
      <c r="L24" s="62">
        <v>809000</v>
      </c>
      <c r="M24" s="60">
        <v>40054860</v>
      </c>
    </row>
    <row r="25" spans="1:13" s="8" customFormat="1" ht="12.75">
      <c r="A25" s="24" t="s">
        <v>89</v>
      </c>
      <c r="B25" s="77" t="s">
        <v>578</v>
      </c>
      <c r="C25" s="57" t="s">
        <v>579</v>
      </c>
      <c r="D25" s="58">
        <v>226059</v>
      </c>
      <c r="E25" s="59">
        <v>1158786</v>
      </c>
      <c r="F25" s="59">
        <v>-4627995</v>
      </c>
      <c r="G25" s="59">
        <v>5300000</v>
      </c>
      <c r="H25" s="60">
        <v>2056850</v>
      </c>
      <c r="I25" s="61">
        <v>128405</v>
      </c>
      <c r="J25" s="62">
        <v>1589506</v>
      </c>
      <c r="K25" s="59">
        <v>23453092</v>
      </c>
      <c r="L25" s="62">
        <v>1834000</v>
      </c>
      <c r="M25" s="60">
        <v>27005003</v>
      </c>
    </row>
    <row r="26" spans="1:13" s="8" customFormat="1" ht="12.75">
      <c r="A26" s="24" t="s">
        <v>89</v>
      </c>
      <c r="B26" s="77" t="s">
        <v>580</v>
      </c>
      <c r="C26" s="57" t="s">
        <v>581</v>
      </c>
      <c r="D26" s="58">
        <v>2235483</v>
      </c>
      <c r="E26" s="59">
        <v>16606641</v>
      </c>
      <c r="F26" s="59">
        <v>3950245</v>
      </c>
      <c r="G26" s="59">
        <v>300000</v>
      </c>
      <c r="H26" s="60">
        <v>23092369</v>
      </c>
      <c r="I26" s="61">
        <v>4808611</v>
      </c>
      <c r="J26" s="62">
        <v>21414347</v>
      </c>
      <c r="K26" s="59">
        <v>20121923</v>
      </c>
      <c r="L26" s="62">
        <v>300000</v>
      </c>
      <c r="M26" s="60">
        <v>46644881</v>
      </c>
    </row>
    <row r="27" spans="1:13" s="8" customFormat="1" ht="12.75">
      <c r="A27" s="24" t="s">
        <v>89</v>
      </c>
      <c r="B27" s="77" t="s">
        <v>582</v>
      </c>
      <c r="C27" s="57" t="s">
        <v>583</v>
      </c>
      <c r="D27" s="58">
        <v>305220</v>
      </c>
      <c r="E27" s="59">
        <v>0</v>
      </c>
      <c r="F27" s="59">
        <v>14647463</v>
      </c>
      <c r="G27" s="59">
        <v>300000</v>
      </c>
      <c r="H27" s="60">
        <v>15252683</v>
      </c>
      <c r="I27" s="61">
        <v>363689</v>
      </c>
      <c r="J27" s="62">
        <v>0</v>
      </c>
      <c r="K27" s="59">
        <v>16741378</v>
      </c>
      <c r="L27" s="62">
        <v>300000</v>
      </c>
      <c r="M27" s="60">
        <v>17405067</v>
      </c>
    </row>
    <row r="28" spans="1:13" s="8" customFormat="1" ht="12.75">
      <c r="A28" s="24" t="s">
        <v>108</v>
      </c>
      <c r="B28" s="77" t="s">
        <v>584</v>
      </c>
      <c r="C28" s="57" t="s">
        <v>585</v>
      </c>
      <c r="D28" s="58">
        <v>0</v>
      </c>
      <c r="E28" s="59">
        <v>0</v>
      </c>
      <c r="F28" s="59">
        <v>-3896326</v>
      </c>
      <c r="G28" s="59">
        <v>8415000</v>
      </c>
      <c r="H28" s="60">
        <v>4518674</v>
      </c>
      <c r="I28" s="61">
        <v>0</v>
      </c>
      <c r="J28" s="62">
        <v>0</v>
      </c>
      <c r="K28" s="59">
        <v>41714974</v>
      </c>
      <c r="L28" s="62">
        <v>12101000</v>
      </c>
      <c r="M28" s="60">
        <v>53815974</v>
      </c>
    </row>
    <row r="29" spans="1:13" s="37" customFormat="1" ht="12.75">
      <c r="A29" s="46"/>
      <c r="B29" s="78" t="s">
        <v>586</v>
      </c>
      <c r="C29" s="79"/>
      <c r="D29" s="66">
        <f aca="true" t="shared" si="2" ref="D29:M29">SUM(D23:D28)</f>
        <v>4022030</v>
      </c>
      <c r="E29" s="67">
        <f t="shared" si="2"/>
        <v>61962010</v>
      </c>
      <c r="F29" s="67">
        <f t="shared" si="2"/>
        <v>44705677</v>
      </c>
      <c r="G29" s="67">
        <f t="shared" si="2"/>
        <v>18215000</v>
      </c>
      <c r="H29" s="80">
        <f t="shared" si="2"/>
        <v>128904717</v>
      </c>
      <c r="I29" s="81">
        <f t="shared" si="2"/>
        <v>6759863</v>
      </c>
      <c r="J29" s="82">
        <f t="shared" si="2"/>
        <v>61131530</v>
      </c>
      <c r="K29" s="67">
        <f t="shared" si="2"/>
        <v>147811498</v>
      </c>
      <c r="L29" s="82">
        <f t="shared" si="2"/>
        <v>17859000</v>
      </c>
      <c r="M29" s="80">
        <f t="shared" si="2"/>
        <v>233561891</v>
      </c>
    </row>
    <row r="30" spans="1:13" s="8" customFormat="1" ht="12.75">
      <c r="A30" s="24" t="s">
        <v>89</v>
      </c>
      <c r="B30" s="77" t="s">
        <v>587</v>
      </c>
      <c r="C30" s="57" t="s">
        <v>588</v>
      </c>
      <c r="D30" s="58">
        <v>1073367</v>
      </c>
      <c r="E30" s="59">
        <v>11561916</v>
      </c>
      <c r="F30" s="59">
        <v>14909604</v>
      </c>
      <c r="G30" s="59">
        <v>3800000</v>
      </c>
      <c r="H30" s="60">
        <v>31344887</v>
      </c>
      <c r="I30" s="61">
        <v>1471171</v>
      </c>
      <c r="J30" s="62">
        <v>9736071</v>
      </c>
      <c r="K30" s="59">
        <v>16239080</v>
      </c>
      <c r="L30" s="62">
        <v>1000000</v>
      </c>
      <c r="M30" s="60">
        <v>28446322</v>
      </c>
    </row>
    <row r="31" spans="1:13" s="8" customFormat="1" ht="12.75">
      <c r="A31" s="24" t="s">
        <v>89</v>
      </c>
      <c r="B31" s="77" t="s">
        <v>76</v>
      </c>
      <c r="C31" s="57" t="s">
        <v>77</v>
      </c>
      <c r="D31" s="58">
        <v>27571735</v>
      </c>
      <c r="E31" s="59">
        <v>153327146</v>
      </c>
      <c r="F31" s="59">
        <v>2019194</v>
      </c>
      <c r="G31" s="59">
        <v>20300000</v>
      </c>
      <c r="H31" s="60">
        <v>203218075</v>
      </c>
      <c r="I31" s="61">
        <v>31519340</v>
      </c>
      <c r="J31" s="62">
        <v>143485706</v>
      </c>
      <c r="K31" s="59">
        <v>34564923</v>
      </c>
      <c r="L31" s="62">
        <v>8300000</v>
      </c>
      <c r="M31" s="60">
        <v>217869969</v>
      </c>
    </row>
    <row r="32" spans="1:13" s="8" customFormat="1" ht="12.75">
      <c r="A32" s="24" t="s">
        <v>89</v>
      </c>
      <c r="B32" s="77" t="s">
        <v>78</v>
      </c>
      <c r="C32" s="57" t="s">
        <v>79</v>
      </c>
      <c r="D32" s="58">
        <v>51131478</v>
      </c>
      <c r="E32" s="59">
        <v>245307072</v>
      </c>
      <c r="F32" s="59">
        <v>131155539</v>
      </c>
      <c r="G32" s="59">
        <v>300000</v>
      </c>
      <c r="H32" s="60">
        <v>427894089</v>
      </c>
      <c r="I32" s="61">
        <v>48315194</v>
      </c>
      <c r="J32" s="62">
        <v>212616637</v>
      </c>
      <c r="K32" s="59">
        <v>156844182</v>
      </c>
      <c r="L32" s="62">
        <v>552000</v>
      </c>
      <c r="M32" s="60">
        <v>418328013</v>
      </c>
    </row>
    <row r="33" spans="1:13" s="8" customFormat="1" ht="12.75">
      <c r="A33" s="24" t="s">
        <v>89</v>
      </c>
      <c r="B33" s="77" t="s">
        <v>589</v>
      </c>
      <c r="C33" s="57" t="s">
        <v>590</v>
      </c>
      <c r="D33" s="58">
        <v>5618229</v>
      </c>
      <c r="E33" s="59">
        <v>30440409</v>
      </c>
      <c r="F33" s="59">
        <v>32986615</v>
      </c>
      <c r="G33" s="59">
        <v>600000</v>
      </c>
      <c r="H33" s="60">
        <v>69645253</v>
      </c>
      <c r="I33" s="61">
        <v>5369338</v>
      </c>
      <c r="J33" s="62">
        <v>28715503</v>
      </c>
      <c r="K33" s="59">
        <v>25990777</v>
      </c>
      <c r="L33" s="62">
        <v>36000</v>
      </c>
      <c r="M33" s="60">
        <v>60111618</v>
      </c>
    </row>
    <row r="34" spans="1:13" s="8" customFormat="1" ht="12.75">
      <c r="A34" s="24" t="s">
        <v>108</v>
      </c>
      <c r="B34" s="77" t="s">
        <v>591</v>
      </c>
      <c r="C34" s="57" t="s">
        <v>592</v>
      </c>
      <c r="D34" s="58">
        <v>0</v>
      </c>
      <c r="E34" s="59">
        <v>0</v>
      </c>
      <c r="F34" s="59">
        <v>42448719</v>
      </c>
      <c r="G34" s="59">
        <v>300000</v>
      </c>
      <c r="H34" s="60">
        <v>42748719</v>
      </c>
      <c r="I34" s="61">
        <v>0</v>
      </c>
      <c r="J34" s="62">
        <v>0</v>
      </c>
      <c r="K34" s="59">
        <v>41123438</v>
      </c>
      <c r="L34" s="62">
        <v>300000</v>
      </c>
      <c r="M34" s="60">
        <v>41423438</v>
      </c>
    </row>
    <row r="35" spans="1:13" s="37" customFormat="1" ht="12.75">
      <c r="A35" s="46"/>
      <c r="B35" s="78" t="s">
        <v>593</v>
      </c>
      <c r="C35" s="79"/>
      <c r="D35" s="66">
        <f aca="true" t="shared" si="3" ref="D35:M35">SUM(D30:D34)</f>
        <v>85394809</v>
      </c>
      <c r="E35" s="67">
        <f t="shared" si="3"/>
        <v>440636543</v>
      </c>
      <c r="F35" s="67">
        <f t="shared" si="3"/>
        <v>223519671</v>
      </c>
      <c r="G35" s="67">
        <f t="shared" si="3"/>
        <v>25300000</v>
      </c>
      <c r="H35" s="80">
        <f t="shared" si="3"/>
        <v>774851023</v>
      </c>
      <c r="I35" s="81">
        <f t="shared" si="3"/>
        <v>86675043</v>
      </c>
      <c r="J35" s="82">
        <f t="shared" si="3"/>
        <v>394553917</v>
      </c>
      <c r="K35" s="67">
        <f t="shared" si="3"/>
        <v>274762400</v>
      </c>
      <c r="L35" s="82">
        <f t="shared" si="3"/>
        <v>10188000</v>
      </c>
      <c r="M35" s="80">
        <f t="shared" si="3"/>
        <v>766179360</v>
      </c>
    </row>
    <row r="36" spans="1:13" s="37" customFormat="1" ht="12.75">
      <c r="A36" s="46"/>
      <c r="B36" s="78" t="s">
        <v>594</v>
      </c>
      <c r="C36" s="79"/>
      <c r="D36" s="66">
        <f aca="true" t="shared" si="4" ref="D36:M36">SUM(D9:D14,D16:D21,D23:D28,D30:D34)</f>
        <v>251019202</v>
      </c>
      <c r="E36" s="67">
        <f t="shared" si="4"/>
        <v>1316712869</v>
      </c>
      <c r="F36" s="67">
        <f t="shared" si="4"/>
        <v>566583312</v>
      </c>
      <c r="G36" s="67">
        <f t="shared" si="4"/>
        <v>309234000</v>
      </c>
      <c r="H36" s="80">
        <f t="shared" si="4"/>
        <v>2443549383</v>
      </c>
      <c r="I36" s="81">
        <f t="shared" si="4"/>
        <v>240746579</v>
      </c>
      <c r="J36" s="82">
        <f t="shared" si="4"/>
        <v>1033159652</v>
      </c>
      <c r="K36" s="67">
        <f t="shared" si="4"/>
        <v>845638457</v>
      </c>
      <c r="L36" s="82">
        <f t="shared" si="4"/>
        <v>322335000</v>
      </c>
      <c r="M36" s="80">
        <f t="shared" si="4"/>
        <v>2441879688</v>
      </c>
    </row>
    <row r="37" spans="1:13" s="8" customFormat="1" ht="12.75">
      <c r="A37" s="47"/>
      <c r="B37" s="83"/>
      <c r="C37" s="84"/>
      <c r="D37" s="85"/>
      <c r="E37" s="86"/>
      <c r="F37" s="86"/>
      <c r="G37" s="86"/>
      <c r="H37" s="87"/>
      <c r="I37" s="85"/>
      <c r="J37" s="86"/>
      <c r="K37" s="86"/>
      <c r="L37" s="86"/>
      <c r="M37" s="87"/>
    </row>
    <row r="38" spans="1:13" s="8" customFormat="1" ht="12.75">
      <c r="A38" s="2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8:M3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D46" sqref="D46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8"/>
    </row>
    <row r="7" spans="1:13" s="8" customFormat="1" ht="12.75">
      <c r="A7" s="9"/>
      <c r="B7" s="42" t="s">
        <v>595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1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1"/>
    </row>
    <row r="9" spans="1:13" s="8" customFormat="1" ht="12.75">
      <c r="A9" s="24" t="s">
        <v>87</v>
      </c>
      <c r="B9" s="77" t="s">
        <v>33</v>
      </c>
      <c r="C9" s="57" t="s">
        <v>34</v>
      </c>
      <c r="D9" s="58">
        <v>1417632930</v>
      </c>
      <c r="E9" s="59">
        <v>3564301902</v>
      </c>
      <c r="F9" s="59">
        <v>942509375</v>
      </c>
      <c r="G9" s="59">
        <v>970723000</v>
      </c>
      <c r="H9" s="60">
        <v>6895167207</v>
      </c>
      <c r="I9" s="61">
        <v>1263498109</v>
      </c>
      <c r="J9" s="62">
        <v>3347798521</v>
      </c>
      <c r="K9" s="59">
        <v>-139840325</v>
      </c>
      <c r="L9" s="62">
        <v>1269683000</v>
      </c>
      <c r="M9" s="62">
        <v>5741139305</v>
      </c>
    </row>
    <row r="10" spans="1:13" s="37" customFormat="1" ht="12.75">
      <c r="A10" s="46"/>
      <c r="B10" s="78" t="s">
        <v>88</v>
      </c>
      <c r="C10" s="79"/>
      <c r="D10" s="66">
        <f aca="true" t="shared" si="0" ref="D10:M10">D9</f>
        <v>1417632930</v>
      </c>
      <c r="E10" s="67">
        <f t="shared" si="0"/>
        <v>3564301902</v>
      </c>
      <c r="F10" s="67">
        <f t="shared" si="0"/>
        <v>942509375</v>
      </c>
      <c r="G10" s="67">
        <f t="shared" si="0"/>
        <v>970723000</v>
      </c>
      <c r="H10" s="80">
        <f t="shared" si="0"/>
        <v>6895167207</v>
      </c>
      <c r="I10" s="81">
        <f t="shared" si="0"/>
        <v>1263498109</v>
      </c>
      <c r="J10" s="82">
        <f t="shared" si="0"/>
        <v>3347798521</v>
      </c>
      <c r="K10" s="67">
        <f t="shared" si="0"/>
        <v>-139840325</v>
      </c>
      <c r="L10" s="82">
        <f t="shared" si="0"/>
        <v>1269683000</v>
      </c>
      <c r="M10" s="82">
        <f t="shared" si="0"/>
        <v>5741139305</v>
      </c>
    </row>
    <row r="11" spans="1:13" s="8" customFormat="1" ht="12.75">
      <c r="A11" s="24" t="s">
        <v>89</v>
      </c>
      <c r="B11" s="77" t="s">
        <v>596</v>
      </c>
      <c r="C11" s="57" t="s">
        <v>597</v>
      </c>
      <c r="D11" s="58">
        <v>5718575</v>
      </c>
      <c r="E11" s="59">
        <v>31112029</v>
      </c>
      <c r="F11" s="59">
        <v>11642185</v>
      </c>
      <c r="G11" s="59">
        <v>300000</v>
      </c>
      <c r="H11" s="60">
        <v>48772789</v>
      </c>
      <c r="I11" s="61">
        <v>3317242</v>
      </c>
      <c r="J11" s="62">
        <v>28282357</v>
      </c>
      <c r="K11" s="59">
        <v>10964650</v>
      </c>
      <c r="L11" s="62">
        <v>770000</v>
      </c>
      <c r="M11" s="62">
        <v>43334249</v>
      </c>
    </row>
    <row r="12" spans="1:13" s="8" customFormat="1" ht="12.75">
      <c r="A12" s="24" t="s">
        <v>89</v>
      </c>
      <c r="B12" s="77" t="s">
        <v>598</v>
      </c>
      <c r="C12" s="57" t="s">
        <v>599</v>
      </c>
      <c r="D12" s="58">
        <v>6222354</v>
      </c>
      <c r="E12" s="59">
        <v>21698546</v>
      </c>
      <c r="F12" s="59">
        <v>16652001</v>
      </c>
      <c r="G12" s="59">
        <v>7300000</v>
      </c>
      <c r="H12" s="60">
        <v>51872901</v>
      </c>
      <c r="I12" s="61">
        <v>5567093</v>
      </c>
      <c r="J12" s="62">
        <v>14476078</v>
      </c>
      <c r="K12" s="59">
        <v>15820052</v>
      </c>
      <c r="L12" s="62">
        <v>422000</v>
      </c>
      <c r="M12" s="62">
        <v>36285223</v>
      </c>
    </row>
    <row r="13" spans="1:13" s="8" customFormat="1" ht="12.75">
      <c r="A13" s="24" t="s">
        <v>89</v>
      </c>
      <c r="B13" s="77" t="s">
        <v>600</v>
      </c>
      <c r="C13" s="57" t="s">
        <v>601</v>
      </c>
      <c r="D13" s="58">
        <v>8765797</v>
      </c>
      <c r="E13" s="59">
        <v>33977590</v>
      </c>
      <c r="F13" s="59">
        <v>11333360</v>
      </c>
      <c r="G13" s="59">
        <v>600000</v>
      </c>
      <c r="H13" s="60">
        <v>54676747</v>
      </c>
      <c r="I13" s="61">
        <v>7126573</v>
      </c>
      <c r="J13" s="62">
        <v>28110802</v>
      </c>
      <c r="K13" s="59">
        <v>10743451</v>
      </c>
      <c r="L13" s="62">
        <v>269000</v>
      </c>
      <c r="M13" s="62">
        <v>46249826</v>
      </c>
    </row>
    <row r="14" spans="1:13" s="8" customFormat="1" ht="12.75">
      <c r="A14" s="24" t="s">
        <v>89</v>
      </c>
      <c r="B14" s="77" t="s">
        <v>602</v>
      </c>
      <c r="C14" s="57" t="s">
        <v>603</v>
      </c>
      <c r="D14" s="58">
        <v>2050237</v>
      </c>
      <c r="E14" s="59">
        <v>93218011</v>
      </c>
      <c r="F14" s="59">
        <v>30029133</v>
      </c>
      <c r="G14" s="59">
        <v>466000</v>
      </c>
      <c r="H14" s="60">
        <v>125763381</v>
      </c>
      <c r="I14" s="61">
        <v>1605019</v>
      </c>
      <c r="J14" s="62">
        <v>81908475</v>
      </c>
      <c r="K14" s="59">
        <v>24745342</v>
      </c>
      <c r="L14" s="62">
        <v>599000</v>
      </c>
      <c r="M14" s="62">
        <v>108857836</v>
      </c>
    </row>
    <row r="15" spans="1:13" s="8" customFormat="1" ht="12.75">
      <c r="A15" s="24" t="s">
        <v>89</v>
      </c>
      <c r="B15" s="77" t="s">
        <v>604</v>
      </c>
      <c r="C15" s="57" t="s">
        <v>605</v>
      </c>
      <c r="D15" s="58">
        <v>15231985</v>
      </c>
      <c r="E15" s="59">
        <v>63608525</v>
      </c>
      <c r="F15" s="59">
        <v>16685656</v>
      </c>
      <c r="G15" s="59">
        <v>2878000</v>
      </c>
      <c r="H15" s="60">
        <v>98404166</v>
      </c>
      <c r="I15" s="61">
        <v>15303257</v>
      </c>
      <c r="J15" s="62">
        <v>60386924</v>
      </c>
      <c r="K15" s="59">
        <v>15668903</v>
      </c>
      <c r="L15" s="62">
        <v>300000</v>
      </c>
      <c r="M15" s="62">
        <v>91659084</v>
      </c>
    </row>
    <row r="16" spans="1:13" s="8" customFormat="1" ht="12.75">
      <c r="A16" s="24" t="s">
        <v>108</v>
      </c>
      <c r="B16" s="77" t="s">
        <v>606</v>
      </c>
      <c r="C16" s="57" t="s">
        <v>607</v>
      </c>
      <c r="D16" s="58">
        <v>0</v>
      </c>
      <c r="E16" s="59">
        <v>28606492</v>
      </c>
      <c r="F16" s="59">
        <v>34366244</v>
      </c>
      <c r="G16" s="59">
        <v>300000</v>
      </c>
      <c r="H16" s="60">
        <v>63272736</v>
      </c>
      <c r="I16" s="61">
        <v>0</v>
      </c>
      <c r="J16" s="62">
        <v>12491592</v>
      </c>
      <c r="K16" s="59">
        <v>46750076</v>
      </c>
      <c r="L16" s="62">
        <v>464000</v>
      </c>
      <c r="M16" s="62">
        <v>59705668</v>
      </c>
    </row>
    <row r="17" spans="1:13" s="37" customFormat="1" ht="12.75">
      <c r="A17" s="46"/>
      <c r="B17" s="78" t="s">
        <v>608</v>
      </c>
      <c r="C17" s="79"/>
      <c r="D17" s="66">
        <f aca="true" t="shared" si="1" ref="D17:M17">SUM(D11:D16)</f>
        <v>37988948</v>
      </c>
      <c r="E17" s="67">
        <f t="shared" si="1"/>
        <v>272221193</v>
      </c>
      <c r="F17" s="67">
        <f t="shared" si="1"/>
        <v>120708579</v>
      </c>
      <c r="G17" s="67">
        <f t="shared" si="1"/>
        <v>11844000</v>
      </c>
      <c r="H17" s="80">
        <f t="shared" si="1"/>
        <v>442762720</v>
      </c>
      <c r="I17" s="81">
        <f t="shared" si="1"/>
        <v>32919184</v>
      </c>
      <c r="J17" s="82">
        <f t="shared" si="1"/>
        <v>225656228</v>
      </c>
      <c r="K17" s="67">
        <f t="shared" si="1"/>
        <v>124692474</v>
      </c>
      <c r="L17" s="82">
        <f t="shared" si="1"/>
        <v>2824000</v>
      </c>
      <c r="M17" s="82">
        <f t="shared" si="1"/>
        <v>386091886</v>
      </c>
    </row>
    <row r="18" spans="1:13" s="8" customFormat="1" ht="12.75">
      <c r="A18" s="24" t="s">
        <v>89</v>
      </c>
      <c r="B18" s="77" t="s">
        <v>609</v>
      </c>
      <c r="C18" s="57" t="s">
        <v>610</v>
      </c>
      <c r="D18" s="58">
        <v>137566</v>
      </c>
      <c r="E18" s="59">
        <v>54795170</v>
      </c>
      <c r="F18" s="59">
        <v>21909380</v>
      </c>
      <c r="G18" s="59">
        <v>300000</v>
      </c>
      <c r="H18" s="60">
        <v>77142116</v>
      </c>
      <c r="I18" s="61">
        <v>869255</v>
      </c>
      <c r="J18" s="62">
        <v>55435526</v>
      </c>
      <c r="K18" s="59">
        <v>23161809</v>
      </c>
      <c r="L18" s="62">
        <v>1679000</v>
      </c>
      <c r="M18" s="62">
        <v>81145590</v>
      </c>
    </row>
    <row r="19" spans="1:13" s="8" customFormat="1" ht="12.75">
      <c r="A19" s="24" t="s">
        <v>89</v>
      </c>
      <c r="B19" s="77" t="s">
        <v>80</v>
      </c>
      <c r="C19" s="57" t="s">
        <v>81</v>
      </c>
      <c r="D19" s="58">
        <v>649490</v>
      </c>
      <c r="E19" s="59">
        <v>219460069</v>
      </c>
      <c r="F19" s="59">
        <v>68079792</v>
      </c>
      <c r="G19" s="59">
        <v>3178000</v>
      </c>
      <c r="H19" s="60">
        <v>291367351</v>
      </c>
      <c r="I19" s="61">
        <v>513819</v>
      </c>
      <c r="J19" s="62">
        <v>201103175</v>
      </c>
      <c r="K19" s="59">
        <v>57221920</v>
      </c>
      <c r="L19" s="62">
        <v>300000</v>
      </c>
      <c r="M19" s="62">
        <v>259138914</v>
      </c>
    </row>
    <row r="20" spans="1:13" s="8" customFormat="1" ht="12.75">
      <c r="A20" s="24" t="s">
        <v>89</v>
      </c>
      <c r="B20" s="77" t="s">
        <v>82</v>
      </c>
      <c r="C20" s="57" t="s">
        <v>83</v>
      </c>
      <c r="D20" s="58">
        <v>666559</v>
      </c>
      <c r="E20" s="59">
        <v>137787004</v>
      </c>
      <c r="F20" s="59">
        <v>66641859</v>
      </c>
      <c r="G20" s="59">
        <v>528000</v>
      </c>
      <c r="H20" s="60">
        <v>205623422</v>
      </c>
      <c r="I20" s="61">
        <v>662427</v>
      </c>
      <c r="J20" s="62">
        <v>127858069</v>
      </c>
      <c r="K20" s="59">
        <v>69785762</v>
      </c>
      <c r="L20" s="62">
        <v>2312000</v>
      </c>
      <c r="M20" s="62">
        <v>200618258</v>
      </c>
    </row>
    <row r="21" spans="1:13" s="8" customFormat="1" ht="12.75">
      <c r="A21" s="24" t="s">
        <v>89</v>
      </c>
      <c r="B21" s="77" t="s">
        <v>611</v>
      </c>
      <c r="C21" s="57" t="s">
        <v>612</v>
      </c>
      <c r="D21" s="58">
        <v>30109992</v>
      </c>
      <c r="E21" s="59">
        <v>110910460</v>
      </c>
      <c r="F21" s="59">
        <v>57368613</v>
      </c>
      <c r="G21" s="59">
        <v>300000</v>
      </c>
      <c r="H21" s="60">
        <v>198689065</v>
      </c>
      <c r="I21" s="61">
        <v>14448026</v>
      </c>
      <c r="J21" s="62">
        <v>101443881</v>
      </c>
      <c r="K21" s="59">
        <v>38254311</v>
      </c>
      <c r="L21" s="62">
        <v>282000</v>
      </c>
      <c r="M21" s="62">
        <v>154428218</v>
      </c>
    </row>
    <row r="22" spans="1:13" s="8" customFormat="1" ht="12.75">
      <c r="A22" s="24" t="s">
        <v>89</v>
      </c>
      <c r="B22" s="77" t="s">
        <v>613</v>
      </c>
      <c r="C22" s="57" t="s">
        <v>614</v>
      </c>
      <c r="D22" s="58">
        <v>142223</v>
      </c>
      <c r="E22" s="59">
        <v>82166441</v>
      </c>
      <c r="F22" s="59">
        <v>27841159</v>
      </c>
      <c r="G22" s="59">
        <v>404000</v>
      </c>
      <c r="H22" s="60">
        <v>110553823</v>
      </c>
      <c r="I22" s="61">
        <v>100121</v>
      </c>
      <c r="J22" s="62">
        <v>80975575</v>
      </c>
      <c r="K22" s="59">
        <v>22313512</v>
      </c>
      <c r="L22" s="62">
        <v>1857000</v>
      </c>
      <c r="M22" s="62">
        <v>105246208</v>
      </c>
    </row>
    <row r="23" spans="1:13" s="8" customFormat="1" ht="12.75">
      <c r="A23" s="24" t="s">
        <v>108</v>
      </c>
      <c r="B23" s="77" t="s">
        <v>615</v>
      </c>
      <c r="C23" s="57" t="s">
        <v>616</v>
      </c>
      <c r="D23" s="58">
        <v>0</v>
      </c>
      <c r="E23" s="59">
        <v>32240</v>
      </c>
      <c r="F23" s="59">
        <v>96837404</v>
      </c>
      <c r="G23" s="59">
        <v>300000</v>
      </c>
      <c r="H23" s="60">
        <v>97169644</v>
      </c>
      <c r="I23" s="61">
        <v>0</v>
      </c>
      <c r="J23" s="62">
        <v>43589</v>
      </c>
      <c r="K23" s="59">
        <v>78544767</v>
      </c>
      <c r="L23" s="62">
        <v>364000</v>
      </c>
      <c r="M23" s="62">
        <v>78952356</v>
      </c>
    </row>
    <row r="24" spans="1:13" s="37" customFormat="1" ht="12.75">
      <c r="A24" s="46"/>
      <c r="B24" s="78" t="s">
        <v>617</v>
      </c>
      <c r="C24" s="79"/>
      <c r="D24" s="66">
        <f aca="true" t="shared" si="2" ref="D24:M24">SUM(D18:D23)</f>
        <v>31705830</v>
      </c>
      <c r="E24" s="67">
        <f t="shared" si="2"/>
        <v>605151384</v>
      </c>
      <c r="F24" s="67">
        <f t="shared" si="2"/>
        <v>338678207</v>
      </c>
      <c r="G24" s="67">
        <f t="shared" si="2"/>
        <v>5010000</v>
      </c>
      <c r="H24" s="80">
        <f t="shared" si="2"/>
        <v>980545421</v>
      </c>
      <c r="I24" s="81">
        <f t="shared" si="2"/>
        <v>16593648</v>
      </c>
      <c r="J24" s="82">
        <f t="shared" si="2"/>
        <v>566859815</v>
      </c>
      <c r="K24" s="67">
        <f t="shared" si="2"/>
        <v>289282081</v>
      </c>
      <c r="L24" s="82">
        <f t="shared" si="2"/>
        <v>6794000</v>
      </c>
      <c r="M24" s="82">
        <f t="shared" si="2"/>
        <v>879529544</v>
      </c>
    </row>
    <row r="25" spans="1:13" s="8" customFormat="1" ht="12.75">
      <c r="A25" s="24" t="s">
        <v>89</v>
      </c>
      <c r="B25" s="77" t="s">
        <v>618</v>
      </c>
      <c r="C25" s="57" t="s">
        <v>619</v>
      </c>
      <c r="D25" s="58">
        <v>7945289</v>
      </c>
      <c r="E25" s="59">
        <v>34289317</v>
      </c>
      <c r="F25" s="59">
        <v>44533874</v>
      </c>
      <c r="G25" s="59">
        <v>300000</v>
      </c>
      <c r="H25" s="60">
        <v>87068480</v>
      </c>
      <c r="I25" s="61">
        <v>5561989</v>
      </c>
      <c r="J25" s="62">
        <v>33371458</v>
      </c>
      <c r="K25" s="59">
        <v>21873313</v>
      </c>
      <c r="L25" s="62">
        <v>160000</v>
      </c>
      <c r="M25" s="62">
        <v>60966760</v>
      </c>
    </row>
    <row r="26" spans="1:13" s="8" customFormat="1" ht="12.75">
      <c r="A26" s="24" t="s">
        <v>89</v>
      </c>
      <c r="B26" s="77" t="s">
        <v>620</v>
      </c>
      <c r="C26" s="57" t="s">
        <v>621</v>
      </c>
      <c r="D26" s="58">
        <v>32376230</v>
      </c>
      <c r="E26" s="59">
        <v>124238346</v>
      </c>
      <c r="F26" s="59">
        <v>27726407</v>
      </c>
      <c r="G26" s="59">
        <v>373000</v>
      </c>
      <c r="H26" s="60">
        <v>184713983</v>
      </c>
      <c r="I26" s="61">
        <v>13433743</v>
      </c>
      <c r="J26" s="62">
        <v>106288506</v>
      </c>
      <c r="K26" s="59">
        <v>21801645</v>
      </c>
      <c r="L26" s="62">
        <v>332000</v>
      </c>
      <c r="M26" s="62">
        <v>141855894</v>
      </c>
    </row>
    <row r="27" spans="1:13" s="8" customFormat="1" ht="12.75">
      <c r="A27" s="24" t="s">
        <v>89</v>
      </c>
      <c r="B27" s="77" t="s">
        <v>622</v>
      </c>
      <c r="C27" s="57" t="s">
        <v>623</v>
      </c>
      <c r="D27" s="58">
        <v>-67373</v>
      </c>
      <c r="E27" s="59">
        <v>24794021</v>
      </c>
      <c r="F27" s="59">
        <v>19306742</v>
      </c>
      <c r="G27" s="59">
        <v>2500000</v>
      </c>
      <c r="H27" s="60">
        <v>46533390</v>
      </c>
      <c r="I27" s="61">
        <v>-6359</v>
      </c>
      <c r="J27" s="62">
        <v>25902147</v>
      </c>
      <c r="K27" s="59">
        <v>14858638</v>
      </c>
      <c r="L27" s="62">
        <v>1061000</v>
      </c>
      <c r="M27" s="62">
        <v>41815426</v>
      </c>
    </row>
    <row r="28" spans="1:13" s="8" customFormat="1" ht="12.75">
      <c r="A28" s="24" t="s">
        <v>89</v>
      </c>
      <c r="B28" s="77" t="s">
        <v>624</v>
      </c>
      <c r="C28" s="57" t="s">
        <v>625</v>
      </c>
      <c r="D28" s="58">
        <v>-597846</v>
      </c>
      <c r="E28" s="59">
        <v>20641646</v>
      </c>
      <c r="F28" s="59">
        <v>9829551</v>
      </c>
      <c r="G28" s="59">
        <v>300000</v>
      </c>
      <c r="H28" s="60">
        <v>30173351</v>
      </c>
      <c r="I28" s="61">
        <v>-342592</v>
      </c>
      <c r="J28" s="62">
        <v>15910042</v>
      </c>
      <c r="K28" s="59">
        <v>10558426</v>
      </c>
      <c r="L28" s="62">
        <v>300000</v>
      </c>
      <c r="M28" s="62">
        <v>26425876</v>
      </c>
    </row>
    <row r="29" spans="1:13" s="8" customFormat="1" ht="12.75">
      <c r="A29" s="24" t="s">
        <v>108</v>
      </c>
      <c r="B29" s="77" t="s">
        <v>626</v>
      </c>
      <c r="C29" s="57" t="s">
        <v>627</v>
      </c>
      <c r="D29" s="58">
        <v>0</v>
      </c>
      <c r="E29" s="59">
        <v>93274</v>
      </c>
      <c r="F29" s="59">
        <v>24775914</v>
      </c>
      <c r="G29" s="59">
        <v>300000</v>
      </c>
      <c r="H29" s="60">
        <v>25169188</v>
      </c>
      <c r="I29" s="61">
        <v>0</v>
      </c>
      <c r="J29" s="62">
        <v>110529</v>
      </c>
      <c r="K29" s="59">
        <v>27334508</v>
      </c>
      <c r="L29" s="62">
        <v>300000</v>
      </c>
      <c r="M29" s="62">
        <v>27745037</v>
      </c>
    </row>
    <row r="30" spans="1:13" s="37" customFormat="1" ht="12.75">
      <c r="A30" s="46"/>
      <c r="B30" s="78" t="s">
        <v>628</v>
      </c>
      <c r="C30" s="79"/>
      <c r="D30" s="66">
        <f aca="true" t="shared" si="3" ref="D30:M30">SUM(D25:D29)</f>
        <v>39656300</v>
      </c>
      <c r="E30" s="67">
        <f t="shared" si="3"/>
        <v>204056604</v>
      </c>
      <c r="F30" s="67">
        <f t="shared" si="3"/>
        <v>126172488</v>
      </c>
      <c r="G30" s="67">
        <f t="shared" si="3"/>
        <v>3773000</v>
      </c>
      <c r="H30" s="80">
        <f t="shared" si="3"/>
        <v>373658392</v>
      </c>
      <c r="I30" s="81">
        <f t="shared" si="3"/>
        <v>18646781</v>
      </c>
      <c r="J30" s="82">
        <f t="shared" si="3"/>
        <v>181582682</v>
      </c>
      <c r="K30" s="67">
        <f t="shared" si="3"/>
        <v>96426530</v>
      </c>
      <c r="L30" s="82">
        <f t="shared" si="3"/>
        <v>2153000</v>
      </c>
      <c r="M30" s="82">
        <f t="shared" si="3"/>
        <v>298808993</v>
      </c>
    </row>
    <row r="31" spans="1:13" s="8" customFormat="1" ht="12.75">
      <c r="A31" s="24" t="s">
        <v>89</v>
      </c>
      <c r="B31" s="77" t="s">
        <v>629</v>
      </c>
      <c r="C31" s="57" t="s">
        <v>630</v>
      </c>
      <c r="D31" s="58">
        <v>-191562</v>
      </c>
      <c r="E31" s="59">
        <v>13426488</v>
      </c>
      <c r="F31" s="59">
        <v>4834469</v>
      </c>
      <c r="G31" s="59">
        <v>300000</v>
      </c>
      <c r="H31" s="60">
        <v>18369395</v>
      </c>
      <c r="I31" s="61">
        <v>-218794</v>
      </c>
      <c r="J31" s="62">
        <v>8444818</v>
      </c>
      <c r="K31" s="59">
        <v>5251156</v>
      </c>
      <c r="L31" s="62">
        <v>300000</v>
      </c>
      <c r="M31" s="62">
        <v>13777180</v>
      </c>
    </row>
    <row r="32" spans="1:13" s="8" customFormat="1" ht="12.75">
      <c r="A32" s="24" t="s">
        <v>89</v>
      </c>
      <c r="B32" s="77" t="s">
        <v>631</v>
      </c>
      <c r="C32" s="57" t="s">
        <v>632</v>
      </c>
      <c r="D32" s="58">
        <v>83065</v>
      </c>
      <c r="E32" s="59">
        <v>40877644</v>
      </c>
      <c r="F32" s="59">
        <v>12114265</v>
      </c>
      <c r="G32" s="59">
        <v>600000</v>
      </c>
      <c r="H32" s="60">
        <v>53674974</v>
      </c>
      <c r="I32" s="61">
        <v>16226</v>
      </c>
      <c r="J32" s="62">
        <v>38696803</v>
      </c>
      <c r="K32" s="59">
        <v>25817592</v>
      </c>
      <c r="L32" s="62">
        <v>153000</v>
      </c>
      <c r="M32" s="62">
        <v>64683621</v>
      </c>
    </row>
    <row r="33" spans="1:13" s="8" customFormat="1" ht="12.75">
      <c r="A33" s="24" t="s">
        <v>89</v>
      </c>
      <c r="B33" s="77" t="s">
        <v>633</v>
      </c>
      <c r="C33" s="57" t="s">
        <v>634</v>
      </c>
      <c r="D33" s="58">
        <v>338574</v>
      </c>
      <c r="E33" s="59">
        <v>108370821</v>
      </c>
      <c r="F33" s="59">
        <v>35338481</v>
      </c>
      <c r="G33" s="59">
        <v>2354000</v>
      </c>
      <c r="H33" s="60">
        <v>146401876</v>
      </c>
      <c r="I33" s="61">
        <v>499716</v>
      </c>
      <c r="J33" s="62">
        <v>106124431</v>
      </c>
      <c r="K33" s="59">
        <v>19927035</v>
      </c>
      <c r="L33" s="62">
        <v>738000</v>
      </c>
      <c r="M33" s="62">
        <v>127289182</v>
      </c>
    </row>
    <row r="34" spans="1:13" s="8" customFormat="1" ht="12.75">
      <c r="A34" s="24" t="s">
        <v>89</v>
      </c>
      <c r="B34" s="77" t="s">
        <v>84</v>
      </c>
      <c r="C34" s="57" t="s">
        <v>85</v>
      </c>
      <c r="D34" s="58">
        <v>-2403207</v>
      </c>
      <c r="E34" s="59">
        <v>130954644</v>
      </c>
      <c r="F34" s="59">
        <v>-127384948</v>
      </c>
      <c r="G34" s="59">
        <v>185382000</v>
      </c>
      <c r="H34" s="60">
        <v>186548489</v>
      </c>
      <c r="I34" s="61">
        <v>1383673</v>
      </c>
      <c r="J34" s="62">
        <v>120979173</v>
      </c>
      <c r="K34" s="59">
        <v>14772591</v>
      </c>
      <c r="L34" s="62">
        <v>4137000</v>
      </c>
      <c r="M34" s="62">
        <v>141272437</v>
      </c>
    </row>
    <row r="35" spans="1:13" s="8" customFormat="1" ht="12.75">
      <c r="A35" s="24" t="s">
        <v>89</v>
      </c>
      <c r="B35" s="77" t="s">
        <v>635</v>
      </c>
      <c r="C35" s="57" t="s">
        <v>636</v>
      </c>
      <c r="D35" s="58">
        <v>-4096</v>
      </c>
      <c r="E35" s="59">
        <v>59912416</v>
      </c>
      <c r="F35" s="59">
        <v>22418658</v>
      </c>
      <c r="G35" s="59">
        <v>540000</v>
      </c>
      <c r="H35" s="60">
        <v>82866978</v>
      </c>
      <c r="I35" s="61">
        <v>-20584</v>
      </c>
      <c r="J35" s="62">
        <v>51852185</v>
      </c>
      <c r="K35" s="59">
        <v>17526989</v>
      </c>
      <c r="L35" s="62">
        <v>3952000</v>
      </c>
      <c r="M35" s="62">
        <v>73310590</v>
      </c>
    </row>
    <row r="36" spans="1:13" s="8" customFormat="1" ht="12.75">
      <c r="A36" s="24" t="s">
        <v>89</v>
      </c>
      <c r="B36" s="77" t="s">
        <v>637</v>
      </c>
      <c r="C36" s="57" t="s">
        <v>638</v>
      </c>
      <c r="D36" s="58">
        <v>531044</v>
      </c>
      <c r="E36" s="59">
        <v>37977628</v>
      </c>
      <c r="F36" s="59">
        <v>24114825</v>
      </c>
      <c r="G36" s="59">
        <v>300000</v>
      </c>
      <c r="H36" s="60">
        <v>62923497</v>
      </c>
      <c r="I36" s="61">
        <v>284226</v>
      </c>
      <c r="J36" s="62">
        <v>35113921</v>
      </c>
      <c r="K36" s="59">
        <v>-823682</v>
      </c>
      <c r="L36" s="62">
        <v>14138000</v>
      </c>
      <c r="M36" s="62">
        <v>48712465</v>
      </c>
    </row>
    <row r="37" spans="1:13" s="8" customFormat="1" ht="12.75">
      <c r="A37" s="24" t="s">
        <v>89</v>
      </c>
      <c r="B37" s="77" t="s">
        <v>639</v>
      </c>
      <c r="C37" s="57" t="s">
        <v>640</v>
      </c>
      <c r="D37" s="58">
        <v>635173</v>
      </c>
      <c r="E37" s="59">
        <v>55702838</v>
      </c>
      <c r="F37" s="59">
        <v>32740880</v>
      </c>
      <c r="G37" s="59">
        <v>300000</v>
      </c>
      <c r="H37" s="60">
        <v>89378891</v>
      </c>
      <c r="I37" s="61">
        <v>294854</v>
      </c>
      <c r="J37" s="62">
        <v>52261104</v>
      </c>
      <c r="K37" s="59">
        <v>32328191</v>
      </c>
      <c r="L37" s="62">
        <v>343000</v>
      </c>
      <c r="M37" s="62">
        <v>85227149</v>
      </c>
    </row>
    <row r="38" spans="1:13" s="8" customFormat="1" ht="12.75">
      <c r="A38" s="24" t="s">
        <v>108</v>
      </c>
      <c r="B38" s="77" t="s">
        <v>641</v>
      </c>
      <c r="C38" s="57" t="s">
        <v>642</v>
      </c>
      <c r="D38" s="58">
        <v>0</v>
      </c>
      <c r="E38" s="59">
        <v>0</v>
      </c>
      <c r="F38" s="59">
        <v>49083549</v>
      </c>
      <c r="G38" s="59">
        <v>6884000</v>
      </c>
      <c r="H38" s="60">
        <v>55967549</v>
      </c>
      <c r="I38" s="61">
        <v>0</v>
      </c>
      <c r="J38" s="62">
        <v>0</v>
      </c>
      <c r="K38" s="59">
        <v>44144032</v>
      </c>
      <c r="L38" s="62">
        <v>300000</v>
      </c>
      <c r="M38" s="62">
        <v>44444032</v>
      </c>
    </row>
    <row r="39" spans="1:13" s="37" customFormat="1" ht="12.75">
      <c r="A39" s="46"/>
      <c r="B39" s="78" t="s">
        <v>643</v>
      </c>
      <c r="C39" s="79"/>
      <c r="D39" s="66">
        <f aca="true" t="shared" si="4" ref="D39:M39">SUM(D31:D38)</f>
        <v>-1011009</v>
      </c>
      <c r="E39" s="67">
        <f t="shared" si="4"/>
        <v>447222479</v>
      </c>
      <c r="F39" s="67">
        <f t="shared" si="4"/>
        <v>53260179</v>
      </c>
      <c r="G39" s="67">
        <f t="shared" si="4"/>
        <v>196660000</v>
      </c>
      <c r="H39" s="80">
        <f t="shared" si="4"/>
        <v>696131649</v>
      </c>
      <c r="I39" s="81">
        <f t="shared" si="4"/>
        <v>2239317</v>
      </c>
      <c r="J39" s="82">
        <f t="shared" si="4"/>
        <v>413472435</v>
      </c>
      <c r="K39" s="67">
        <f t="shared" si="4"/>
        <v>158943904</v>
      </c>
      <c r="L39" s="82">
        <f t="shared" si="4"/>
        <v>24061000</v>
      </c>
      <c r="M39" s="82">
        <f t="shared" si="4"/>
        <v>598716656</v>
      </c>
    </row>
    <row r="40" spans="1:13" s="8" customFormat="1" ht="12.75">
      <c r="A40" s="24" t="s">
        <v>89</v>
      </c>
      <c r="B40" s="77" t="s">
        <v>644</v>
      </c>
      <c r="C40" s="57" t="s">
        <v>645</v>
      </c>
      <c r="D40" s="58">
        <v>79467</v>
      </c>
      <c r="E40" s="59">
        <v>3637892</v>
      </c>
      <c r="F40" s="59">
        <v>4083197</v>
      </c>
      <c r="G40" s="59">
        <v>300000</v>
      </c>
      <c r="H40" s="60">
        <v>8100556</v>
      </c>
      <c r="I40" s="61">
        <v>-3246955</v>
      </c>
      <c r="J40" s="62">
        <v>3696246</v>
      </c>
      <c r="K40" s="59">
        <v>2788179</v>
      </c>
      <c r="L40" s="62">
        <v>300000</v>
      </c>
      <c r="M40" s="62">
        <v>3537470</v>
      </c>
    </row>
    <row r="41" spans="1:13" s="8" customFormat="1" ht="12.75">
      <c r="A41" s="24" t="s">
        <v>89</v>
      </c>
      <c r="B41" s="77" t="s">
        <v>646</v>
      </c>
      <c r="C41" s="57" t="s">
        <v>647</v>
      </c>
      <c r="D41" s="58">
        <v>401454</v>
      </c>
      <c r="E41" s="59">
        <v>3740017</v>
      </c>
      <c r="F41" s="59">
        <v>4959089</v>
      </c>
      <c r="G41" s="59">
        <v>300000</v>
      </c>
      <c r="H41" s="60">
        <v>9400560</v>
      </c>
      <c r="I41" s="61">
        <v>101981</v>
      </c>
      <c r="J41" s="62">
        <v>458267</v>
      </c>
      <c r="K41" s="59">
        <v>7348600</v>
      </c>
      <c r="L41" s="62">
        <v>300000</v>
      </c>
      <c r="M41" s="62">
        <v>8208848</v>
      </c>
    </row>
    <row r="42" spans="1:13" s="8" customFormat="1" ht="12.75">
      <c r="A42" s="24" t="s">
        <v>89</v>
      </c>
      <c r="B42" s="77" t="s">
        <v>648</v>
      </c>
      <c r="C42" s="57" t="s">
        <v>649</v>
      </c>
      <c r="D42" s="58">
        <v>-174832</v>
      </c>
      <c r="E42" s="59">
        <v>24801782</v>
      </c>
      <c r="F42" s="59">
        <v>11839239</v>
      </c>
      <c r="G42" s="59">
        <v>11300000</v>
      </c>
      <c r="H42" s="60">
        <v>47766189</v>
      </c>
      <c r="I42" s="61">
        <v>76738</v>
      </c>
      <c r="J42" s="62">
        <v>20847964</v>
      </c>
      <c r="K42" s="59">
        <v>8504329</v>
      </c>
      <c r="L42" s="62">
        <v>10921000</v>
      </c>
      <c r="M42" s="62">
        <v>40350031</v>
      </c>
    </row>
    <row r="43" spans="1:13" s="8" customFormat="1" ht="12.75">
      <c r="A43" s="24" t="s">
        <v>108</v>
      </c>
      <c r="B43" s="77" t="s">
        <v>650</v>
      </c>
      <c r="C43" s="57" t="s">
        <v>651</v>
      </c>
      <c r="D43" s="58">
        <v>0</v>
      </c>
      <c r="E43" s="59">
        <v>0</v>
      </c>
      <c r="F43" s="59">
        <v>16269866</v>
      </c>
      <c r="G43" s="59">
        <v>300000</v>
      </c>
      <c r="H43" s="60">
        <v>16569866</v>
      </c>
      <c r="I43" s="61">
        <v>0</v>
      </c>
      <c r="J43" s="62">
        <v>0</v>
      </c>
      <c r="K43" s="59">
        <v>13584181</v>
      </c>
      <c r="L43" s="62">
        <v>300000</v>
      </c>
      <c r="M43" s="62">
        <v>13884181</v>
      </c>
    </row>
    <row r="44" spans="1:13" s="37" customFormat="1" ht="12.75">
      <c r="A44" s="46"/>
      <c r="B44" s="78" t="s">
        <v>652</v>
      </c>
      <c r="C44" s="79"/>
      <c r="D44" s="66">
        <f aca="true" t="shared" si="5" ref="D44:M44">SUM(D40:D43)</f>
        <v>306089</v>
      </c>
      <c r="E44" s="67">
        <f t="shared" si="5"/>
        <v>32179691</v>
      </c>
      <c r="F44" s="67">
        <f t="shared" si="5"/>
        <v>37151391</v>
      </c>
      <c r="G44" s="67">
        <f t="shared" si="5"/>
        <v>12200000</v>
      </c>
      <c r="H44" s="80">
        <f t="shared" si="5"/>
        <v>81837171</v>
      </c>
      <c r="I44" s="81">
        <f t="shared" si="5"/>
        <v>-3068236</v>
      </c>
      <c r="J44" s="82">
        <f t="shared" si="5"/>
        <v>25002477</v>
      </c>
      <c r="K44" s="67">
        <f t="shared" si="5"/>
        <v>32225289</v>
      </c>
      <c r="L44" s="82">
        <f t="shared" si="5"/>
        <v>11821000</v>
      </c>
      <c r="M44" s="82">
        <f t="shared" si="5"/>
        <v>65980530</v>
      </c>
    </row>
    <row r="45" spans="1:13" s="37" customFormat="1" ht="12.75">
      <c r="A45" s="46"/>
      <c r="B45" s="78" t="s">
        <v>653</v>
      </c>
      <c r="C45" s="79"/>
      <c r="D45" s="66">
        <f aca="true" t="shared" si="6" ref="D45:M45">SUM(D9,D11:D16,D18:D23,D25:D29,D31:D38,D40:D43)</f>
        <v>1526279088</v>
      </c>
      <c r="E45" s="67">
        <f t="shared" si="6"/>
        <v>5125133253</v>
      </c>
      <c r="F45" s="67">
        <f t="shared" si="6"/>
        <v>1618480219</v>
      </c>
      <c r="G45" s="67">
        <f t="shared" si="6"/>
        <v>1200210000</v>
      </c>
      <c r="H45" s="80">
        <f t="shared" si="6"/>
        <v>9470102560</v>
      </c>
      <c r="I45" s="81">
        <f t="shared" si="6"/>
        <v>1330828803</v>
      </c>
      <c r="J45" s="82">
        <f t="shared" si="6"/>
        <v>4760372158</v>
      </c>
      <c r="K45" s="67">
        <f t="shared" si="6"/>
        <v>561729953</v>
      </c>
      <c r="L45" s="82">
        <f t="shared" si="6"/>
        <v>1317336000</v>
      </c>
      <c r="M45" s="82">
        <f t="shared" si="6"/>
        <v>7970266914</v>
      </c>
    </row>
    <row r="46" spans="1:13" s="8" customFormat="1" ht="12.75">
      <c r="A46" s="47"/>
      <c r="B46" s="83"/>
      <c r="C46" s="84"/>
      <c r="D46" s="85"/>
      <c r="E46" s="86"/>
      <c r="F46" s="86"/>
      <c r="G46" s="86"/>
      <c r="H46" s="87"/>
      <c r="I46" s="85"/>
      <c r="J46" s="86"/>
      <c r="K46" s="86"/>
      <c r="L46" s="86"/>
      <c r="M46" s="86"/>
    </row>
    <row r="47" spans="1:13" s="8" customFormat="1" ht="12.75">
      <c r="A47" s="27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s="8" customFormat="1" ht="12.75">
      <c r="A48" s="2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s="8" customFormat="1" ht="12.75">
      <c r="A49" s="2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7:M47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D46" sqref="D46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7" ht="18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</row>
    <row r="3" spans="1:13" ht="15.75" customHeight="1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30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31</v>
      </c>
      <c r="C9" s="57" t="s">
        <v>32</v>
      </c>
      <c r="D9" s="58">
        <v>147196167</v>
      </c>
      <c r="E9" s="59">
        <v>546059653</v>
      </c>
      <c r="F9" s="59">
        <v>254164185</v>
      </c>
      <c r="G9" s="59">
        <v>17390000</v>
      </c>
      <c r="H9" s="60">
        <v>964810005</v>
      </c>
      <c r="I9" s="61">
        <v>-10035060</v>
      </c>
      <c r="J9" s="62">
        <v>476610753</v>
      </c>
      <c r="K9" s="59">
        <v>306717617</v>
      </c>
      <c r="L9" s="62">
        <v>6266000</v>
      </c>
      <c r="M9" s="93">
        <v>779559310</v>
      </c>
    </row>
    <row r="10" spans="1:13" s="8" customFormat="1" ht="12.75">
      <c r="A10" s="24"/>
      <c r="B10" s="56" t="s">
        <v>33</v>
      </c>
      <c r="C10" s="57" t="s">
        <v>34</v>
      </c>
      <c r="D10" s="58">
        <v>1417632930</v>
      </c>
      <c r="E10" s="59">
        <v>3564301902</v>
      </c>
      <c r="F10" s="59">
        <v>942509375</v>
      </c>
      <c r="G10" s="59">
        <v>970723000</v>
      </c>
      <c r="H10" s="60">
        <v>6895167207</v>
      </c>
      <c r="I10" s="61">
        <v>1263498109</v>
      </c>
      <c r="J10" s="62">
        <v>3347798521</v>
      </c>
      <c r="K10" s="59">
        <v>-139840325</v>
      </c>
      <c r="L10" s="62">
        <v>1269683000</v>
      </c>
      <c r="M10" s="93">
        <v>5741139305</v>
      </c>
    </row>
    <row r="11" spans="1:13" s="8" customFormat="1" ht="12.75">
      <c r="A11" s="24"/>
      <c r="B11" s="56" t="s">
        <v>35</v>
      </c>
      <c r="C11" s="57" t="s">
        <v>36</v>
      </c>
      <c r="D11" s="58">
        <v>912333430</v>
      </c>
      <c r="E11" s="59">
        <v>3558511164</v>
      </c>
      <c r="F11" s="59">
        <v>1179802273</v>
      </c>
      <c r="G11" s="59">
        <v>237242000</v>
      </c>
      <c r="H11" s="60">
        <v>5887888867</v>
      </c>
      <c r="I11" s="61">
        <v>775140810</v>
      </c>
      <c r="J11" s="62">
        <v>3149315522</v>
      </c>
      <c r="K11" s="59">
        <v>526941639</v>
      </c>
      <c r="L11" s="62">
        <v>28315000</v>
      </c>
      <c r="M11" s="93">
        <v>4479712971</v>
      </c>
    </row>
    <row r="12" spans="1:13" s="8" customFormat="1" ht="12.75">
      <c r="A12" s="24"/>
      <c r="B12" s="56" t="s">
        <v>37</v>
      </c>
      <c r="C12" s="57" t="s">
        <v>38</v>
      </c>
      <c r="D12" s="58">
        <v>1163498502</v>
      </c>
      <c r="E12" s="59">
        <v>3409960358</v>
      </c>
      <c r="F12" s="59">
        <v>1124193492</v>
      </c>
      <c r="G12" s="59">
        <v>417053000</v>
      </c>
      <c r="H12" s="60">
        <v>6114705352</v>
      </c>
      <c r="I12" s="61">
        <v>1109944053</v>
      </c>
      <c r="J12" s="62">
        <v>3275873408</v>
      </c>
      <c r="K12" s="59">
        <v>948121815</v>
      </c>
      <c r="L12" s="62">
        <v>505410000</v>
      </c>
      <c r="M12" s="93">
        <v>5839349276</v>
      </c>
    </row>
    <row r="13" spans="1:13" s="8" customFormat="1" ht="12.75">
      <c r="A13" s="24"/>
      <c r="B13" s="56" t="s">
        <v>39</v>
      </c>
      <c r="C13" s="57" t="s">
        <v>40</v>
      </c>
      <c r="D13" s="58">
        <v>1772324349</v>
      </c>
      <c r="E13" s="59">
        <v>4044182582</v>
      </c>
      <c r="F13" s="59">
        <v>1351517870</v>
      </c>
      <c r="G13" s="59">
        <v>677934000</v>
      </c>
      <c r="H13" s="60">
        <v>7845958801</v>
      </c>
      <c r="I13" s="61">
        <v>1269170557</v>
      </c>
      <c r="J13" s="62">
        <v>4363966006</v>
      </c>
      <c r="K13" s="59">
        <v>1555139126</v>
      </c>
      <c r="L13" s="62">
        <v>461911000</v>
      </c>
      <c r="M13" s="93">
        <v>7650186689</v>
      </c>
    </row>
    <row r="14" spans="1:13" s="8" customFormat="1" ht="12.75">
      <c r="A14" s="24"/>
      <c r="B14" s="56" t="s">
        <v>41</v>
      </c>
      <c r="C14" s="57" t="s">
        <v>42</v>
      </c>
      <c r="D14" s="58">
        <v>246656830</v>
      </c>
      <c r="E14" s="59">
        <v>604469266</v>
      </c>
      <c r="F14" s="59">
        <v>388813066</v>
      </c>
      <c r="G14" s="59">
        <v>51469000</v>
      </c>
      <c r="H14" s="60">
        <v>1291408162</v>
      </c>
      <c r="I14" s="61">
        <v>129313303</v>
      </c>
      <c r="J14" s="62">
        <v>557313127</v>
      </c>
      <c r="K14" s="59">
        <v>397966351</v>
      </c>
      <c r="L14" s="62">
        <v>22774000</v>
      </c>
      <c r="M14" s="93">
        <v>1107366781</v>
      </c>
    </row>
    <row r="15" spans="1:13" s="8" customFormat="1" ht="12.75">
      <c r="A15" s="24"/>
      <c r="B15" s="56" t="s">
        <v>43</v>
      </c>
      <c r="C15" s="57" t="s">
        <v>44</v>
      </c>
      <c r="D15" s="58">
        <v>337312051</v>
      </c>
      <c r="E15" s="59">
        <v>933464956</v>
      </c>
      <c r="F15" s="59">
        <v>80533926</v>
      </c>
      <c r="G15" s="59">
        <v>320336000</v>
      </c>
      <c r="H15" s="60">
        <v>1671646933</v>
      </c>
      <c r="I15" s="61">
        <v>258967965</v>
      </c>
      <c r="J15" s="62">
        <v>949537137</v>
      </c>
      <c r="K15" s="59">
        <v>474796866</v>
      </c>
      <c r="L15" s="62">
        <v>187203000</v>
      </c>
      <c r="M15" s="93">
        <v>1870504968</v>
      </c>
    </row>
    <row r="16" spans="1:13" s="8" customFormat="1" ht="12.75">
      <c r="A16" s="24"/>
      <c r="B16" s="56" t="s">
        <v>45</v>
      </c>
      <c r="C16" s="57" t="s">
        <v>46</v>
      </c>
      <c r="D16" s="58">
        <v>1212211543</v>
      </c>
      <c r="E16" s="59">
        <v>3297584331</v>
      </c>
      <c r="F16" s="59">
        <v>529665714</v>
      </c>
      <c r="G16" s="59">
        <v>733130000</v>
      </c>
      <c r="H16" s="60">
        <v>5772591588</v>
      </c>
      <c r="I16" s="61">
        <v>985664136</v>
      </c>
      <c r="J16" s="62">
        <v>2781984740</v>
      </c>
      <c r="K16" s="59">
        <v>563586434</v>
      </c>
      <c r="L16" s="62">
        <v>505498000</v>
      </c>
      <c r="M16" s="93">
        <v>4836733310</v>
      </c>
    </row>
    <row r="17" spans="1:13" s="8" customFormat="1" ht="12.75">
      <c r="A17" s="24"/>
      <c r="B17" s="94" t="s">
        <v>88</v>
      </c>
      <c r="C17" s="57"/>
      <c r="D17" s="66">
        <f aca="true" t="shared" si="0" ref="D17:M17">SUM(D9:D16)</f>
        <v>7209165802</v>
      </c>
      <c r="E17" s="67">
        <f t="shared" si="0"/>
        <v>19958534212</v>
      </c>
      <c r="F17" s="67">
        <f t="shared" si="0"/>
        <v>5851199901</v>
      </c>
      <c r="G17" s="67">
        <f t="shared" si="0"/>
        <v>3425277000</v>
      </c>
      <c r="H17" s="80">
        <f t="shared" si="0"/>
        <v>36444176915</v>
      </c>
      <c r="I17" s="81">
        <f t="shared" si="0"/>
        <v>5781663873</v>
      </c>
      <c r="J17" s="82">
        <f t="shared" si="0"/>
        <v>18902399214</v>
      </c>
      <c r="K17" s="67">
        <f t="shared" si="0"/>
        <v>4633429523</v>
      </c>
      <c r="L17" s="82">
        <f t="shared" si="0"/>
        <v>2987060000</v>
      </c>
      <c r="M17" s="95">
        <f t="shared" si="0"/>
        <v>32304552610</v>
      </c>
    </row>
    <row r="18" spans="1:13" s="8" customFormat="1" ht="12.75">
      <c r="A18" s="26"/>
      <c r="B18" s="96"/>
      <c r="C18" s="97"/>
      <c r="D18" s="98"/>
      <c r="E18" s="99"/>
      <c r="F18" s="99"/>
      <c r="G18" s="99"/>
      <c r="H18" s="100"/>
      <c r="I18" s="101"/>
      <c r="J18" s="102"/>
      <c r="K18" s="99"/>
      <c r="L18" s="102"/>
      <c r="M18" s="103"/>
    </row>
    <row r="19" spans="1:13" ht="12.75">
      <c r="A19" s="2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PageLayoutView="0" workbookViewId="0" topLeftCell="A1">
      <selection activeCell="D46" sqref="D46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36" customFormat="1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47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/>
      <c r="B9" s="56" t="s">
        <v>48</v>
      </c>
      <c r="C9" s="57" t="s">
        <v>49</v>
      </c>
      <c r="D9" s="58">
        <v>51790096</v>
      </c>
      <c r="E9" s="59">
        <v>224517054</v>
      </c>
      <c r="F9" s="59">
        <v>167793834</v>
      </c>
      <c r="G9" s="59">
        <v>7358000</v>
      </c>
      <c r="H9" s="60">
        <v>451458984</v>
      </c>
      <c r="I9" s="61">
        <v>45826253</v>
      </c>
      <c r="J9" s="62">
        <v>229978777</v>
      </c>
      <c r="K9" s="59">
        <v>175581894</v>
      </c>
      <c r="L9" s="62">
        <v>3530000</v>
      </c>
      <c r="M9" s="60">
        <v>454916924</v>
      </c>
    </row>
    <row r="10" spans="1:13" s="8" customFormat="1" ht="12.75" customHeight="1">
      <c r="A10" s="24"/>
      <c r="B10" s="56" t="s">
        <v>50</v>
      </c>
      <c r="C10" s="57" t="s">
        <v>51</v>
      </c>
      <c r="D10" s="58">
        <v>118284410</v>
      </c>
      <c r="E10" s="59">
        <v>675423657</v>
      </c>
      <c r="F10" s="59">
        <v>189293823</v>
      </c>
      <c r="G10" s="59">
        <v>7465000</v>
      </c>
      <c r="H10" s="60">
        <v>990466890</v>
      </c>
      <c r="I10" s="61">
        <v>103046660</v>
      </c>
      <c r="J10" s="62">
        <v>593398743</v>
      </c>
      <c r="K10" s="59">
        <v>155677579</v>
      </c>
      <c r="L10" s="62">
        <v>33712000</v>
      </c>
      <c r="M10" s="60">
        <v>885834982</v>
      </c>
    </row>
    <row r="11" spans="1:13" s="8" customFormat="1" ht="12.75" customHeight="1">
      <c r="A11" s="24"/>
      <c r="B11" s="56" t="s">
        <v>52</v>
      </c>
      <c r="C11" s="57" t="s">
        <v>53</v>
      </c>
      <c r="D11" s="58">
        <v>92262077</v>
      </c>
      <c r="E11" s="59">
        <v>285588323</v>
      </c>
      <c r="F11" s="59">
        <v>84756673</v>
      </c>
      <c r="G11" s="59">
        <v>12568000</v>
      </c>
      <c r="H11" s="60">
        <v>475175073</v>
      </c>
      <c r="I11" s="61">
        <v>63245943</v>
      </c>
      <c r="J11" s="62">
        <v>261475986</v>
      </c>
      <c r="K11" s="59">
        <v>103856983</v>
      </c>
      <c r="L11" s="62">
        <v>2194000</v>
      </c>
      <c r="M11" s="60">
        <v>430772912</v>
      </c>
    </row>
    <row r="12" spans="1:13" s="8" customFormat="1" ht="12.75" customHeight="1">
      <c r="A12" s="24"/>
      <c r="B12" s="56" t="s">
        <v>54</v>
      </c>
      <c r="C12" s="57" t="s">
        <v>55</v>
      </c>
      <c r="D12" s="58">
        <v>160758219</v>
      </c>
      <c r="E12" s="59">
        <v>517470290</v>
      </c>
      <c r="F12" s="59">
        <v>-123562130</v>
      </c>
      <c r="G12" s="59">
        <v>179258000</v>
      </c>
      <c r="H12" s="60">
        <v>733924379</v>
      </c>
      <c r="I12" s="61">
        <v>155981489</v>
      </c>
      <c r="J12" s="62">
        <v>459475022</v>
      </c>
      <c r="K12" s="59">
        <v>46618059</v>
      </c>
      <c r="L12" s="62">
        <v>30450000</v>
      </c>
      <c r="M12" s="60">
        <v>692524570</v>
      </c>
    </row>
    <row r="13" spans="1:13" s="8" customFormat="1" ht="12.75" customHeight="1">
      <c r="A13" s="24"/>
      <c r="B13" s="56" t="s">
        <v>56</v>
      </c>
      <c r="C13" s="57" t="s">
        <v>57</v>
      </c>
      <c r="D13" s="58">
        <v>44542232</v>
      </c>
      <c r="E13" s="59">
        <v>149666130</v>
      </c>
      <c r="F13" s="59">
        <v>122280660</v>
      </c>
      <c r="G13" s="59">
        <v>16904000</v>
      </c>
      <c r="H13" s="60">
        <v>333393022</v>
      </c>
      <c r="I13" s="61">
        <v>41692000</v>
      </c>
      <c r="J13" s="62">
        <v>178972000</v>
      </c>
      <c r="K13" s="59">
        <v>112530000</v>
      </c>
      <c r="L13" s="62">
        <v>6137000</v>
      </c>
      <c r="M13" s="60">
        <v>339331000</v>
      </c>
    </row>
    <row r="14" spans="1:13" s="8" customFormat="1" ht="12.75" customHeight="1">
      <c r="A14" s="24"/>
      <c r="B14" s="56" t="s">
        <v>58</v>
      </c>
      <c r="C14" s="57" t="s">
        <v>59</v>
      </c>
      <c r="D14" s="58">
        <v>69047430</v>
      </c>
      <c r="E14" s="59">
        <v>384375595</v>
      </c>
      <c r="F14" s="59">
        <v>31342937</v>
      </c>
      <c r="G14" s="59">
        <v>32170000</v>
      </c>
      <c r="H14" s="60">
        <v>516935962</v>
      </c>
      <c r="I14" s="61">
        <v>74797679</v>
      </c>
      <c r="J14" s="62">
        <v>274034582</v>
      </c>
      <c r="K14" s="59">
        <v>58124944</v>
      </c>
      <c r="L14" s="62">
        <v>4800000</v>
      </c>
      <c r="M14" s="60">
        <v>411757205</v>
      </c>
    </row>
    <row r="15" spans="1:13" s="8" customFormat="1" ht="12.75" customHeight="1">
      <c r="A15" s="24"/>
      <c r="B15" s="56" t="s">
        <v>60</v>
      </c>
      <c r="C15" s="57" t="s">
        <v>61</v>
      </c>
      <c r="D15" s="58">
        <v>63293821</v>
      </c>
      <c r="E15" s="59">
        <v>114768094</v>
      </c>
      <c r="F15" s="59">
        <v>-120760364</v>
      </c>
      <c r="G15" s="59">
        <v>179923000</v>
      </c>
      <c r="H15" s="60">
        <v>237224551</v>
      </c>
      <c r="I15" s="61">
        <v>63823820</v>
      </c>
      <c r="J15" s="62">
        <v>277159024</v>
      </c>
      <c r="K15" s="59">
        <v>101307031</v>
      </c>
      <c r="L15" s="62">
        <v>17326000</v>
      </c>
      <c r="M15" s="60">
        <v>459615875</v>
      </c>
    </row>
    <row r="16" spans="1:13" s="8" customFormat="1" ht="12.75" customHeight="1">
      <c r="A16" s="24"/>
      <c r="B16" s="56" t="s">
        <v>62</v>
      </c>
      <c r="C16" s="57" t="s">
        <v>63</v>
      </c>
      <c r="D16" s="58">
        <v>48198383</v>
      </c>
      <c r="E16" s="59">
        <v>181563499</v>
      </c>
      <c r="F16" s="59">
        <v>105563428</v>
      </c>
      <c r="G16" s="59">
        <v>26145000</v>
      </c>
      <c r="H16" s="60">
        <v>361470310</v>
      </c>
      <c r="I16" s="61">
        <v>43286713</v>
      </c>
      <c r="J16" s="62">
        <v>170874047</v>
      </c>
      <c r="K16" s="59">
        <v>125049555</v>
      </c>
      <c r="L16" s="62">
        <v>587000</v>
      </c>
      <c r="M16" s="60">
        <v>339797315</v>
      </c>
    </row>
    <row r="17" spans="1:13" s="8" customFormat="1" ht="12.75" customHeight="1">
      <c r="A17" s="24"/>
      <c r="B17" s="56" t="s">
        <v>64</v>
      </c>
      <c r="C17" s="57" t="s">
        <v>65</v>
      </c>
      <c r="D17" s="58">
        <v>69395227</v>
      </c>
      <c r="E17" s="59">
        <v>260771294</v>
      </c>
      <c r="F17" s="59">
        <v>26779543</v>
      </c>
      <c r="G17" s="59">
        <v>478000</v>
      </c>
      <c r="H17" s="60">
        <v>357424064</v>
      </c>
      <c r="I17" s="61">
        <v>59045106</v>
      </c>
      <c r="J17" s="62">
        <v>223457811</v>
      </c>
      <c r="K17" s="59">
        <v>63187341</v>
      </c>
      <c r="L17" s="62">
        <v>2881000</v>
      </c>
      <c r="M17" s="60">
        <v>348571258</v>
      </c>
    </row>
    <row r="18" spans="1:13" s="8" customFormat="1" ht="12.75" customHeight="1">
      <c r="A18" s="24"/>
      <c r="B18" s="56" t="s">
        <v>66</v>
      </c>
      <c r="C18" s="57" t="s">
        <v>67</v>
      </c>
      <c r="D18" s="58">
        <v>66274265</v>
      </c>
      <c r="E18" s="59">
        <v>163584337</v>
      </c>
      <c r="F18" s="59">
        <v>49643267</v>
      </c>
      <c r="G18" s="59">
        <v>9706000</v>
      </c>
      <c r="H18" s="60">
        <v>289207869</v>
      </c>
      <c r="I18" s="61">
        <v>58036649</v>
      </c>
      <c r="J18" s="62">
        <v>130483568</v>
      </c>
      <c r="K18" s="59">
        <v>44852772</v>
      </c>
      <c r="L18" s="62">
        <v>4280000</v>
      </c>
      <c r="M18" s="60">
        <v>237652989</v>
      </c>
    </row>
    <row r="19" spans="1:13" s="8" customFormat="1" ht="12.75" customHeight="1">
      <c r="A19" s="24"/>
      <c r="B19" s="56" t="s">
        <v>68</v>
      </c>
      <c r="C19" s="57" t="s">
        <v>69</v>
      </c>
      <c r="D19" s="58">
        <v>71285704</v>
      </c>
      <c r="E19" s="59">
        <v>175863312</v>
      </c>
      <c r="F19" s="59">
        <v>43563780</v>
      </c>
      <c r="G19" s="59">
        <v>104070000</v>
      </c>
      <c r="H19" s="60">
        <v>394782796</v>
      </c>
      <c r="I19" s="61">
        <v>69462678</v>
      </c>
      <c r="J19" s="62">
        <v>162570435</v>
      </c>
      <c r="K19" s="59">
        <v>110526803</v>
      </c>
      <c r="L19" s="62">
        <v>59092000</v>
      </c>
      <c r="M19" s="60">
        <v>401651916</v>
      </c>
    </row>
    <row r="20" spans="1:13" s="8" customFormat="1" ht="12.75" customHeight="1">
      <c r="A20" s="24"/>
      <c r="B20" s="56" t="s">
        <v>70</v>
      </c>
      <c r="C20" s="57" t="s">
        <v>71</v>
      </c>
      <c r="D20" s="58">
        <v>54840652</v>
      </c>
      <c r="E20" s="59">
        <v>40205017</v>
      </c>
      <c r="F20" s="59">
        <v>67040858</v>
      </c>
      <c r="G20" s="59">
        <v>23785000</v>
      </c>
      <c r="H20" s="60">
        <v>185871527</v>
      </c>
      <c r="I20" s="61">
        <v>49388411</v>
      </c>
      <c r="J20" s="62">
        <v>240472961</v>
      </c>
      <c r="K20" s="59">
        <v>68040690</v>
      </c>
      <c r="L20" s="62">
        <v>7420000</v>
      </c>
      <c r="M20" s="60">
        <v>365322062</v>
      </c>
    </row>
    <row r="21" spans="1:13" s="8" customFormat="1" ht="12.75" customHeight="1">
      <c r="A21" s="24"/>
      <c r="B21" s="56" t="s">
        <v>72</v>
      </c>
      <c r="C21" s="57" t="s">
        <v>73</v>
      </c>
      <c r="D21" s="58">
        <v>45348306</v>
      </c>
      <c r="E21" s="59">
        <v>124890755</v>
      </c>
      <c r="F21" s="59">
        <v>88577451</v>
      </c>
      <c r="G21" s="59">
        <v>3772000</v>
      </c>
      <c r="H21" s="60">
        <v>262588512</v>
      </c>
      <c r="I21" s="61">
        <v>53155907</v>
      </c>
      <c r="J21" s="62">
        <v>76159480</v>
      </c>
      <c r="K21" s="59">
        <v>102897580</v>
      </c>
      <c r="L21" s="62">
        <v>1739000</v>
      </c>
      <c r="M21" s="60">
        <v>233951967</v>
      </c>
    </row>
    <row r="22" spans="1:13" s="8" customFormat="1" ht="12.75" customHeight="1">
      <c r="A22" s="24"/>
      <c r="B22" s="56" t="s">
        <v>74</v>
      </c>
      <c r="C22" s="57" t="s">
        <v>75</v>
      </c>
      <c r="D22" s="58">
        <v>41931328</v>
      </c>
      <c r="E22" s="59">
        <v>476372462</v>
      </c>
      <c r="F22" s="59">
        <v>-86155963</v>
      </c>
      <c r="G22" s="59">
        <v>234975000</v>
      </c>
      <c r="H22" s="60">
        <v>667122827</v>
      </c>
      <c r="I22" s="61">
        <v>43048563</v>
      </c>
      <c r="J22" s="62">
        <v>378358384</v>
      </c>
      <c r="K22" s="59">
        <v>-146867757</v>
      </c>
      <c r="L22" s="62">
        <v>272498000</v>
      </c>
      <c r="M22" s="60">
        <v>547037190</v>
      </c>
    </row>
    <row r="23" spans="1:13" s="8" customFormat="1" ht="12.75" customHeight="1">
      <c r="A23" s="24"/>
      <c r="B23" s="56" t="s">
        <v>76</v>
      </c>
      <c r="C23" s="57" t="s">
        <v>77</v>
      </c>
      <c r="D23" s="58">
        <v>27571735</v>
      </c>
      <c r="E23" s="59">
        <v>153327146</v>
      </c>
      <c r="F23" s="59">
        <v>2019194</v>
      </c>
      <c r="G23" s="59">
        <v>20300000</v>
      </c>
      <c r="H23" s="60">
        <v>203218075</v>
      </c>
      <c r="I23" s="61">
        <v>31519340</v>
      </c>
      <c r="J23" s="62">
        <v>143485706</v>
      </c>
      <c r="K23" s="59">
        <v>34564923</v>
      </c>
      <c r="L23" s="62">
        <v>8300000</v>
      </c>
      <c r="M23" s="60">
        <v>217869969</v>
      </c>
    </row>
    <row r="24" spans="1:13" s="8" customFormat="1" ht="12.75" customHeight="1">
      <c r="A24" s="24"/>
      <c r="B24" s="56" t="s">
        <v>78</v>
      </c>
      <c r="C24" s="57" t="s">
        <v>79</v>
      </c>
      <c r="D24" s="58">
        <v>51131478</v>
      </c>
      <c r="E24" s="59">
        <v>245307072</v>
      </c>
      <c r="F24" s="59">
        <v>131155539</v>
      </c>
      <c r="G24" s="59">
        <v>300000</v>
      </c>
      <c r="H24" s="60">
        <v>427894089</v>
      </c>
      <c r="I24" s="61">
        <v>48315194</v>
      </c>
      <c r="J24" s="62">
        <v>212616637</v>
      </c>
      <c r="K24" s="59">
        <v>156844182</v>
      </c>
      <c r="L24" s="62">
        <v>552000</v>
      </c>
      <c r="M24" s="60">
        <v>418328013</v>
      </c>
    </row>
    <row r="25" spans="1:13" s="8" customFormat="1" ht="12.75" customHeight="1">
      <c r="A25" s="24"/>
      <c r="B25" s="56" t="s">
        <v>80</v>
      </c>
      <c r="C25" s="57" t="s">
        <v>81</v>
      </c>
      <c r="D25" s="58">
        <v>649490</v>
      </c>
      <c r="E25" s="59">
        <v>219460069</v>
      </c>
      <c r="F25" s="59">
        <v>68079792</v>
      </c>
      <c r="G25" s="59">
        <v>3178000</v>
      </c>
      <c r="H25" s="60">
        <v>291367351</v>
      </c>
      <c r="I25" s="61">
        <v>513819</v>
      </c>
      <c r="J25" s="62">
        <v>201103175</v>
      </c>
      <c r="K25" s="59">
        <v>57221920</v>
      </c>
      <c r="L25" s="62">
        <v>300000</v>
      </c>
      <c r="M25" s="60">
        <v>259138914</v>
      </c>
    </row>
    <row r="26" spans="1:13" s="8" customFormat="1" ht="12.75" customHeight="1">
      <c r="A26" s="24"/>
      <c r="B26" s="56" t="s">
        <v>82</v>
      </c>
      <c r="C26" s="57" t="s">
        <v>83</v>
      </c>
      <c r="D26" s="58">
        <v>666559</v>
      </c>
      <c r="E26" s="59">
        <v>137787004</v>
      </c>
      <c r="F26" s="59">
        <v>66641859</v>
      </c>
      <c r="G26" s="59">
        <v>528000</v>
      </c>
      <c r="H26" s="60">
        <v>205623422</v>
      </c>
      <c r="I26" s="61">
        <v>662427</v>
      </c>
      <c r="J26" s="62">
        <v>127858069</v>
      </c>
      <c r="K26" s="59">
        <v>69785762</v>
      </c>
      <c r="L26" s="62">
        <v>2312000</v>
      </c>
      <c r="M26" s="60">
        <v>200618258</v>
      </c>
    </row>
    <row r="27" spans="1:13" s="8" customFormat="1" ht="12.75" customHeight="1">
      <c r="A27" s="24"/>
      <c r="B27" s="63" t="s">
        <v>84</v>
      </c>
      <c r="C27" s="57" t="s">
        <v>85</v>
      </c>
      <c r="D27" s="58">
        <v>-2403207</v>
      </c>
      <c r="E27" s="59">
        <v>130954644</v>
      </c>
      <c r="F27" s="59">
        <v>-127384948</v>
      </c>
      <c r="G27" s="59">
        <v>185382000</v>
      </c>
      <c r="H27" s="60">
        <v>186548489</v>
      </c>
      <c r="I27" s="61">
        <v>1383673</v>
      </c>
      <c r="J27" s="62">
        <v>120979173</v>
      </c>
      <c r="K27" s="59">
        <v>14772591</v>
      </c>
      <c r="L27" s="62">
        <v>4137000</v>
      </c>
      <c r="M27" s="60">
        <v>141272437</v>
      </c>
    </row>
    <row r="28" spans="1:13" s="8" customFormat="1" ht="12.75" customHeight="1">
      <c r="A28" s="25"/>
      <c r="B28" s="64" t="s">
        <v>655</v>
      </c>
      <c r="C28" s="65"/>
      <c r="D28" s="66">
        <f aca="true" t="shared" si="0" ref="D28:M28">SUM(D9:D27)</f>
        <v>1074868205</v>
      </c>
      <c r="E28" s="67">
        <f t="shared" si="0"/>
        <v>4661895754</v>
      </c>
      <c r="F28" s="67">
        <f t="shared" si="0"/>
        <v>786669233</v>
      </c>
      <c r="G28" s="67">
        <f t="shared" si="0"/>
        <v>1048265000</v>
      </c>
      <c r="H28" s="68">
        <f t="shared" si="0"/>
        <v>7571698192</v>
      </c>
      <c r="I28" s="69">
        <f t="shared" si="0"/>
        <v>1006232324</v>
      </c>
      <c r="J28" s="70">
        <f t="shared" si="0"/>
        <v>4462913580</v>
      </c>
      <c r="K28" s="67">
        <f t="shared" si="0"/>
        <v>1454572852</v>
      </c>
      <c r="L28" s="70">
        <f t="shared" si="0"/>
        <v>462247000</v>
      </c>
      <c r="M28" s="68">
        <f t="shared" si="0"/>
        <v>7385965756</v>
      </c>
    </row>
    <row r="29" spans="1:13" s="8" customFormat="1" ht="12.75" customHeight="1">
      <c r="A29" s="26"/>
      <c r="B29" s="71"/>
      <c r="C29" s="72"/>
      <c r="D29" s="73"/>
      <c r="E29" s="74"/>
      <c r="F29" s="74"/>
      <c r="G29" s="74"/>
      <c r="H29" s="75"/>
      <c r="I29" s="73"/>
      <c r="J29" s="74"/>
      <c r="K29" s="74"/>
      <c r="L29" s="74"/>
      <c r="M29" s="75"/>
    </row>
    <row r="30" spans="1:13" s="8" customFormat="1" ht="12.75" customHeight="1">
      <c r="A30" s="27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sheetProtection password="F954" sheet="1" objects="1" scenarios="1"/>
  <mergeCells count="7">
    <mergeCell ref="B30:M3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D46" sqref="D46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39"/>
      <c r="E6" s="40"/>
      <c r="F6" s="40"/>
      <c r="G6" s="40"/>
      <c r="H6" s="41"/>
      <c r="I6" s="39"/>
      <c r="J6" s="40"/>
      <c r="K6" s="40"/>
      <c r="L6" s="40"/>
      <c r="M6" s="41"/>
    </row>
    <row r="7" spans="1:13" s="8" customFormat="1" ht="12.75">
      <c r="A7" s="9"/>
      <c r="B7" s="42" t="s">
        <v>86</v>
      </c>
      <c r="C7" s="16"/>
      <c r="D7" s="43"/>
      <c r="E7" s="44"/>
      <c r="F7" s="44"/>
      <c r="G7" s="44"/>
      <c r="H7" s="45"/>
      <c r="I7" s="43"/>
      <c r="J7" s="44"/>
      <c r="K7" s="44"/>
      <c r="L7" s="44"/>
      <c r="M7" s="45"/>
    </row>
    <row r="8" spans="1:13" s="8" customFormat="1" ht="12.75">
      <c r="A8" s="9"/>
      <c r="B8" s="16"/>
      <c r="C8" s="16"/>
      <c r="D8" s="43"/>
      <c r="E8" s="44"/>
      <c r="F8" s="44"/>
      <c r="G8" s="44"/>
      <c r="H8" s="45"/>
      <c r="I8" s="43"/>
      <c r="J8" s="44"/>
      <c r="K8" s="44"/>
      <c r="L8" s="44"/>
      <c r="M8" s="45"/>
    </row>
    <row r="9" spans="1:13" s="8" customFormat="1" ht="12.75">
      <c r="A9" s="24" t="s">
        <v>87</v>
      </c>
      <c r="B9" s="77" t="s">
        <v>31</v>
      </c>
      <c r="C9" s="57" t="s">
        <v>32</v>
      </c>
      <c r="D9" s="58">
        <v>147196167</v>
      </c>
      <c r="E9" s="59">
        <v>546059653</v>
      </c>
      <c r="F9" s="59">
        <v>254164185</v>
      </c>
      <c r="G9" s="59">
        <v>17390000</v>
      </c>
      <c r="H9" s="60">
        <v>964810005</v>
      </c>
      <c r="I9" s="61">
        <v>-10035060</v>
      </c>
      <c r="J9" s="62">
        <v>476610753</v>
      </c>
      <c r="K9" s="59">
        <v>306717617</v>
      </c>
      <c r="L9" s="62">
        <v>6266000</v>
      </c>
      <c r="M9" s="60">
        <v>779559310</v>
      </c>
    </row>
    <row r="10" spans="1:13" s="8" customFormat="1" ht="12.75">
      <c r="A10" s="24" t="s">
        <v>87</v>
      </c>
      <c r="B10" s="77" t="s">
        <v>43</v>
      </c>
      <c r="C10" s="57" t="s">
        <v>44</v>
      </c>
      <c r="D10" s="58">
        <v>337312051</v>
      </c>
      <c r="E10" s="59">
        <v>933464956</v>
      </c>
      <c r="F10" s="59">
        <v>80533926</v>
      </c>
      <c r="G10" s="59">
        <v>320336000</v>
      </c>
      <c r="H10" s="60">
        <v>1671646933</v>
      </c>
      <c r="I10" s="61">
        <v>258967965</v>
      </c>
      <c r="J10" s="62">
        <v>949537137</v>
      </c>
      <c r="K10" s="59">
        <v>474796866</v>
      </c>
      <c r="L10" s="62">
        <v>187203000</v>
      </c>
      <c r="M10" s="60">
        <v>1870504968</v>
      </c>
    </row>
    <row r="11" spans="1:13" s="37" customFormat="1" ht="12.75">
      <c r="A11" s="46"/>
      <c r="B11" s="78" t="s">
        <v>88</v>
      </c>
      <c r="C11" s="79"/>
      <c r="D11" s="66">
        <f aca="true" t="shared" si="0" ref="D11:M11">SUM(D9:D10)</f>
        <v>484508218</v>
      </c>
      <c r="E11" s="67">
        <f t="shared" si="0"/>
        <v>1479524609</v>
      </c>
      <c r="F11" s="67">
        <f t="shared" si="0"/>
        <v>334698111</v>
      </c>
      <c r="G11" s="67">
        <f t="shared" si="0"/>
        <v>337726000</v>
      </c>
      <c r="H11" s="80">
        <f t="shared" si="0"/>
        <v>2636456938</v>
      </c>
      <c r="I11" s="81">
        <f t="shared" si="0"/>
        <v>248932905</v>
      </c>
      <c r="J11" s="82">
        <f t="shared" si="0"/>
        <v>1426147890</v>
      </c>
      <c r="K11" s="67">
        <f t="shared" si="0"/>
        <v>781514483</v>
      </c>
      <c r="L11" s="82">
        <f t="shared" si="0"/>
        <v>193469000</v>
      </c>
      <c r="M11" s="80">
        <f t="shared" si="0"/>
        <v>2650064278</v>
      </c>
    </row>
    <row r="12" spans="1:13" s="8" customFormat="1" ht="12.75">
      <c r="A12" s="24" t="s">
        <v>89</v>
      </c>
      <c r="B12" s="77" t="s">
        <v>90</v>
      </c>
      <c r="C12" s="57" t="s">
        <v>91</v>
      </c>
      <c r="D12" s="58">
        <v>463198</v>
      </c>
      <c r="E12" s="59">
        <v>25068305</v>
      </c>
      <c r="F12" s="59">
        <v>12310301</v>
      </c>
      <c r="G12" s="59">
        <v>5060000</v>
      </c>
      <c r="H12" s="60">
        <v>42901804</v>
      </c>
      <c r="I12" s="61">
        <v>426472</v>
      </c>
      <c r="J12" s="62">
        <v>24507416</v>
      </c>
      <c r="K12" s="59">
        <v>12007941</v>
      </c>
      <c r="L12" s="62">
        <v>300000</v>
      </c>
      <c r="M12" s="60">
        <v>37241829</v>
      </c>
    </row>
    <row r="13" spans="1:13" s="8" customFormat="1" ht="12.75">
      <c r="A13" s="24" t="s">
        <v>89</v>
      </c>
      <c r="B13" s="77" t="s">
        <v>92</v>
      </c>
      <c r="C13" s="57" t="s">
        <v>93</v>
      </c>
      <c r="D13" s="58">
        <v>-55435</v>
      </c>
      <c r="E13" s="59">
        <v>23476732</v>
      </c>
      <c r="F13" s="59">
        <v>13982738</v>
      </c>
      <c r="G13" s="59">
        <v>300000</v>
      </c>
      <c r="H13" s="60">
        <v>37704035</v>
      </c>
      <c r="I13" s="61">
        <v>-4505</v>
      </c>
      <c r="J13" s="62">
        <v>23179552</v>
      </c>
      <c r="K13" s="59">
        <v>17584534</v>
      </c>
      <c r="L13" s="62">
        <v>300000</v>
      </c>
      <c r="M13" s="60">
        <v>41059581</v>
      </c>
    </row>
    <row r="14" spans="1:13" s="8" customFormat="1" ht="12.75">
      <c r="A14" s="24" t="s">
        <v>89</v>
      </c>
      <c r="B14" s="77" t="s">
        <v>94</v>
      </c>
      <c r="C14" s="57" t="s">
        <v>95</v>
      </c>
      <c r="D14" s="58">
        <v>66185</v>
      </c>
      <c r="E14" s="59">
        <v>2751393</v>
      </c>
      <c r="F14" s="59">
        <v>5676103</v>
      </c>
      <c r="G14" s="59">
        <v>300000</v>
      </c>
      <c r="H14" s="60">
        <v>8793681</v>
      </c>
      <c r="I14" s="61">
        <v>63180</v>
      </c>
      <c r="J14" s="62">
        <v>2438401</v>
      </c>
      <c r="K14" s="59">
        <v>28149</v>
      </c>
      <c r="L14" s="62">
        <v>300000</v>
      </c>
      <c r="M14" s="60">
        <v>2829730</v>
      </c>
    </row>
    <row r="15" spans="1:13" s="8" customFormat="1" ht="12.75">
      <c r="A15" s="24" t="s">
        <v>89</v>
      </c>
      <c r="B15" s="77" t="s">
        <v>96</v>
      </c>
      <c r="C15" s="57" t="s">
        <v>97</v>
      </c>
      <c r="D15" s="58">
        <v>8509291</v>
      </c>
      <c r="E15" s="59">
        <v>39136586</v>
      </c>
      <c r="F15" s="59">
        <v>26952830</v>
      </c>
      <c r="G15" s="59">
        <v>9024000</v>
      </c>
      <c r="H15" s="60">
        <v>83622707</v>
      </c>
      <c r="I15" s="61">
        <v>7727838</v>
      </c>
      <c r="J15" s="62">
        <v>30385478</v>
      </c>
      <c r="K15" s="59">
        <v>16692690</v>
      </c>
      <c r="L15" s="62">
        <v>7088000</v>
      </c>
      <c r="M15" s="60">
        <v>61894006</v>
      </c>
    </row>
    <row r="16" spans="1:13" s="8" customFormat="1" ht="12.75">
      <c r="A16" s="24" t="s">
        <v>89</v>
      </c>
      <c r="B16" s="77" t="s">
        <v>98</v>
      </c>
      <c r="C16" s="57" t="s">
        <v>99</v>
      </c>
      <c r="D16" s="58">
        <v>19287867</v>
      </c>
      <c r="E16" s="59">
        <v>6901276</v>
      </c>
      <c r="F16" s="59">
        <v>36497092</v>
      </c>
      <c r="G16" s="59">
        <v>15653000</v>
      </c>
      <c r="H16" s="60">
        <v>78339235</v>
      </c>
      <c r="I16" s="61">
        <v>16298975</v>
      </c>
      <c r="J16" s="62">
        <v>13842796</v>
      </c>
      <c r="K16" s="59">
        <v>562229</v>
      </c>
      <c r="L16" s="62">
        <v>31060000</v>
      </c>
      <c r="M16" s="60">
        <v>61764000</v>
      </c>
    </row>
    <row r="17" spans="1:13" s="8" customFormat="1" ht="12.75">
      <c r="A17" s="24" t="s">
        <v>89</v>
      </c>
      <c r="B17" s="77" t="s">
        <v>100</v>
      </c>
      <c r="C17" s="57" t="s">
        <v>101</v>
      </c>
      <c r="D17" s="58">
        <v>2547224</v>
      </c>
      <c r="E17" s="59">
        <v>10109714</v>
      </c>
      <c r="F17" s="59">
        <v>13921381</v>
      </c>
      <c r="G17" s="59">
        <v>2696000</v>
      </c>
      <c r="H17" s="60">
        <v>29274319</v>
      </c>
      <c r="I17" s="61">
        <v>2317156</v>
      </c>
      <c r="J17" s="62">
        <v>6991082</v>
      </c>
      <c r="K17" s="59">
        <v>12220884</v>
      </c>
      <c r="L17" s="62">
        <v>533000</v>
      </c>
      <c r="M17" s="60">
        <v>22062122</v>
      </c>
    </row>
    <row r="18" spans="1:13" s="8" customFormat="1" ht="12.75">
      <c r="A18" s="24" t="s">
        <v>89</v>
      </c>
      <c r="B18" s="77" t="s">
        <v>102</v>
      </c>
      <c r="C18" s="57" t="s">
        <v>103</v>
      </c>
      <c r="D18" s="58">
        <v>-1196</v>
      </c>
      <c r="E18" s="59">
        <v>4158634</v>
      </c>
      <c r="F18" s="59">
        <v>5937801</v>
      </c>
      <c r="G18" s="59">
        <v>313000</v>
      </c>
      <c r="H18" s="60">
        <v>10408239</v>
      </c>
      <c r="I18" s="61">
        <v>-957260</v>
      </c>
      <c r="J18" s="62">
        <v>3612683</v>
      </c>
      <c r="K18" s="59">
        <v>6984486</v>
      </c>
      <c r="L18" s="62">
        <v>1537000</v>
      </c>
      <c r="M18" s="60">
        <v>11176909</v>
      </c>
    </row>
    <row r="19" spans="1:13" s="8" customFormat="1" ht="12.75">
      <c r="A19" s="24" t="s">
        <v>89</v>
      </c>
      <c r="B19" s="77" t="s">
        <v>104</v>
      </c>
      <c r="C19" s="57" t="s">
        <v>105</v>
      </c>
      <c r="D19" s="58">
        <v>346431</v>
      </c>
      <c r="E19" s="59">
        <v>75865854</v>
      </c>
      <c r="F19" s="59">
        <v>20285708</v>
      </c>
      <c r="G19" s="59">
        <v>7616000</v>
      </c>
      <c r="H19" s="60">
        <v>104113993</v>
      </c>
      <c r="I19" s="61">
        <v>50319</v>
      </c>
      <c r="J19" s="62">
        <v>68445849</v>
      </c>
      <c r="K19" s="59">
        <v>22545720</v>
      </c>
      <c r="L19" s="62">
        <v>4758000</v>
      </c>
      <c r="M19" s="60">
        <v>95799888</v>
      </c>
    </row>
    <row r="20" spans="1:13" s="8" customFormat="1" ht="12.75">
      <c r="A20" s="24" t="s">
        <v>89</v>
      </c>
      <c r="B20" s="77" t="s">
        <v>106</v>
      </c>
      <c r="C20" s="57" t="s">
        <v>107</v>
      </c>
      <c r="D20" s="58">
        <v>84</v>
      </c>
      <c r="E20" s="59">
        <v>6150167</v>
      </c>
      <c r="F20" s="59">
        <v>27484308</v>
      </c>
      <c r="G20" s="59">
        <v>8739000</v>
      </c>
      <c r="H20" s="60">
        <v>42373559</v>
      </c>
      <c r="I20" s="61">
        <v>-74691</v>
      </c>
      <c r="J20" s="62">
        <v>4402994</v>
      </c>
      <c r="K20" s="59">
        <v>19894484</v>
      </c>
      <c r="L20" s="62">
        <v>350000</v>
      </c>
      <c r="M20" s="60">
        <v>24572787</v>
      </c>
    </row>
    <row r="21" spans="1:13" s="8" customFormat="1" ht="12.75">
      <c r="A21" s="24" t="s">
        <v>108</v>
      </c>
      <c r="B21" s="77" t="s">
        <v>109</v>
      </c>
      <c r="C21" s="57" t="s">
        <v>110</v>
      </c>
      <c r="D21" s="58">
        <v>0</v>
      </c>
      <c r="E21" s="59">
        <v>0</v>
      </c>
      <c r="F21" s="59">
        <v>27336637</v>
      </c>
      <c r="G21" s="59">
        <v>300000</v>
      </c>
      <c r="H21" s="60">
        <v>27636637</v>
      </c>
      <c r="I21" s="61">
        <v>0</v>
      </c>
      <c r="J21" s="62">
        <v>0</v>
      </c>
      <c r="K21" s="59">
        <v>26144807</v>
      </c>
      <c r="L21" s="62">
        <v>300000</v>
      </c>
      <c r="M21" s="60">
        <v>26444807</v>
      </c>
    </row>
    <row r="22" spans="1:13" s="37" customFormat="1" ht="12.75">
      <c r="A22" s="46"/>
      <c r="B22" s="78" t="s">
        <v>111</v>
      </c>
      <c r="C22" s="79"/>
      <c r="D22" s="66">
        <f aca="true" t="shared" si="1" ref="D22:M22">SUM(D12:D21)</f>
        <v>31163649</v>
      </c>
      <c r="E22" s="67">
        <f t="shared" si="1"/>
        <v>193618661</v>
      </c>
      <c r="F22" s="67">
        <f t="shared" si="1"/>
        <v>190384899</v>
      </c>
      <c r="G22" s="67">
        <f t="shared" si="1"/>
        <v>50001000</v>
      </c>
      <c r="H22" s="80">
        <f t="shared" si="1"/>
        <v>465168209</v>
      </c>
      <c r="I22" s="81">
        <f t="shared" si="1"/>
        <v>25847484</v>
      </c>
      <c r="J22" s="82">
        <f t="shared" si="1"/>
        <v>177806251</v>
      </c>
      <c r="K22" s="67">
        <f t="shared" si="1"/>
        <v>134665924</v>
      </c>
      <c r="L22" s="82">
        <f t="shared" si="1"/>
        <v>46526000</v>
      </c>
      <c r="M22" s="80">
        <f t="shared" si="1"/>
        <v>384845659</v>
      </c>
    </row>
    <row r="23" spans="1:13" s="8" customFormat="1" ht="12.75">
      <c r="A23" s="24" t="s">
        <v>89</v>
      </c>
      <c r="B23" s="77" t="s">
        <v>112</v>
      </c>
      <c r="C23" s="57" t="s">
        <v>113</v>
      </c>
      <c r="D23" s="58">
        <v>1710830</v>
      </c>
      <c r="E23" s="59">
        <v>281504</v>
      </c>
      <c r="F23" s="59">
        <v>89126437</v>
      </c>
      <c r="G23" s="59">
        <v>600000</v>
      </c>
      <c r="H23" s="60">
        <v>91718771</v>
      </c>
      <c r="I23" s="61">
        <v>913508</v>
      </c>
      <c r="J23" s="62">
        <v>139262</v>
      </c>
      <c r="K23" s="59">
        <v>1148</v>
      </c>
      <c r="L23" s="62">
        <v>5300000</v>
      </c>
      <c r="M23" s="60">
        <v>6353918</v>
      </c>
    </row>
    <row r="24" spans="1:13" s="8" customFormat="1" ht="12.75">
      <c r="A24" s="24" t="s">
        <v>89</v>
      </c>
      <c r="B24" s="77" t="s">
        <v>114</v>
      </c>
      <c r="C24" s="57" t="s">
        <v>115</v>
      </c>
      <c r="D24" s="58">
        <v>3013</v>
      </c>
      <c r="E24" s="59">
        <v>288811</v>
      </c>
      <c r="F24" s="59">
        <v>99387646</v>
      </c>
      <c r="G24" s="59">
        <v>300000</v>
      </c>
      <c r="H24" s="60">
        <v>99979470</v>
      </c>
      <c r="I24" s="61">
        <v>187020</v>
      </c>
      <c r="J24" s="62">
        <v>860054</v>
      </c>
      <c r="K24" s="59">
        <v>36832570</v>
      </c>
      <c r="L24" s="62">
        <v>4852000</v>
      </c>
      <c r="M24" s="60">
        <v>42731644</v>
      </c>
    </row>
    <row r="25" spans="1:13" s="8" customFormat="1" ht="12.75">
      <c r="A25" s="24" t="s">
        <v>89</v>
      </c>
      <c r="B25" s="77" t="s">
        <v>116</v>
      </c>
      <c r="C25" s="57" t="s">
        <v>117</v>
      </c>
      <c r="D25" s="58">
        <v>2649561</v>
      </c>
      <c r="E25" s="59">
        <v>1391428</v>
      </c>
      <c r="F25" s="59">
        <v>16417258</v>
      </c>
      <c r="G25" s="59">
        <v>300000</v>
      </c>
      <c r="H25" s="60">
        <v>20758247</v>
      </c>
      <c r="I25" s="61">
        <v>3421424</v>
      </c>
      <c r="J25" s="62">
        <v>1542405</v>
      </c>
      <c r="K25" s="59">
        <v>9013663</v>
      </c>
      <c r="L25" s="62">
        <v>300000</v>
      </c>
      <c r="M25" s="60">
        <v>14277492</v>
      </c>
    </row>
    <row r="26" spans="1:13" s="8" customFormat="1" ht="12.75">
      <c r="A26" s="24" t="s">
        <v>89</v>
      </c>
      <c r="B26" s="77" t="s">
        <v>118</v>
      </c>
      <c r="C26" s="57" t="s">
        <v>119</v>
      </c>
      <c r="D26" s="58">
        <v>-62979</v>
      </c>
      <c r="E26" s="59">
        <v>7651147</v>
      </c>
      <c r="F26" s="59">
        <v>60026859</v>
      </c>
      <c r="G26" s="59">
        <v>300000</v>
      </c>
      <c r="H26" s="60">
        <v>67915027</v>
      </c>
      <c r="I26" s="61">
        <v>-20018</v>
      </c>
      <c r="J26" s="62">
        <v>7602479</v>
      </c>
      <c r="K26" s="59">
        <v>31401130</v>
      </c>
      <c r="L26" s="62">
        <v>300000</v>
      </c>
      <c r="M26" s="60">
        <v>39283591</v>
      </c>
    </row>
    <row r="27" spans="1:13" s="8" customFormat="1" ht="12.75">
      <c r="A27" s="24" t="s">
        <v>89</v>
      </c>
      <c r="B27" s="77" t="s">
        <v>120</v>
      </c>
      <c r="C27" s="57" t="s">
        <v>121</v>
      </c>
      <c r="D27" s="58">
        <v>2884359</v>
      </c>
      <c r="E27" s="59">
        <v>131348</v>
      </c>
      <c r="F27" s="59">
        <v>19231321</v>
      </c>
      <c r="G27" s="59">
        <v>300000</v>
      </c>
      <c r="H27" s="60">
        <v>22547028</v>
      </c>
      <c r="I27" s="61">
        <v>279598</v>
      </c>
      <c r="J27" s="62">
        <v>1104</v>
      </c>
      <c r="K27" s="59">
        <v>17004770</v>
      </c>
      <c r="L27" s="62">
        <v>300000</v>
      </c>
      <c r="M27" s="60">
        <v>17585472</v>
      </c>
    </row>
    <row r="28" spans="1:13" s="8" customFormat="1" ht="12.75">
      <c r="A28" s="24" t="s">
        <v>89</v>
      </c>
      <c r="B28" s="77" t="s">
        <v>122</v>
      </c>
      <c r="C28" s="57" t="s">
        <v>123</v>
      </c>
      <c r="D28" s="58">
        <v>4378863</v>
      </c>
      <c r="E28" s="59">
        <v>7071096</v>
      </c>
      <c r="F28" s="59">
        <v>29988347</v>
      </c>
      <c r="G28" s="59">
        <v>3232000</v>
      </c>
      <c r="H28" s="60">
        <v>44670306</v>
      </c>
      <c r="I28" s="61">
        <v>823016</v>
      </c>
      <c r="J28" s="62">
        <v>5044990</v>
      </c>
      <c r="K28" s="59">
        <v>23424453</v>
      </c>
      <c r="L28" s="62">
        <v>355000</v>
      </c>
      <c r="M28" s="60">
        <v>29647459</v>
      </c>
    </row>
    <row r="29" spans="1:13" s="8" customFormat="1" ht="12.75">
      <c r="A29" s="24" t="s">
        <v>89</v>
      </c>
      <c r="B29" s="77" t="s">
        <v>124</v>
      </c>
      <c r="C29" s="57" t="s">
        <v>125</v>
      </c>
      <c r="D29" s="58">
        <v>239494</v>
      </c>
      <c r="E29" s="59">
        <v>2940358</v>
      </c>
      <c r="F29" s="59">
        <v>5396325</v>
      </c>
      <c r="G29" s="59">
        <v>300000</v>
      </c>
      <c r="H29" s="60">
        <v>8876177</v>
      </c>
      <c r="I29" s="61">
        <v>421444</v>
      </c>
      <c r="J29" s="62">
        <v>3354355</v>
      </c>
      <c r="K29" s="59">
        <v>8909523</v>
      </c>
      <c r="L29" s="62">
        <v>300000</v>
      </c>
      <c r="M29" s="60">
        <v>12985322</v>
      </c>
    </row>
    <row r="30" spans="1:13" s="8" customFormat="1" ht="12.75">
      <c r="A30" s="24" t="s">
        <v>108</v>
      </c>
      <c r="B30" s="77" t="s">
        <v>126</v>
      </c>
      <c r="C30" s="57" t="s">
        <v>127</v>
      </c>
      <c r="D30" s="58">
        <v>0</v>
      </c>
      <c r="E30" s="59">
        <v>17887163</v>
      </c>
      <c r="F30" s="59">
        <v>192140693</v>
      </c>
      <c r="G30" s="59">
        <v>14937000</v>
      </c>
      <c r="H30" s="60">
        <v>224964856</v>
      </c>
      <c r="I30" s="61">
        <v>0</v>
      </c>
      <c r="J30" s="62">
        <v>52007403</v>
      </c>
      <c r="K30" s="59">
        <v>209545313</v>
      </c>
      <c r="L30" s="62">
        <v>15317000</v>
      </c>
      <c r="M30" s="60">
        <v>276869716</v>
      </c>
    </row>
    <row r="31" spans="1:13" s="37" customFormat="1" ht="12.75">
      <c r="A31" s="46"/>
      <c r="B31" s="78" t="s">
        <v>128</v>
      </c>
      <c r="C31" s="79"/>
      <c r="D31" s="66">
        <f aca="true" t="shared" si="2" ref="D31:M31">SUM(D23:D30)</f>
        <v>11803141</v>
      </c>
      <c r="E31" s="67">
        <f t="shared" si="2"/>
        <v>37642855</v>
      </c>
      <c r="F31" s="67">
        <f t="shared" si="2"/>
        <v>511714886</v>
      </c>
      <c r="G31" s="67">
        <f t="shared" si="2"/>
        <v>20269000</v>
      </c>
      <c r="H31" s="80">
        <f t="shared" si="2"/>
        <v>581429882</v>
      </c>
      <c r="I31" s="81">
        <f t="shared" si="2"/>
        <v>6025992</v>
      </c>
      <c r="J31" s="82">
        <f t="shared" si="2"/>
        <v>70552052</v>
      </c>
      <c r="K31" s="67">
        <f t="shared" si="2"/>
        <v>336132570</v>
      </c>
      <c r="L31" s="82">
        <f t="shared" si="2"/>
        <v>27024000</v>
      </c>
      <c r="M31" s="80">
        <f t="shared" si="2"/>
        <v>439734614</v>
      </c>
    </row>
    <row r="32" spans="1:13" s="8" customFormat="1" ht="12.75">
      <c r="A32" s="24" t="s">
        <v>89</v>
      </c>
      <c r="B32" s="77" t="s">
        <v>129</v>
      </c>
      <c r="C32" s="57" t="s">
        <v>130</v>
      </c>
      <c r="D32" s="58">
        <v>-43751</v>
      </c>
      <c r="E32" s="59">
        <v>1207948411</v>
      </c>
      <c r="F32" s="59">
        <v>157101935</v>
      </c>
      <c r="G32" s="59">
        <v>300000</v>
      </c>
      <c r="H32" s="60">
        <v>1365306595</v>
      </c>
      <c r="I32" s="61">
        <v>50108</v>
      </c>
      <c r="J32" s="62">
        <v>44971964</v>
      </c>
      <c r="K32" s="59">
        <v>-960712</v>
      </c>
      <c r="L32" s="62">
        <v>2900000</v>
      </c>
      <c r="M32" s="60">
        <v>46961360</v>
      </c>
    </row>
    <row r="33" spans="1:13" s="8" customFormat="1" ht="12.75">
      <c r="A33" s="24" t="s">
        <v>89</v>
      </c>
      <c r="B33" s="77" t="s">
        <v>131</v>
      </c>
      <c r="C33" s="57" t="s">
        <v>132</v>
      </c>
      <c r="D33" s="58">
        <v>-863367</v>
      </c>
      <c r="E33" s="59">
        <v>5014726</v>
      </c>
      <c r="F33" s="59">
        <v>-2942125</v>
      </c>
      <c r="G33" s="59">
        <v>300000</v>
      </c>
      <c r="H33" s="60">
        <v>1509234</v>
      </c>
      <c r="I33" s="61">
        <v>-6473</v>
      </c>
      <c r="J33" s="62">
        <v>2182879</v>
      </c>
      <c r="K33" s="59">
        <v>11392078</v>
      </c>
      <c r="L33" s="62">
        <v>1300000</v>
      </c>
      <c r="M33" s="60">
        <v>14868484</v>
      </c>
    </row>
    <row r="34" spans="1:13" s="8" customFormat="1" ht="12.75">
      <c r="A34" s="24" t="s">
        <v>89</v>
      </c>
      <c r="B34" s="77" t="s">
        <v>133</v>
      </c>
      <c r="C34" s="57" t="s">
        <v>134</v>
      </c>
      <c r="D34" s="58">
        <v>1010294</v>
      </c>
      <c r="E34" s="59">
        <v>1352318</v>
      </c>
      <c r="F34" s="59">
        <v>2845662</v>
      </c>
      <c r="G34" s="59">
        <v>4300000</v>
      </c>
      <c r="H34" s="60">
        <v>9508274</v>
      </c>
      <c r="I34" s="61">
        <v>1072200</v>
      </c>
      <c r="J34" s="62">
        <v>1741948</v>
      </c>
      <c r="K34" s="59">
        <v>2420877</v>
      </c>
      <c r="L34" s="62">
        <v>300000</v>
      </c>
      <c r="M34" s="60">
        <v>5535025</v>
      </c>
    </row>
    <row r="35" spans="1:13" s="8" customFormat="1" ht="12.75">
      <c r="A35" s="24" t="s">
        <v>89</v>
      </c>
      <c r="B35" s="77" t="s">
        <v>135</v>
      </c>
      <c r="C35" s="57" t="s">
        <v>136</v>
      </c>
      <c r="D35" s="58">
        <v>-9661</v>
      </c>
      <c r="E35" s="59">
        <v>35967544</v>
      </c>
      <c r="F35" s="59">
        <v>37852067</v>
      </c>
      <c r="G35" s="59">
        <v>1454000</v>
      </c>
      <c r="H35" s="60">
        <v>75263950</v>
      </c>
      <c r="I35" s="61">
        <v>-15776</v>
      </c>
      <c r="J35" s="62">
        <v>67786159</v>
      </c>
      <c r="K35" s="59">
        <v>23246558</v>
      </c>
      <c r="L35" s="62">
        <v>2353000</v>
      </c>
      <c r="M35" s="60">
        <v>93369941</v>
      </c>
    </row>
    <row r="36" spans="1:13" s="8" customFormat="1" ht="12.75">
      <c r="A36" s="24" t="s">
        <v>89</v>
      </c>
      <c r="B36" s="77" t="s">
        <v>137</v>
      </c>
      <c r="C36" s="57" t="s">
        <v>138</v>
      </c>
      <c r="D36" s="58">
        <v>367248</v>
      </c>
      <c r="E36" s="59">
        <v>100651</v>
      </c>
      <c r="F36" s="59">
        <v>59803686</v>
      </c>
      <c r="G36" s="59">
        <v>300000</v>
      </c>
      <c r="H36" s="60">
        <v>60571585</v>
      </c>
      <c r="I36" s="61">
        <v>307314</v>
      </c>
      <c r="J36" s="62">
        <v>131754</v>
      </c>
      <c r="K36" s="59">
        <v>24782569</v>
      </c>
      <c r="L36" s="62">
        <v>4232000</v>
      </c>
      <c r="M36" s="60">
        <v>29453637</v>
      </c>
    </row>
    <row r="37" spans="1:13" s="8" customFormat="1" ht="12.75">
      <c r="A37" s="24" t="s">
        <v>89</v>
      </c>
      <c r="B37" s="77" t="s">
        <v>139</v>
      </c>
      <c r="C37" s="57" t="s">
        <v>140</v>
      </c>
      <c r="D37" s="58">
        <v>1472903</v>
      </c>
      <c r="E37" s="59">
        <v>11361073</v>
      </c>
      <c r="F37" s="59">
        <v>29298728</v>
      </c>
      <c r="G37" s="59">
        <v>300000</v>
      </c>
      <c r="H37" s="60">
        <v>42432704</v>
      </c>
      <c r="I37" s="61">
        <v>0</v>
      </c>
      <c r="J37" s="62">
        <v>3916597</v>
      </c>
      <c r="K37" s="59">
        <v>24218349</v>
      </c>
      <c r="L37" s="62">
        <v>6324000</v>
      </c>
      <c r="M37" s="60">
        <v>34458946</v>
      </c>
    </row>
    <row r="38" spans="1:13" s="8" customFormat="1" ht="12.75">
      <c r="A38" s="24" t="s">
        <v>89</v>
      </c>
      <c r="B38" s="77" t="s">
        <v>141</v>
      </c>
      <c r="C38" s="57" t="s">
        <v>142</v>
      </c>
      <c r="D38" s="58">
        <v>331951</v>
      </c>
      <c r="E38" s="59">
        <v>741193</v>
      </c>
      <c r="F38" s="59">
        <v>23397913</v>
      </c>
      <c r="G38" s="59">
        <v>4300000</v>
      </c>
      <c r="H38" s="60">
        <v>28771057</v>
      </c>
      <c r="I38" s="61">
        <v>435515</v>
      </c>
      <c r="J38" s="62">
        <v>841700</v>
      </c>
      <c r="K38" s="59">
        <v>-2998010</v>
      </c>
      <c r="L38" s="62">
        <v>30243000</v>
      </c>
      <c r="M38" s="60">
        <v>28522205</v>
      </c>
    </row>
    <row r="39" spans="1:13" s="8" customFormat="1" ht="12.75">
      <c r="A39" s="24" t="s">
        <v>89</v>
      </c>
      <c r="B39" s="77" t="s">
        <v>143</v>
      </c>
      <c r="C39" s="57" t="s">
        <v>144</v>
      </c>
      <c r="D39" s="58">
        <v>478156</v>
      </c>
      <c r="E39" s="59">
        <v>3295712</v>
      </c>
      <c r="F39" s="59">
        <v>4554502</v>
      </c>
      <c r="G39" s="59">
        <v>300000</v>
      </c>
      <c r="H39" s="60">
        <v>8628370</v>
      </c>
      <c r="I39" s="61">
        <v>620346</v>
      </c>
      <c r="J39" s="62">
        <v>3417799</v>
      </c>
      <c r="K39" s="59">
        <v>17545488</v>
      </c>
      <c r="L39" s="62">
        <v>300000</v>
      </c>
      <c r="M39" s="60">
        <v>21883633</v>
      </c>
    </row>
    <row r="40" spans="1:13" s="8" customFormat="1" ht="12.75">
      <c r="A40" s="24" t="s">
        <v>108</v>
      </c>
      <c r="B40" s="77" t="s">
        <v>145</v>
      </c>
      <c r="C40" s="57" t="s">
        <v>146</v>
      </c>
      <c r="D40" s="58">
        <v>0</v>
      </c>
      <c r="E40" s="59">
        <v>0</v>
      </c>
      <c r="F40" s="59">
        <v>119973164</v>
      </c>
      <c r="G40" s="59">
        <v>13355000</v>
      </c>
      <c r="H40" s="60">
        <v>133328164</v>
      </c>
      <c r="I40" s="61">
        <v>0</v>
      </c>
      <c r="J40" s="62">
        <v>0</v>
      </c>
      <c r="K40" s="59">
        <v>75296764</v>
      </c>
      <c r="L40" s="62">
        <v>7171000</v>
      </c>
      <c r="M40" s="60">
        <v>82467764</v>
      </c>
    </row>
    <row r="41" spans="1:13" s="37" customFormat="1" ht="12.75">
      <c r="A41" s="46"/>
      <c r="B41" s="78" t="s">
        <v>147</v>
      </c>
      <c r="C41" s="79"/>
      <c r="D41" s="66">
        <f aca="true" t="shared" si="3" ref="D41:M41">SUM(D32:D40)</f>
        <v>2743773</v>
      </c>
      <c r="E41" s="67">
        <f t="shared" si="3"/>
        <v>1265781628</v>
      </c>
      <c r="F41" s="67">
        <f t="shared" si="3"/>
        <v>431885532</v>
      </c>
      <c r="G41" s="67">
        <f t="shared" si="3"/>
        <v>24909000</v>
      </c>
      <c r="H41" s="80">
        <f t="shared" si="3"/>
        <v>1725319933</v>
      </c>
      <c r="I41" s="81">
        <f t="shared" si="3"/>
        <v>2463234</v>
      </c>
      <c r="J41" s="82">
        <f t="shared" si="3"/>
        <v>124990800</v>
      </c>
      <c r="K41" s="67">
        <f t="shared" si="3"/>
        <v>174943961</v>
      </c>
      <c r="L41" s="82">
        <f t="shared" si="3"/>
        <v>55123000</v>
      </c>
      <c r="M41" s="80">
        <f t="shared" si="3"/>
        <v>357520995</v>
      </c>
    </row>
    <row r="42" spans="1:13" s="8" customFormat="1" ht="12.75">
      <c r="A42" s="24" t="s">
        <v>89</v>
      </c>
      <c r="B42" s="77" t="s">
        <v>148</v>
      </c>
      <c r="C42" s="57" t="s">
        <v>149</v>
      </c>
      <c r="D42" s="58">
        <v>0</v>
      </c>
      <c r="E42" s="59">
        <v>7562971</v>
      </c>
      <c r="F42" s="59">
        <v>25064049</v>
      </c>
      <c r="G42" s="59">
        <v>419000</v>
      </c>
      <c r="H42" s="60">
        <v>33046020</v>
      </c>
      <c r="I42" s="61">
        <v>3669</v>
      </c>
      <c r="J42" s="62">
        <v>2292200</v>
      </c>
      <c r="K42" s="59">
        <v>6048989</v>
      </c>
      <c r="L42" s="62">
        <v>1753000</v>
      </c>
      <c r="M42" s="60">
        <v>10097858</v>
      </c>
    </row>
    <row r="43" spans="1:13" s="8" customFormat="1" ht="12.75">
      <c r="A43" s="24" t="s">
        <v>89</v>
      </c>
      <c r="B43" s="77" t="s">
        <v>150</v>
      </c>
      <c r="C43" s="57" t="s">
        <v>151</v>
      </c>
      <c r="D43" s="58">
        <v>326859</v>
      </c>
      <c r="E43" s="59">
        <v>5838330</v>
      </c>
      <c r="F43" s="59">
        <v>29132279</v>
      </c>
      <c r="G43" s="59">
        <v>648000</v>
      </c>
      <c r="H43" s="60">
        <v>35945468</v>
      </c>
      <c r="I43" s="61">
        <v>693817</v>
      </c>
      <c r="J43" s="62">
        <v>7680035</v>
      </c>
      <c r="K43" s="59">
        <v>25892459</v>
      </c>
      <c r="L43" s="62">
        <v>8009000</v>
      </c>
      <c r="M43" s="60">
        <v>42275311</v>
      </c>
    </row>
    <row r="44" spans="1:13" s="8" customFormat="1" ht="12.75">
      <c r="A44" s="24" t="s">
        <v>89</v>
      </c>
      <c r="B44" s="77" t="s">
        <v>152</v>
      </c>
      <c r="C44" s="57" t="s">
        <v>153</v>
      </c>
      <c r="D44" s="58">
        <v>-16977</v>
      </c>
      <c r="E44" s="59">
        <v>9901226</v>
      </c>
      <c r="F44" s="59">
        <v>8562350</v>
      </c>
      <c r="G44" s="59">
        <v>300000</v>
      </c>
      <c r="H44" s="60">
        <v>18746599</v>
      </c>
      <c r="I44" s="61">
        <v>-1829</v>
      </c>
      <c r="J44" s="62">
        <v>16213513</v>
      </c>
      <c r="K44" s="59">
        <v>9834674</v>
      </c>
      <c r="L44" s="62">
        <v>229000</v>
      </c>
      <c r="M44" s="60">
        <v>26275358</v>
      </c>
    </row>
    <row r="45" spans="1:13" s="8" customFormat="1" ht="12.75">
      <c r="A45" s="24" t="s">
        <v>89</v>
      </c>
      <c r="B45" s="77" t="s">
        <v>154</v>
      </c>
      <c r="C45" s="57" t="s">
        <v>155</v>
      </c>
      <c r="D45" s="58">
        <v>1260227</v>
      </c>
      <c r="E45" s="59">
        <v>10418446</v>
      </c>
      <c r="F45" s="59">
        <v>2466031</v>
      </c>
      <c r="G45" s="59">
        <v>300000</v>
      </c>
      <c r="H45" s="60">
        <v>14444704</v>
      </c>
      <c r="I45" s="61">
        <v>733133</v>
      </c>
      <c r="J45" s="62">
        <v>4058488</v>
      </c>
      <c r="K45" s="59">
        <v>7006231</v>
      </c>
      <c r="L45" s="62">
        <v>300000</v>
      </c>
      <c r="M45" s="60">
        <v>12097852</v>
      </c>
    </row>
    <row r="46" spans="1:13" s="8" customFormat="1" ht="12.75">
      <c r="A46" s="24" t="s">
        <v>108</v>
      </c>
      <c r="B46" s="77" t="s">
        <v>156</v>
      </c>
      <c r="C46" s="57" t="s">
        <v>157</v>
      </c>
      <c r="D46" s="58">
        <v>0</v>
      </c>
      <c r="E46" s="59">
        <v>-4704986</v>
      </c>
      <c r="F46" s="59">
        <v>61256811</v>
      </c>
      <c r="G46" s="59">
        <v>11301000</v>
      </c>
      <c r="H46" s="60">
        <v>67852825</v>
      </c>
      <c r="I46" s="61">
        <v>0</v>
      </c>
      <c r="J46" s="62">
        <v>-1860373</v>
      </c>
      <c r="K46" s="59">
        <v>80362526</v>
      </c>
      <c r="L46" s="62">
        <v>3483000</v>
      </c>
      <c r="M46" s="60">
        <v>81985153</v>
      </c>
    </row>
    <row r="47" spans="1:13" s="37" customFormat="1" ht="12.75">
      <c r="A47" s="46"/>
      <c r="B47" s="78" t="s">
        <v>158</v>
      </c>
      <c r="C47" s="79"/>
      <c r="D47" s="66">
        <f aca="true" t="shared" si="4" ref="D47:M47">SUM(D42:D46)</f>
        <v>1570109</v>
      </c>
      <c r="E47" s="67">
        <f t="shared" si="4"/>
        <v>29015987</v>
      </c>
      <c r="F47" s="67">
        <f t="shared" si="4"/>
        <v>126481520</v>
      </c>
      <c r="G47" s="67">
        <f t="shared" si="4"/>
        <v>12968000</v>
      </c>
      <c r="H47" s="80">
        <f t="shared" si="4"/>
        <v>170035616</v>
      </c>
      <c r="I47" s="81">
        <f t="shared" si="4"/>
        <v>1428790</v>
      </c>
      <c r="J47" s="82">
        <f t="shared" si="4"/>
        <v>28383863</v>
      </c>
      <c r="K47" s="67">
        <f t="shared" si="4"/>
        <v>129144879</v>
      </c>
      <c r="L47" s="82">
        <f t="shared" si="4"/>
        <v>13774000</v>
      </c>
      <c r="M47" s="80">
        <f t="shared" si="4"/>
        <v>172731532</v>
      </c>
    </row>
    <row r="48" spans="1:13" s="8" customFormat="1" ht="12.75">
      <c r="A48" s="24" t="s">
        <v>89</v>
      </c>
      <c r="B48" s="77" t="s">
        <v>159</v>
      </c>
      <c r="C48" s="57" t="s">
        <v>160</v>
      </c>
      <c r="D48" s="58">
        <v>2157651</v>
      </c>
      <c r="E48" s="59">
        <v>134396</v>
      </c>
      <c r="F48" s="59">
        <v>35737571</v>
      </c>
      <c r="G48" s="59">
        <v>2300000</v>
      </c>
      <c r="H48" s="60">
        <v>40329618</v>
      </c>
      <c r="I48" s="61">
        <v>7296463</v>
      </c>
      <c r="J48" s="62">
        <v>2296248</v>
      </c>
      <c r="K48" s="59">
        <v>100775312</v>
      </c>
      <c r="L48" s="62">
        <v>1530000</v>
      </c>
      <c r="M48" s="60">
        <v>111898023</v>
      </c>
    </row>
    <row r="49" spans="1:13" s="8" customFormat="1" ht="12.75">
      <c r="A49" s="24" t="s">
        <v>89</v>
      </c>
      <c r="B49" s="77" t="s">
        <v>161</v>
      </c>
      <c r="C49" s="57" t="s">
        <v>162</v>
      </c>
      <c r="D49" s="58">
        <v>-16363</v>
      </c>
      <c r="E49" s="59">
        <v>123027</v>
      </c>
      <c r="F49" s="59">
        <v>20201055</v>
      </c>
      <c r="G49" s="59">
        <v>300000</v>
      </c>
      <c r="H49" s="60">
        <v>20607719</v>
      </c>
      <c r="I49" s="61">
        <v>173307</v>
      </c>
      <c r="J49" s="62">
        <v>29480</v>
      </c>
      <c r="K49" s="59">
        <v>774033</v>
      </c>
      <c r="L49" s="62">
        <v>300000</v>
      </c>
      <c r="M49" s="60">
        <v>1276820</v>
      </c>
    </row>
    <row r="50" spans="1:13" s="8" customFormat="1" ht="12.75">
      <c r="A50" s="24" t="s">
        <v>89</v>
      </c>
      <c r="B50" s="77" t="s">
        <v>163</v>
      </c>
      <c r="C50" s="57" t="s">
        <v>164</v>
      </c>
      <c r="D50" s="58">
        <v>0</v>
      </c>
      <c r="E50" s="59">
        <v>44871</v>
      </c>
      <c r="F50" s="59">
        <v>41060185</v>
      </c>
      <c r="G50" s="59">
        <v>300000</v>
      </c>
      <c r="H50" s="60">
        <v>41405056</v>
      </c>
      <c r="I50" s="61">
        <v>0</v>
      </c>
      <c r="J50" s="62">
        <v>42507</v>
      </c>
      <c r="K50" s="59">
        <v>42786786</v>
      </c>
      <c r="L50" s="62">
        <v>720000</v>
      </c>
      <c r="M50" s="60">
        <v>43549293</v>
      </c>
    </row>
    <row r="51" spans="1:13" s="8" customFormat="1" ht="12.75">
      <c r="A51" s="24" t="s">
        <v>89</v>
      </c>
      <c r="B51" s="77" t="s">
        <v>165</v>
      </c>
      <c r="C51" s="57" t="s">
        <v>166</v>
      </c>
      <c r="D51" s="58">
        <v>82809</v>
      </c>
      <c r="E51" s="59">
        <v>185836</v>
      </c>
      <c r="F51" s="59">
        <v>28271789</v>
      </c>
      <c r="G51" s="59">
        <v>1307000</v>
      </c>
      <c r="H51" s="60">
        <v>29847434</v>
      </c>
      <c r="I51" s="61">
        <v>150746</v>
      </c>
      <c r="J51" s="62">
        <v>47671</v>
      </c>
      <c r="K51" s="59">
        <v>26189878</v>
      </c>
      <c r="L51" s="62">
        <v>148000</v>
      </c>
      <c r="M51" s="60">
        <v>26536295</v>
      </c>
    </row>
    <row r="52" spans="1:13" s="8" customFormat="1" ht="12.75">
      <c r="A52" s="24" t="s">
        <v>89</v>
      </c>
      <c r="B52" s="77" t="s">
        <v>167</v>
      </c>
      <c r="C52" s="57" t="s">
        <v>168</v>
      </c>
      <c r="D52" s="58">
        <v>-251729</v>
      </c>
      <c r="E52" s="59">
        <v>57953390</v>
      </c>
      <c r="F52" s="59">
        <v>4608428</v>
      </c>
      <c r="G52" s="59">
        <v>65978000</v>
      </c>
      <c r="H52" s="60">
        <v>128288089</v>
      </c>
      <c r="I52" s="61">
        <v>-22083</v>
      </c>
      <c r="J52" s="62">
        <v>54954427</v>
      </c>
      <c r="K52" s="59">
        <v>53505832</v>
      </c>
      <c r="L52" s="62">
        <v>14220000</v>
      </c>
      <c r="M52" s="60">
        <v>122658176</v>
      </c>
    </row>
    <row r="53" spans="1:13" s="8" customFormat="1" ht="12.75">
      <c r="A53" s="24" t="s">
        <v>108</v>
      </c>
      <c r="B53" s="77" t="s">
        <v>169</v>
      </c>
      <c r="C53" s="57" t="s">
        <v>170</v>
      </c>
      <c r="D53" s="58">
        <v>0</v>
      </c>
      <c r="E53" s="59">
        <v>45204029</v>
      </c>
      <c r="F53" s="59">
        <v>132926148</v>
      </c>
      <c r="G53" s="59">
        <v>17227000</v>
      </c>
      <c r="H53" s="60">
        <v>195357177</v>
      </c>
      <c r="I53" s="61">
        <v>0</v>
      </c>
      <c r="J53" s="62">
        <v>45171860</v>
      </c>
      <c r="K53" s="59">
        <v>143924407</v>
      </c>
      <c r="L53" s="62">
        <v>9139000</v>
      </c>
      <c r="M53" s="60">
        <v>198235267</v>
      </c>
    </row>
    <row r="54" spans="1:13" s="37" customFormat="1" ht="12.75">
      <c r="A54" s="46"/>
      <c r="B54" s="78" t="s">
        <v>171</v>
      </c>
      <c r="C54" s="79"/>
      <c r="D54" s="66">
        <f aca="true" t="shared" si="5" ref="D54:M54">SUM(D48:D53)</f>
        <v>1972368</v>
      </c>
      <c r="E54" s="67">
        <f t="shared" si="5"/>
        <v>103645549</v>
      </c>
      <c r="F54" s="67">
        <f t="shared" si="5"/>
        <v>262805176</v>
      </c>
      <c r="G54" s="67">
        <f t="shared" si="5"/>
        <v>87412000</v>
      </c>
      <c r="H54" s="80">
        <f t="shared" si="5"/>
        <v>455835093</v>
      </c>
      <c r="I54" s="81">
        <f t="shared" si="5"/>
        <v>7598433</v>
      </c>
      <c r="J54" s="82">
        <f t="shared" si="5"/>
        <v>102542193</v>
      </c>
      <c r="K54" s="67">
        <f t="shared" si="5"/>
        <v>367956248</v>
      </c>
      <c r="L54" s="82">
        <f t="shared" si="5"/>
        <v>26057000</v>
      </c>
      <c r="M54" s="80">
        <f t="shared" si="5"/>
        <v>504153874</v>
      </c>
    </row>
    <row r="55" spans="1:13" s="8" customFormat="1" ht="12.75">
      <c r="A55" s="24" t="s">
        <v>89</v>
      </c>
      <c r="B55" s="77" t="s">
        <v>172</v>
      </c>
      <c r="C55" s="57" t="s">
        <v>173</v>
      </c>
      <c r="D55" s="58">
        <v>7804209</v>
      </c>
      <c r="E55" s="59">
        <v>10433296</v>
      </c>
      <c r="F55" s="59">
        <v>35584088</v>
      </c>
      <c r="G55" s="59">
        <v>2368000</v>
      </c>
      <c r="H55" s="60">
        <v>56189593</v>
      </c>
      <c r="I55" s="61">
        <v>4887051</v>
      </c>
      <c r="J55" s="62">
        <v>9617972</v>
      </c>
      <c r="K55" s="59">
        <v>32157832</v>
      </c>
      <c r="L55" s="62">
        <v>2313000</v>
      </c>
      <c r="M55" s="60">
        <v>48975855</v>
      </c>
    </row>
    <row r="56" spans="1:13" s="8" customFormat="1" ht="12.75">
      <c r="A56" s="24" t="s">
        <v>89</v>
      </c>
      <c r="B56" s="77" t="s">
        <v>174</v>
      </c>
      <c r="C56" s="57" t="s">
        <v>175</v>
      </c>
      <c r="D56" s="58">
        <v>974164</v>
      </c>
      <c r="E56" s="59">
        <v>371674</v>
      </c>
      <c r="F56" s="59">
        <v>1439384</v>
      </c>
      <c r="G56" s="59">
        <v>366000</v>
      </c>
      <c r="H56" s="60">
        <v>3151222</v>
      </c>
      <c r="I56" s="61">
        <v>574814</v>
      </c>
      <c r="J56" s="62">
        <v>176264</v>
      </c>
      <c r="K56" s="59">
        <v>27254940</v>
      </c>
      <c r="L56" s="62">
        <v>425000</v>
      </c>
      <c r="M56" s="60">
        <v>28431018</v>
      </c>
    </row>
    <row r="57" spans="1:13" s="8" customFormat="1" ht="12.75">
      <c r="A57" s="24" t="s">
        <v>89</v>
      </c>
      <c r="B57" s="77" t="s">
        <v>176</v>
      </c>
      <c r="C57" s="57" t="s">
        <v>177</v>
      </c>
      <c r="D57" s="58">
        <v>2020540</v>
      </c>
      <c r="E57" s="59">
        <v>4526758</v>
      </c>
      <c r="F57" s="59">
        <v>34271773</v>
      </c>
      <c r="G57" s="59">
        <v>300000</v>
      </c>
      <c r="H57" s="60">
        <v>41119071</v>
      </c>
      <c r="I57" s="61">
        <v>1527689</v>
      </c>
      <c r="J57" s="62">
        <v>2167272</v>
      </c>
      <c r="K57" s="59">
        <v>49184910</v>
      </c>
      <c r="L57" s="62">
        <v>300000</v>
      </c>
      <c r="M57" s="60">
        <v>53179871</v>
      </c>
    </row>
    <row r="58" spans="1:13" s="8" customFormat="1" ht="12.75">
      <c r="A58" s="24" t="s">
        <v>89</v>
      </c>
      <c r="B58" s="77" t="s">
        <v>178</v>
      </c>
      <c r="C58" s="57" t="s">
        <v>179</v>
      </c>
      <c r="D58" s="58">
        <v>722841</v>
      </c>
      <c r="E58" s="59">
        <v>48450</v>
      </c>
      <c r="F58" s="59">
        <v>21429278</v>
      </c>
      <c r="G58" s="59">
        <v>300000</v>
      </c>
      <c r="H58" s="60">
        <v>22500569</v>
      </c>
      <c r="I58" s="61">
        <v>172034</v>
      </c>
      <c r="J58" s="62">
        <v>11711</v>
      </c>
      <c r="K58" s="59">
        <v>18560314</v>
      </c>
      <c r="L58" s="62">
        <v>1000000</v>
      </c>
      <c r="M58" s="60">
        <v>19744059</v>
      </c>
    </row>
    <row r="59" spans="1:13" s="8" customFormat="1" ht="12.75">
      <c r="A59" s="24" t="s">
        <v>108</v>
      </c>
      <c r="B59" s="77" t="s">
        <v>180</v>
      </c>
      <c r="C59" s="57" t="s">
        <v>181</v>
      </c>
      <c r="D59" s="58">
        <v>0</v>
      </c>
      <c r="E59" s="59">
        <v>2747025</v>
      </c>
      <c r="F59" s="59">
        <v>58043342</v>
      </c>
      <c r="G59" s="59">
        <v>19711000</v>
      </c>
      <c r="H59" s="60">
        <v>80501367</v>
      </c>
      <c r="I59" s="61">
        <v>0</v>
      </c>
      <c r="J59" s="62">
        <v>-10419813</v>
      </c>
      <c r="K59" s="59">
        <v>74235516</v>
      </c>
      <c r="L59" s="62">
        <v>9879000</v>
      </c>
      <c r="M59" s="60">
        <v>73694703</v>
      </c>
    </row>
    <row r="60" spans="1:13" s="37" customFormat="1" ht="12.75">
      <c r="A60" s="46"/>
      <c r="B60" s="78" t="s">
        <v>182</v>
      </c>
      <c r="C60" s="79"/>
      <c r="D60" s="66">
        <f aca="true" t="shared" si="6" ref="D60:M60">SUM(D55:D59)</f>
        <v>11521754</v>
      </c>
      <c r="E60" s="67">
        <f t="shared" si="6"/>
        <v>18127203</v>
      </c>
      <c r="F60" s="67">
        <f t="shared" si="6"/>
        <v>150767865</v>
      </c>
      <c r="G60" s="67">
        <f t="shared" si="6"/>
        <v>23045000</v>
      </c>
      <c r="H60" s="80">
        <f t="shared" si="6"/>
        <v>203461822</v>
      </c>
      <c r="I60" s="81">
        <f t="shared" si="6"/>
        <v>7161588</v>
      </c>
      <c r="J60" s="82">
        <f t="shared" si="6"/>
        <v>1553406</v>
      </c>
      <c r="K60" s="67">
        <f t="shared" si="6"/>
        <v>201393512</v>
      </c>
      <c r="L60" s="82">
        <f t="shared" si="6"/>
        <v>13917000</v>
      </c>
      <c r="M60" s="80">
        <f t="shared" si="6"/>
        <v>224025506</v>
      </c>
    </row>
    <row r="61" spans="1:13" s="37" customFormat="1" ht="12.75">
      <c r="A61" s="46"/>
      <c r="B61" s="78" t="s">
        <v>183</v>
      </c>
      <c r="C61" s="79"/>
      <c r="D61" s="66">
        <f aca="true" t="shared" si="7" ref="D61:M61">SUM(D9:D10,D12:D21,D23:D30,D32:D40,D42:D46,D48:D53,D55:D59)</f>
        <v>545283012</v>
      </c>
      <c r="E61" s="67">
        <f t="shared" si="7"/>
        <v>3127356492</v>
      </c>
      <c r="F61" s="67">
        <f t="shared" si="7"/>
        <v>2008737989</v>
      </c>
      <c r="G61" s="67">
        <f t="shared" si="7"/>
        <v>556330000</v>
      </c>
      <c r="H61" s="80">
        <f t="shared" si="7"/>
        <v>6237707493</v>
      </c>
      <c r="I61" s="81">
        <f t="shared" si="7"/>
        <v>299458426</v>
      </c>
      <c r="J61" s="82">
        <f t="shared" si="7"/>
        <v>1931976455</v>
      </c>
      <c r="K61" s="67">
        <f t="shared" si="7"/>
        <v>2125751577</v>
      </c>
      <c r="L61" s="82">
        <f t="shared" si="7"/>
        <v>375890000</v>
      </c>
      <c r="M61" s="80">
        <f t="shared" si="7"/>
        <v>4733076458</v>
      </c>
    </row>
    <row r="62" spans="1:13" s="8" customFormat="1" ht="12.75">
      <c r="A62" s="47"/>
      <c r="B62" s="83"/>
      <c r="C62" s="84"/>
      <c r="D62" s="85"/>
      <c r="E62" s="86"/>
      <c r="F62" s="86"/>
      <c r="G62" s="86"/>
      <c r="H62" s="87"/>
      <c r="I62" s="85"/>
      <c r="J62" s="86"/>
      <c r="K62" s="86"/>
      <c r="L62" s="86"/>
      <c r="M62" s="87"/>
    </row>
    <row r="63" spans="1:13" s="8" customFormat="1" ht="12.75" customHeight="1">
      <c r="A63" s="27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1:13" ht="12.75" customHeight="1">
      <c r="A64" s="2"/>
      <c r="B64" s="91"/>
      <c r="C64" s="91"/>
      <c r="D64" s="91"/>
      <c r="E64" s="91"/>
      <c r="F64" s="91"/>
      <c r="G64" s="91"/>
      <c r="H64" s="76"/>
      <c r="I64" s="76"/>
      <c r="J64" s="76"/>
      <c r="K64" s="76"/>
      <c r="L64" s="76"/>
      <c r="M64" s="76"/>
    </row>
    <row r="65" spans="1:13" ht="12.75">
      <c r="A65" s="2"/>
      <c r="B65" s="92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63:M6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D46" sqref="D46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184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87</v>
      </c>
      <c r="B9" s="77" t="s">
        <v>41</v>
      </c>
      <c r="C9" s="57" t="s">
        <v>42</v>
      </c>
      <c r="D9" s="58">
        <v>246656830</v>
      </c>
      <c r="E9" s="59">
        <v>604469266</v>
      </c>
      <c r="F9" s="59">
        <v>388813066</v>
      </c>
      <c r="G9" s="59">
        <v>51469000</v>
      </c>
      <c r="H9" s="60">
        <v>1291408162</v>
      </c>
      <c r="I9" s="61">
        <v>129313303</v>
      </c>
      <c r="J9" s="62">
        <v>557313127</v>
      </c>
      <c r="K9" s="59">
        <v>397966351</v>
      </c>
      <c r="L9" s="62">
        <v>22774000</v>
      </c>
      <c r="M9" s="60">
        <v>1107366781</v>
      </c>
    </row>
    <row r="10" spans="1:13" s="37" customFormat="1" ht="12.75">
      <c r="A10" s="46"/>
      <c r="B10" s="78" t="s">
        <v>88</v>
      </c>
      <c r="C10" s="79"/>
      <c r="D10" s="66">
        <f aca="true" t="shared" si="0" ref="D10:M10">D9</f>
        <v>246656830</v>
      </c>
      <c r="E10" s="67">
        <f t="shared" si="0"/>
        <v>604469266</v>
      </c>
      <c r="F10" s="67">
        <f t="shared" si="0"/>
        <v>388813066</v>
      </c>
      <c r="G10" s="67">
        <f t="shared" si="0"/>
        <v>51469000</v>
      </c>
      <c r="H10" s="80">
        <f t="shared" si="0"/>
        <v>1291408162</v>
      </c>
      <c r="I10" s="81">
        <f t="shared" si="0"/>
        <v>129313303</v>
      </c>
      <c r="J10" s="82">
        <f t="shared" si="0"/>
        <v>557313127</v>
      </c>
      <c r="K10" s="67">
        <f t="shared" si="0"/>
        <v>397966351</v>
      </c>
      <c r="L10" s="82">
        <f t="shared" si="0"/>
        <v>22774000</v>
      </c>
      <c r="M10" s="80">
        <f t="shared" si="0"/>
        <v>1107366781</v>
      </c>
    </row>
    <row r="11" spans="1:13" s="8" customFormat="1" ht="12.75">
      <c r="A11" s="24" t="s">
        <v>89</v>
      </c>
      <c r="B11" s="77" t="s">
        <v>185</v>
      </c>
      <c r="C11" s="57" t="s">
        <v>186</v>
      </c>
      <c r="D11" s="58">
        <v>2449482</v>
      </c>
      <c r="E11" s="59">
        <v>7253212</v>
      </c>
      <c r="F11" s="59">
        <v>-10094559</v>
      </c>
      <c r="G11" s="59">
        <v>10967000</v>
      </c>
      <c r="H11" s="60">
        <v>10575135</v>
      </c>
      <c r="I11" s="61">
        <v>1826921</v>
      </c>
      <c r="J11" s="62">
        <v>8942831</v>
      </c>
      <c r="K11" s="59">
        <v>12725777</v>
      </c>
      <c r="L11" s="62">
        <v>74000</v>
      </c>
      <c r="M11" s="60">
        <v>23569529</v>
      </c>
    </row>
    <row r="12" spans="1:13" s="8" customFormat="1" ht="12.75">
      <c r="A12" s="24" t="s">
        <v>89</v>
      </c>
      <c r="B12" s="77" t="s">
        <v>187</v>
      </c>
      <c r="C12" s="57" t="s">
        <v>188</v>
      </c>
      <c r="D12" s="58">
        <v>671158</v>
      </c>
      <c r="E12" s="59">
        <v>893551</v>
      </c>
      <c r="F12" s="59">
        <v>7970138</v>
      </c>
      <c r="G12" s="59">
        <v>2505000</v>
      </c>
      <c r="H12" s="60">
        <v>12039847</v>
      </c>
      <c r="I12" s="61">
        <v>2779903</v>
      </c>
      <c r="J12" s="62">
        <v>3214979</v>
      </c>
      <c r="K12" s="59">
        <v>58344150</v>
      </c>
      <c r="L12" s="62">
        <v>1204000</v>
      </c>
      <c r="M12" s="60">
        <v>65543032</v>
      </c>
    </row>
    <row r="13" spans="1:13" s="8" customFormat="1" ht="12.75">
      <c r="A13" s="24" t="s">
        <v>89</v>
      </c>
      <c r="B13" s="77" t="s">
        <v>189</v>
      </c>
      <c r="C13" s="57" t="s">
        <v>190</v>
      </c>
      <c r="D13" s="58">
        <v>137246</v>
      </c>
      <c r="E13" s="59">
        <v>16011896</v>
      </c>
      <c r="F13" s="59">
        <v>13862962</v>
      </c>
      <c r="G13" s="59">
        <v>800000</v>
      </c>
      <c r="H13" s="60">
        <v>30812104</v>
      </c>
      <c r="I13" s="61">
        <v>1253691</v>
      </c>
      <c r="J13" s="62">
        <v>22373226</v>
      </c>
      <c r="K13" s="59">
        <v>14007764</v>
      </c>
      <c r="L13" s="62">
        <v>300000</v>
      </c>
      <c r="M13" s="60">
        <v>37934681</v>
      </c>
    </row>
    <row r="14" spans="1:13" s="8" customFormat="1" ht="12.75">
      <c r="A14" s="24" t="s">
        <v>89</v>
      </c>
      <c r="B14" s="77" t="s">
        <v>191</v>
      </c>
      <c r="C14" s="57" t="s">
        <v>192</v>
      </c>
      <c r="D14" s="58">
        <v>608825</v>
      </c>
      <c r="E14" s="59">
        <v>2666553</v>
      </c>
      <c r="F14" s="59">
        <v>4545065</v>
      </c>
      <c r="G14" s="59">
        <v>3687000</v>
      </c>
      <c r="H14" s="60">
        <v>11507443</v>
      </c>
      <c r="I14" s="61">
        <v>659395</v>
      </c>
      <c r="J14" s="62">
        <v>2761213</v>
      </c>
      <c r="K14" s="59">
        <v>9013608</v>
      </c>
      <c r="L14" s="62">
        <v>300000</v>
      </c>
      <c r="M14" s="60">
        <v>12734216</v>
      </c>
    </row>
    <row r="15" spans="1:13" s="8" customFormat="1" ht="12.75">
      <c r="A15" s="24" t="s">
        <v>108</v>
      </c>
      <c r="B15" s="77" t="s">
        <v>193</v>
      </c>
      <c r="C15" s="57" t="s">
        <v>194</v>
      </c>
      <c r="D15" s="58">
        <v>0</v>
      </c>
      <c r="E15" s="59">
        <v>0</v>
      </c>
      <c r="F15" s="59">
        <v>6460691</v>
      </c>
      <c r="G15" s="59">
        <v>300000</v>
      </c>
      <c r="H15" s="60">
        <v>6760691</v>
      </c>
      <c r="I15" s="61">
        <v>0</v>
      </c>
      <c r="J15" s="62">
        <v>0</v>
      </c>
      <c r="K15" s="59">
        <v>6894629</v>
      </c>
      <c r="L15" s="62">
        <v>345000</v>
      </c>
      <c r="M15" s="60">
        <v>7239629</v>
      </c>
    </row>
    <row r="16" spans="1:13" s="37" customFormat="1" ht="12.75">
      <c r="A16" s="46"/>
      <c r="B16" s="78" t="s">
        <v>195</v>
      </c>
      <c r="C16" s="79"/>
      <c r="D16" s="66">
        <f aca="true" t="shared" si="1" ref="D16:M16">SUM(D11:D15)</f>
        <v>3866711</v>
      </c>
      <c r="E16" s="67">
        <f t="shared" si="1"/>
        <v>26825212</v>
      </c>
      <c r="F16" s="67">
        <f t="shared" si="1"/>
        <v>22744297</v>
      </c>
      <c r="G16" s="67">
        <f t="shared" si="1"/>
        <v>18259000</v>
      </c>
      <c r="H16" s="80">
        <f t="shared" si="1"/>
        <v>71695220</v>
      </c>
      <c r="I16" s="81">
        <f t="shared" si="1"/>
        <v>6519910</v>
      </c>
      <c r="J16" s="82">
        <f t="shared" si="1"/>
        <v>37292249</v>
      </c>
      <c r="K16" s="67">
        <f t="shared" si="1"/>
        <v>100985928</v>
      </c>
      <c r="L16" s="82">
        <f t="shared" si="1"/>
        <v>2223000</v>
      </c>
      <c r="M16" s="80">
        <f t="shared" si="1"/>
        <v>147021087</v>
      </c>
    </row>
    <row r="17" spans="1:13" s="8" customFormat="1" ht="12.75">
      <c r="A17" s="24" t="s">
        <v>89</v>
      </c>
      <c r="B17" s="77" t="s">
        <v>196</v>
      </c>
      <c r="C17" s="57" t="s">
        <v>197</v>
      </c>
      <c r="D17" s="58">
        <v>4373152</v>
      </c>
      <c r="E17" s="59">
        <v>26653459</v>
      </c>
      <c r="F17" s="59">
        <v>27767099</v>
      </c>
      <c r="G17" s="59">
        <v>300000</v>
      </c>
      <c r="H17" s="60">
        <v>59093710</v>
      </c>
      <c r="I17" s="61">
        <v>4250420</v>
      </c>
      <c r="J17" s="62">
        <v>10207136</v>
      </c>
      <c r="K17" s="59">
        <v>29596644</v>
      </c>
      <c r="L17" s="62">
        <v>351000</v>
      </c>
      <c r="M17" s="60">
        <v>44405200</v>
      </c>
    </row>
    <row r="18" spans="1:13" s="8" customFormat="1" ht="12.75">
      <c r="A18" s="24" t="s">
        <v>89</v>
      </c>
      <c r="B18" s="77" t="s">
        <v>198</v>
      </c>
      <c r="C18" s="57" t="s">
        <v>199</v>
      </c>
      <c r="D18" s="58">
        <v>2158</v>
      </c>
      <c r="E18" s="59">
        <v>4748753</v>
      </c>
      <c r="F18" s="59">
        <v>11025483</v>
      </c>
      <c r="G18" s="59">
        <v>300000</v>
      </c>
      <c r="H18" s="60">
        <v>16076394</v>
      </c>
      <c r="I18" s="61">
        <v>3878</v>
      </c>
      <c r="J18" s="62">
        <v>5881312</v>
      </c>
      <c r="K18" s="59">
        <v>8807314</v>
      </c>
      <c r="L18" s="62">
        <v>433000</v>
      </c>
      <c r="M18" s="60">
        <v>15125504</v>
      </c>
    </row>
    <row r="19" spans="1:13" s="8" customFormat="1" ht="12.75">
      <c r="A19" s="24" t="s">
        <v>89</v>
      </c>
      <c r="B19" s="77" t="s">
        <v>200</v>
      </c>
      <c r="C19" s="57" t="s">
        <v>201</v>
      </c>
      <c r="D19" s="58">
        <v>0</v>
      </c>
      <c r="E19" s="59">
        <v>0</v>
      </c>
      <c r="F19" s="59">
        <v>-300000</v>
      </c>
      <c r="G19" s="59">
        <v>300000</v>
      </c>
      <c r="H19" s="60">
        <v>0</v>
      </c>
      <c r="I19" s="61">
        <v>92211</v>
      </c>
      <c r="J19" s="62">
        <v>4428293</v>
      </c>
      <c r="K19" s="59">
        <v>437005</v>
      </c>
      <c r="L19" s="62">
        <v>300000</v>
      </c>
      <c r="M19" s="60">
        <v>5257509</v>
      </c>
    </row>
    <row r="20" spans="1:13" s="8" customFormat="1" ht="12.75">
      <c r="A20" s="24" t="s">
        <v>89</v>
      </c>
      <c r="B20" s="77" t="s">
        <v>48</v>
      </c>
      <c r="C20" s="57" t="s">
        <v>49</v>
      </c>
      <c r="D20" s="58">
        <v>51790096</v>
      </c>
      <c r="E20" s="59">
        <v>224517054</v>
      </c>
      <c r="F20" s="59">
        <v>167793834</v>
      </c>
      <c r="G20" s="59">
        <v>7358000</v>
      </c>
      <c r="H20" s="60">
        <v>451458984</v>
      </c>
      <c r="I20" s="61">
        <v>45826253</v>
      </c>
      <c r="J20" s="62">
        <v>229978777</v>
      </c>
      <c r="K20" s="59">
        <v>175581894</v>
      </c>
      <c r="L20" s="62">
        <v>3530000</v>
      </c>
      <c r="M20" s="60">
        <v>454916924</v>
      </c>
    </row>
    <row r="21" spans="1:13" s="8" customFormat="1" ht="12.75">
      <c r="A21" s="24" t="s">
        <v>89</v>
      </c>
      <c r="B21" s="77" t="s">
        <v>202</v>
      </c>
      <c r="C21" s="57" t="s">
        <v>203</v>
      </c>
      <c r="D21" s="58">
        <v>2068124</v>
      </c>
      <c r="E21" s="59">
        <v>29003628</v>
      </c>
      <c r="F21" s="59">
        <v>377669</v>
      </c>
      <c r="G21" s="59">
        <v>300000</v>
      </c>
      <c r="H21" s="60">
        <v>31749421</v>
      </c>
      <c r="I21" s="61">
        <v>919576</v>
      </c>
      <c r="J21" s="62">
        <v>12637624</v>
      </c>
      <c r="K21" s="59">
        <v>-252487</v>
      </c>
      <c r="L21" s="62">
        <v>350000</v>
      </c>
      <c r="M21" s="60">
        <v>13654713</v>
      </c>
    </row>
    <row r="22" spans="1:13" s="8" customFormat="1" ht="12.75">
      <c r="A22" s="24" t="s">
        <v>108</v>
      </c>
      <c r="B22" s="77" t="s">
        <v>204</v>
      </c>
      <c r="C22" s="57" t="s">
        <v>205</v>
      </c>
      <c r="D22" s="58">
        <v>0</v>
      </c>
      <c r="E22" s="59">
        <v>0</v>
      </c>
      <c r="F22" s="59">
        <v>378014</v>
      </c>
      <c r="G22" s="59">
        <v>300000</v>
      </c>
      <c r="H22" s="60">
        <v>678014</v>
      </c>
      <c r="I22" s="61">
        <v>0</v>
      </c>
      <c r="J22" s="62">
        <v>0</v>
      </c>
      <c r="K22" s="59">
        <v>25420660</v>
      </c>
      <c r="L22" s="62">
        <v>300000</v>
      </c>
      <c r="M22" s="60">
        <v>25720660</v>
      </c>
    </row>
    <row r="23" spans="1:13" s="37" customFormat="1" ht="12.75">
      <c r="A23" s="46"/>
      <c r="B23" s="78" t="s">
        <v>206</v>
      </c>
      <c r="C23" s="79"/>
      <c r="D23" s="66">
        <f aca="true" t="shared" si="2" ref="D23:M23">SUM(D17:D22)</f>
        <v>58233530</v>
      </c>
      <c r="E23" s="67">
        <f t="shared" si="2"/>
        <v>284922894</v>
      </c>
      <c r="F23" s="67">
        <f t="shared" si="2"/>
        <v>207042099</v>
      </c>
      <c r="G23" s="67">
        <f t="shared" si="2"/>
        <v>8858000</v>
      </c>
      <c r="H23" s="80">
        <f t="shared" si="2"/>
        <v>559056523</v>
      </c>
      <c r="I23" s="81">
        <f t="shared" si="2"/>
        <v>51092338</v>
      </c>
      <c r="J23" s="82">
        <f t="shared" si="2"/>
        <v>263133142</v>
      </c>
      <c r="K23" s="67">
        <f t="shared" si="2"/>
        <v>239591030</v>
      </c>
      <c r="L23" s="82">
        <f t="shared" si="2"/>
        <v>5264000</v>
      </c>
      <c r="M23" s="80">
        <f t="shared" si="2"/>
        <v>559080510</v>
      </c>
    </row>
    <row r="24" spans="1:13" s="8" customFormat="1" ht="12.75">
      <c r="A24" s="24" t="s">
        <v>89</v>
      </c>
      <c r="B24" s="77" t="s">
        <v>207</v>
      </c>
      <c r="C24" s="57" t="s">
        <v>208</v>
      </c>
      <c r="D24" s="58">
        <v>0</v>
      </c>
      <c r="E24" s="59">
        <v>28760158</v>
      </c>
      <c r="F24" s="59">
        <v>58954511</v>
      </c>
      <c r="G24" s="59">
        <v>525000</v>
      </c>
      <c r="H24" s="60">
        <v>88239669</v>
      </c>
      <c r="I24" s="61">
        <v>3730333</v>
      </c>
      <c r="J24" s="62">
        <v>22419303</v>
      </c>
      <c r="K24" s="59">
        <v>47203698</v>
      </c>
      <c r="L24" s="62">
        <v>327000</v>
      </c>
      <c r="M24" s="60">
        <v>73680334</v>
      </c>
    </row>
    <row r="25" spans="1:13" s="8" customFormat="1" ht="12.75">
      <c r="A25" s="24" t="s">
        <v>89</v>
      </c>
      <c r="B25" s="77" t="s">
        <v>209</v>
      </c>
      <c r="C25" s="57" t="s">
        <v>210</v>
      </c>
      <c r="D25" s="58">
        <v>17110432</v>
      </c>
      <c r="E25" s="59">
        <v>75261102</v>
      </c>
      <c r="F25" s="59">
        <v>42684952</v>
      </c>
      <c r="G25" s="59">
        <v>1034000</v>
      </c>
      <c r="H25" s="60">
        <v>136090486</v>
      </c>
      <c r="I25" s="61">
        <v>15220452</v>
      </c>
      <c r="J25" s="62">
        <v>65804742</v>
      </c>
      <c r="K25" s="59">
        <v>41503140</v>
      </c>
      <c r="L25" s="62">
        <v>1034000</v>
      </c>
      <c r="M25" s="60">
        <v>123562334</v>
      </c>
    </row>
    <row r="26" spans="1:13" s="8" customFormat="1" ht="12.75">
      <c r="A26" s="24" t="s">
        <v>89</v>
      </c>
      <c r="B26" s="77" t="s">
        <v>211</v>
      </c>
      <c r="C26" s="57" t="s">
        <v>212</v>
      </c>
      <c r="D26" s="58">
        <v>2104130</v>
      </c>
      <c r="E26" s="59">
        <v>24715905</v>
      </c>
      <c r="F26" s="59">
        <v>11781895</v>
      </c>
      <c r="G26" s="59">
        <v>300000</v>
      </c>
      <c r="H26" s="60">
        <v>38901930</v>
      </c>
      <c r="I26" s="61">
        <v>728419</v>
      </c>
      <c r="J26" s="62">
        <v>6868080</v>
      </c>
      <c r="K26" s="59">
        <v>21137579</v>
      </c>
      <c r="L26" s="62">
        <v>300000</v>
      </c>
      <c r="M26" s="60">
        <v>29034078</v>
      </c>
    </row>
    <row r="27" spans="1:13" s="8" customFormat="1" ht="12.75">
      <c r="A27" s="24" t="s">
        <v>89</v>
      </c>
      <c r="B27" s="77" t="s">
        <v>213</v>
      </c>
      <c r="C27" s="57" t="s">
        <v>214</v>
      </c>
      <c r="D27" s="58">
        <v>86191912</v>
      </c>
      <c r="E27" s="59">
        <v>33540692</v>
      </c>
      <c r="F27" s="59">
        <v>102588202</v>
      </c>
      <c r="G27" s="59">
        <v>8731000</v>
      </c>
      <c r="H27" s="60">
        <v>231051806</v>
      </c>
      <c r="I27" s="61">
        <v>35180044</v>
      </c>
      <c r="J27" s="62">
        <v>88505567</v>
      </c>
      <c r="K27" s="59">
        <v>89418595</v>
      </c>
      <c r="L27" s="62">
        <v>10875000</v>
      </c>
      <c r="M27" s="60">
        <v>223979206</v>
      </c>
    </row>
    <row r="28" spans="1:13" s="8" customFormat="1" ht="12.75">
      <c r="A28" s="24" t="s">
        <v>89</v>
      </c>
      <c r="B28" s="77" t="s">
        <v>215</v>
      </c>
      <c r="C28" s="57" t="s">
        <v>216</v>
      </c>
      <c r="D28" s="58">
        <v>662557</v>
      </c>
      <c r="E28" s="59">
        <v>5836269</v>
      </c>
      <c r="F28" s="59">
        <v>16394210</v>
      </c>
      <c r="G28" s="59">
        <v>600000</v>
      </c>
      <c r="H28" s="60">
        <v>23493036</v>
      </c>
      <c r="I28" s="61">
        <v>710448</v>
      </c>
      <c r="J28" s="62">
        <v>5600291</v>
      </c>
      <c r="K28" s="59">
        <v>25865487</v>
      </c>
      <c r="L28" s="62">
        <v>0</v>
      </c>
      <c r="M28" s="60">
        <v>32176226</v>
      </c>
    </row>
    <row r="29" spans="1:13" s="8" customFormat="1" ht="12.75">
      <c r="A29" s="24" t="s">
        <v>89</v>
      </c>
      <c r="B29" s="77" t="s">
        <v>217</v>
      </c>
      <c r="C29" s="57" t="s">
        <v>218</v>
      </c>
      <c r="D29" s="58">
        <v>-25065</v>
      </c>
      <c r="E29" s="59">
        <v>56503051</v>
      </c>
      <c r="F29" s="59">
        <v>9458503</v>
      </c>
      <c r="G29" s="59">
        <v>5878000</v>
      </c>
      <c r="H29" s="60">
        <v>71814489</v>
      </c>
      <c r="I29" s="61">
        <v>2164749</v>
      </c>
      <c r="J29" s="62">
        <v>17495370</v>
      </c>
      <c r="K29" s="59">
        <v>-21827425</v>
      </c>
      <c r="L29" s="62">
        <v>4300000</v>
      </c>
      <c r="M29" s="60">
        <v>2132694</v>
      </c>
    </row>
    <row r="30" spans="1:13" s="8" customFormat="1" ht="12.75">
      <c r="A30" s="24" t="s">
        <v>108</v>
      </c>
      <c r="B30" s="77" t="s">
        <v>219</v>
      </c>
      <c r="C30" s="57" t="s">
        <v>220</v>
      </c>
      <c r="D30" s="58">
        <v>0</v>
      </c>
      <c r="E30" s="59">
        <v>0</v>
      </c>
      <c r="F30" s="59">
        <v>20943624</v>
      </c>
      <c r="G30" s="59">
        <v>300000</v>
      </c>
      <c r="H30" s="60">
        <v>21243624</v>
      </c>
      <c r="I30" s="61">
        <v>0</v>
      </c>
      <c r="J30" s="62">
        <v>0</v>
      </c>
      <c r="K30" s="59">
        <v>19852820</v>
      </c>
      <c r="L30" s="62">
        <v>521000</v>
      </c>
      <c r="M30" s="60">
        <v>20373820</v>
      </c>
    </row>
    <row r="31" spans="1:13" s="37" customFormat="1" ht="12.75">
      <c r="A31" s="46"/>
      <c r="B31" s="78" t="s">
        <v>221</v>
      </c>
      <c r="C31" s="79"/>
      <c r="D31" s="66">
        <f aca="true" t="shared" si="3" ref="D31:M31">SUM(D24:D30)</f>
        <v>106043966</v>
      </c>
      <c r="E31" s="67">
        <f t="shared" si="3"/>
        <v>224617177</v>
      </c>
      <c r="F31" s="67">
        <f t="shared" si="3"/>
        <v>262805897</v>
      </c>
      <c r="G31" s="67">
        <f t="shared" si="3"/>
        <v>17368000</v>
      </c>
      <c r="H31" s="80">
        <f t="shared" si="3"/>
        <v>610835040</v>
      </c>
      <c r="I31" s="81">
        <f t="shared" si="3"/>
        <v>57734445</v>
      </c>
      <c r="J31" s="82">
        <f t="shared" si="3"/>
        <v>206693353</v>
      </c>
      <c r="K31" s="67">
        <f t="shared" si="3"/>
        <v>223153894</v>
      </c>
      <c r="L31" s="82">
        <f t="shared" si="3"/>
        <v>17357000</v>
      </c>
      <c r="M31" s="80">
        <f t="shared" si="3"/>
        <v>504938692</v>
      </c>
    </row>
    <row r="32" spans="1:13" s="8" customFormat="1" ht="12.75">
      <c r="A32" s="24" t="s">
        <v>89</v>
      </c>
      <c r="B32" s="77" t="s">
        <v>222</v>
      </c>
      <c r="C32" s="57" t="s">
        <v>223</v>
      </c>
      <c r="D32" s="58">
        <v>10248822</v>
      </c>
      <c r="E32" s="59">
        <v>78720163</v>
      </c>
      <c r="F32" s="59">
        <v>22170557</v>
      </c>
      <c r="G32" s="59">
        <v>23300000</v>
      </c>
      <c r="H32" s="60">
        <v>134439542</v>
      </c>
      <c r="I32" s="61">
        <v>9869956</v>
      </c>
      <c r="J32" s="62">
        <v>74380202</v>
      </c>
      <c r="K32" s="59">
        <v>49109798</v>
      </c>
      <c r="L32" s="62">
        <v>378000</v>
      </c>
      <c r="M32" s="60">
        <v>133737956</v>
      </c>
    </row>
    <row r="33" spans="1:13" s="8" customFormat="1" ht="12.75">
      <c r="A33" s="24" t="s">
        <v>89</v>
      </c>
      <c r="B33" s="77" t="s">
        <v>224</v>
      </c>
      <c r="C33" s="57" t="s">
        <v>225</v>
      </c>
      <c r="D33" s="58">
        <v>11771349</v>
      </c>
      <c r="E33" s="59">
        <v>76540653</v>
      </c>
      <c r="F33" s="59">
        <v>35077977</v>
      </c>
      <c r="G33" s="59">
        <v>12780000</v>
      </c>
      <c r="H33" s="60">
        <v>136169979</v>
      </c>
      <c r="I33" s="61">
        <v>10120078</v>
      </c>
      <c r="J33" s="62">
        <v>54683424</v>
      </c>
      <c r="K33" s="59">
        <v>80557570</v>
      </c>
      <c r="L33" s="62">
        <v>596000</v>
      </c>
      <c r="M33" s="60">
        <v>145957072</v>
      </c>
    </row>
    <row r="34" spans="1:13" s="8" customFormat="1" ht="12.75">
      <c r="A34" s="24" t="s">
        <v>89</v>
      </c>
      <c r="B34" s="77" t="s">
        <v>226</v>
      </c>
      <c r="C34" s="57" t="s">
        <v>227</v>
      </c>
      <c r="D34" s="58">
        <v>24299285</v>
      </c>
      <c r="E34" s="59">
        <v>101411606</v>
      </c>
      <c r="F34" s="59">
        <v>39624910</v>
      </c>
      <c r="G34" s="59">
        <v>1504000</v>
      </c>
      <c r="H34" s="60">
        <v>166839801</v>
      </c>
      <c r="I34" s="61">
        <v>20930375</v>
      </c>
      <c r="J34" s="62">
        <v>84973976</v>
      </c>
      <c r="K34" s="59">
        <v>31452865</v>
      </c>
      <c r="L34" s="62">
        <v>2003000</v>
      </c>
      <c r="M34" s="60">
        <v>139360216</v>
      </c>
    </row>
    <row r="35" spans="1:13" s="8" customFormat="1" ht="12.75">
      <c r="A35" s="24" t="s">
        <v>89</v>
      </c>
      <c r="B35" s="77" t="s">
        <v>228</v>
      </c>
      <c r="C35" s="57" t="s">
        <v>229</v>
      </c>
      <c r="D35" s="58">
        <v>3313568</v>
      </c>
      <c r="E35" s="59">
        <v>14588460</v>
      </c>
      <c r="F35" s="59">
        <v>-2271631</v>
      </c>
      <c r="G35" s="59">
        <v>3178000</v>
      </c>
      <c r="H35" s="60">
        <v>18808397</v>
      </c>
      <c r="I35" s="61">
        <v>3226327</v>
      </c>
      <c r="J35" s="62">
        <v>5971480</v>
      </c>
      <c r="K35" s="59">
        <v>18680608</v>
      </c>
      <c r="L35" s="62">
        <v>614000</v>
      </c>
      <c r="M35" s="60">
        <v>28492415</v>
      </c>
    </row>
    <row r="36" spans="1:13" s="8" customFormat="1" ht="12.75">
      <c r="A36" s="24" t="s">
        <v>108</v>
      </c>
      <c r="B36" s="77" t="s">
        <v>230</v>
      </c>
      <c r="C36" s="57" t="s">
        <v>231</v>
      </c>
      <c r="D36" s="58">
        <v>0</v>
      </c>
      <c r="E36" s="59">
        <v>0</v>
      </c>
      <c r="F36" s="59">
        <v>34802744</v>
      </c>
      <c r="G36" s="59">
        <v>600000</v>
      </c>
      <c r="H36" s="60">
        <v>35402744</v>
      </c>
      <c r="I36" s="61">
        <v>0</v>
      </c>
      <c r="J36" s="62">
        <v>0</v>
      </c>
      <c r="K36" s="59">
        <v>34736564</v>
      </c>
      <c r="L36" s="62">
        <v>300000</v>
      </c>
      <c r="M36" s="60">
        <v>35036564</v>
      </c>
    </row>
    <row r="37" spans="1:13" s="37" customFormat="1" ht="12.75">
      <c r="A37" s="46"/>
      <c r="B37" s="78" t="s">
        <v>232</v>
      </c>
      <c r="C37" s="79"/>
      <c r="D37" s="66">
        <f aca="true" t="shared" si="4" ref="D37:M37">SUM(D32:D36)</f>
        <v>49633024</v>
      </c>
      <c r="E37" s="67">
        <f t="shared" si="4"/>
        <v>271260882</v>
      </c>
      <c r="F37" s="67">
        <f t="shared" si="4"/>
        <v>129404557</v>
      </c>
      <c r="G37" s="67">
        <f t="shared" si="4"/>
        <v>41362000</v>
      </c>
      <c r="H37" s="80">
        <f t="shared" si="4"/>
        <v>491660463</v>
      </c>
      <c r="I37" s="81">
        <f t="shared" si="4"/>
        <v>44146736</v>
      </c>
      <c r="J37" s="82">
        <f t="shared" si="4"/>
        <v>220009082</v>
      </c>
      <c r="K37" s="67">
        <f t="shared" si="4"/>
        <v>214537405</v>
      </c>
      <c r="L37" s="82">
        <f t="shared" si="4"/>
        <v>3891000</v>
      </c>
      <c r="M37" s="80">
        <f t="shared" si="4"/>
        <v>482584223</v>
      </c>
    </row>
    <row r="38" spans="1:13" s="37" customFormat="1" ht="12.75">
      <c r="A38" s="46"/>
      <c r="B38" s="78" t="s">
        <v>233</v>
      </c>
      <c r="C38" s="79"/>
      <c r="D38" s="66">
        <f aca="true" t="shared" si="5" ref="D38:M38">SUM(D9,D11:D15,D17:D22,D24:D30,D32:D36)</f>
        <v>464434061</v>
      </c>
      <c r="E38" s="67">
        <f t="shared" si="5"/>
        <v>1412095431</v>
      </c>
      <c r="F38" s="67">
        <f t="shared" si="5"/>
        <v>1010809916</v>
      </c>
      <c r="G38" s="67">
        <f t="shared" si="5"/>
        <v>137316000</v>
      </c>
      <c r="H38" s="80">
        <f t="shared" si="5"/>
        <v>3024655408</v>
      </c>
      <c r="I38" s="81">
        <f t="shared" si="5"/>
        <v>288806732</v>
      </c>
      <c r="J38" s="82">
        <f t="shared" si="5"/>
        <v>1284440953</v>
      </c>
      <c r="K38" s="67">
        <f t="shared" si="5"/>
        <v>1176234608</v>
      </c>
      <c r="L38" s="82">
        <f t="shared" si="5"/>
        <v>51509000</v>
      </c>
      <c r="M38" s="80">
        <f t="shared" si="5"/>
        <v>2800991293</v>
      </c>
    </row>
    <row r="39" spans="1:13" s="8" customFormat="1" ht="12.75">
      <c r="A39" s="47"/>
      <c r="B39" s="83"/>
      <c r="C39" s="84"/>
      <c r="D39" s="85"/>
      <c r="E39" s="86"/>
      <c r="F39" s="86"/>
      <c r="G39" s="86"/>
      <c r="H39" s="87"/>
      <c r="I39" s="85"/>
      <c r="J39" s="86"/>
      <c r="K39" s="86"/>
      <c r="L39" s="86"/>
      <c r="M39" s="87"/>
    </row>
    <row r="40" spans="1:13" s="8" customFormat="1" ht="12.75">
      <c r="A40" s="27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0:M4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D46" sqref="D46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234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87</v>
      </c>
      <c r="B9" s="77" t="s">
        <v>35</v>
      </c>
      <c r="C9" s="57" t="s">
        <v>36</v>
      </c>
      <c r="D9" s="58">
        <v>912333430</v>
      </c>
      <c r="E9" s="59">
        <v>3558511164</v>
      </c>
      <c r="F9" s="59">
        <v>1179802273</v>
      </c>
      <c r="G9" s="59">
        <v>237242000</v>
      </c>
      <c r="H9" s="60">
        <v>5887888867</v>
      </c>
      <c r="I9" s="61">
        <v>775140810</v>
      </c>
      <c r="J9" s="62">
        <v>3149315522</v>
      </c>
      <c r="K9" s="59">
        <v>526941639</v>
      </c>
      <c r="L9" s="62">
        <v>28315000</v>
      </c>
      <c r="M9" s="60">
        <v>4479712971</v>
      </c>
    </row>
    <row r="10" spans="1:13" s="8" customFormat="1" ht="12.75">
      <c r="A10" s="24" t="s">
        <v>87</v>
      </c>
      <c r="B10" s="77" t="s">
        <v>39</v>
      </c>
      <c r="C10" s="57" t="s">
        <v>40</v>
      </c>
      <c r="D10" s="58">
        <v>1772324349</v>
      </c>
      <c r="E10" s="59">
        <v>4044182582</v>
      </c>
      <c r="F10" s="59">
        <v>1351517870</v>
      </c>
      <c r="G10" s="59">
        <v>677934000</v>
      </c>
      <c r="H10" s="60">
        <v>7845958801</v>
      </c>
      <c r="I10" s="61">
        <v>1269170557</v>
      </c>
      <c r="J10" s="62">
        <v>4363966006</v>
      </c>
      <c r="K10" s="59">
        <v>1555139126</v>
      </c>
      <c r="L10" s="62">
        <v>461911000</v>
      </c>
      <c r="M10" s="60">
        <v>7650186689</v>
      </c>
    </row>
    <row r="11" spans="1:13" s="8" customFormat="1" ht="12.75">
      <c r="A11" s="24" t="s">
        <v>87</v>
      </c>
      <c r="B11" s="77" t="s">
        <v>45</v>
      </c>
      <c r="C11" s="57" t="s">
        <v>46</v>
      </c>
      <c r="D11" s="58">
        <v>1212211543</v>
      </c>
      <c r="E11" s="59">
        <v>3297584331</v>
      </c>
      <c r="F11" s="59">
        <v>529665714</v>
      </c>
      <c r="G11" s="59">
        <v>733130000</v>
      </c>
      <c r="H11" s="60">
        <v>5772591588</v>
      </c>
      <c r="I11" s="61">
        <v>985664136</v>
      </c>
      <c r="J11" s="62">
        <v>2781984740</v>
      </c>
      <c r="K11" s="59">
        <v>563586434</v>
      </c>
      <c r="L11" s="62">
        <v>505498000</v>
      </c>
      <c r="M11" s="60">
        <v>4836733310</v>
      </c>
    </row>
    <row r="12" spans="1:13" s="37" customFormat="1" ht="12.75">
      <c r="A12" s="46"/>
      <c r="B12" s="78" t="s">
        <v>88</v>
      </c>
      <c r="C12" s="79"/>
      <c r="D12" s="66">
        <f aca="true" t="shared" si="0" ref="D12:M12">SUM(D9:D11)</f>
        <v>3896869322</v>
      </c>
      <c r="E12" s="67">
        <f t="shared" si="0"/>
        <v>10900278077</v>
      </c>
      <c r="F12" s="67">
        <f t="shared" si="0"/>
        <v>3060985857</v>
      </c>
      <c r="G12" s="67">
        <f t="shared" si="0"/>
        <v>1648306000</v>
      </c>
      <c r="H12" s="80">
        <f t="shared" si="0"/>
        <v>19506439256</v>
      </c>
      <c r="I12" s="81">
        <f t="shared" si="0"/>
        <v>3029975503</v>
      </c>
      <c r="J12" s="82">
        <f t="shared" si="0"/>
        <v>10295266268</v>
      </c>
      <c r="K12" s="67">
        <f t="shared" si="0"/>
        <v>2645667199</v>
      </c>
      <c r="L12" s="82">
        <f t="shared" si="0"/>
        <v>995724000</v>
      </c>
      <c r="M12" s="80">
        <f t="shared" si="0"/>
        <v>16966632970</v>
      </c>
    </row>
    <row r="13" spans="1:13" s="8" customFormat="1" ht="12.75">
      <c r="A13" s="24" t="s">
        <v>89</v>
      </c>
      <c r="B13" s="77" t="s">
        <v>50</v>
      </c>
      <c r="C13" s="57" t="s">
        <v>51</v>
      </c>
      <c r="D13" s="58">
        <v>118284410</v>
      </c>
      <c r="E13" s="59">
        <v>675423657</v>
      </c>
      <c r="F13" s="59">
        <v>189293823</v>
      </c>
      <c r="G13" s="59">
        <v>7465000</v>
      </c>
      <c r="H13" s="60">
        <v>990466890</v>
      </c>
      <c r="I13" s="61">
        <v>103046660</v>
      </c>
      <c r="J13" s="62">
        <v>593398743</v>
      </c>
      <c r="K13" s="59">
        <v>155677579</v>
      </c>
      <c r="L13" s="62">
        <v>33712000</v>
      </c>
      <c r="M13" s="60">
        <v>885834982</v>
      </c>
    </row>
    <row r="14" spans="1:13" s="8" customFormat="1" ht="12.75">
      <c r="A14" s="24" t="s">
        <v>89</v>
      </c>
      <c r="B14" s="77" t="s">
        <v>235</v>
      </c>
      <c r="C14" s="57" t="s">
        <v>236</v>
      </c>
      <c r="D14" s="58">
        <v>27399837</v>
      </c>
      <c r="E14" s="59">
        <v>97725354</v>
      </c>
      <c r="F14" s="59">
        <v>24389174</v>
      </c>
      <c r="G14" s="59">
        <v>5878000</v>
      </c>
      <c r="H14" s="60">
        <v>155392365</v>
      </c>
      <c r="I14" s="61">
        <v>38678776</v>
      </c>
      <c r="J14" s="62">
        <v>80298830</v>
      </c>
      <c r="K14" s="59">
        <v>35541791</v>
      </c>
      <c r="L14" s="62">
        <v>300000</v>
      </c>
      <c r="M14" s="60">
        <v>154819397</v>
      </c>
    </row>
    <row r="15" spans="1:13" s="8" customFormat="1" ht="12.75">
      <c r="A15" s="24" t="s">
        <v>89</v>
      </c>
      <c r="B15" s="77" t="s">
        <v>237</v>
      </c>
      <c r="C15" s="57" t="s">
        <v>238</v>
      </c>
      <c r="D15" s="58">
        <v>15615148</v>
      </c>
      <c r="E15" s="59">
        <v>75618221</v>
      </c>
      <c r="F15" s="59">
        <v>26989210</v>
      </c>
      <c r="G15" s="59">
        <v>1100000</v>
      </c>
      <c r="H15" s="60">
        <v>119322579</v>
      </c>
      <c r="I15" s="61">
        <v>14649853</v>
      </c>
      <c r="J15" s="62">
        <v>71689166</v>
      </c>
      <c r="K15" s="59">
        <v>19921538</v>
      </c>
      <c r="L15" s="62">
        <v>300000</v>
      </c>
      <c r="M15" s="60">
        <v>106560557</v>
      </c>
    </row>
    <row r="16" spans="1:13" s="8" customFormat="1" ht="12.75">
      <c r="A16" s="24" t="s">
        <v>108</v>
      </c>
      <c r="B16" s="77" t="s">
        <v>239</v>
      </c>
      <c r="C16" s="57" t="s">
        <v>240</v>
      </c>
      <c r="D16" s="58">
        <v>0</v>
      </c>
      <c r="E16" s="59">
        <v>0</v>
      </c>
      <c r="F16" s="59">
        <v>56283886</v>
      </c>
      <c r="G16" s="59">
        <v>9903000</v>
      </c>
      <c r="H16" s="60">
        <v>66186886</v>
      </c>
      <c r="I16" s="61">
        <v>0</v>
      </c>
      <c r="J16" s="62">
        <v>0</v>
      </c>
      <c r="K16" s="59">
        <v>86608629</v>
      </c>
      <c r="L16" s="62">
        <v>339000</v>
      </c>
      <c r="M16" s="60">
        <v>86947629</v>
      </c>
    </row>
    <row r="17" spans="1:13" s="37" customFormat="1" ht="12.75">
      <c r="A17" s="46"/>
      <c r="B17" s="78" t="s">
        <v>241</v>
      </c>
      <c r="C17" s="79"/>
      <c r="D17" s="66">
        <f aca="true" t="shared" si="1" ref="D17:M17">SUM(D13:D16)</f>
        <v>161299395</v>
      </c>
      <c r="E17" s="67">
        <f t="shared" si="1"/>
        <v>848767232</v>
      </c>
      <c r="F17" s="67">
        <f t="shared" si="1"/>
        <v>296956093</v>
      </c>
      <c r="G17" s="67">
        <f t="shared" si="1"/>
        <v>24346000</v>
      </c>
      <c r="H17" s="80">
        <f t="shared" si="1"/>
        <v>1331368720</v>
      </c>
      <c r="I17" s="81">
        <f t="shared" si="1"/>
        <v>156375289</v>
      </c>
      <c r="J17" s="82">
        <f t="shared" si="1"/>
        <v>745386739</v>
      </c>
      <c r="K17" s="67">
        <f t="shared" si="1"/>
        <v>297749537</v>
      </c>
      <c r="L17" s="82">
        <f t="shared" si="1"/>
        <v>34651000</v>
      </c>
      <c r="M17" s="80">
        <f t="shared" si="1"/>
        <v>1234162565</v>
      </c>
    </row>
    <row r="18" spans="1:13" s="8" customFormat="1" ht="12.75">
      <c r="A18" s="24" t="s">
        <v>89</v>
      </c>
      <c r="B18" s="77" t="s">
        <v>52</v>
      </c>
      <c r="C18" s="57" t="s">
        <v>53</v>
      </c>
      <c r="D18" s="58">
        <v>92262077</v>
      </c>
      <c r="E18" s="59">
        <v>285588323</v>
      </c>
      <c r="F18" s="59">
        <v>84756673</v>
      </c>
      <c r="G18" s="59">
        <v>12568000</v>
      </c>
      <c r="H18" s="60">
        <v>475175073</v>
      </c>
      <c r="I18" s="61">
        <v>63245943</v>
      </c>
      <c r="J18" s="62">
        <v>261475986</v>
      </c>
      <c r="K18" s="59">
        <v>103856983</v>
      </c>
      <c r="L18" s="62">
        <v>2194000</v>
      </c>
      <c r="M18" s="60">
        <v>430772912</v>
      </c>
    </row>
    <row r="19" spans="1:13" s="8" customFormat="1" ht="12.75">
      <c r="A19" s="24" t="s">
        <v>89</v>
      </c>
      <c r="B19" s="77" t="s">
        <v>242</v>
      </c>
      <c r="C19" s="57" t="s">
        <v>243</v>
      </c>
      <c r="D19" s="58">
        <v>19145905</v>
      </c>
      <c r="E19" s="59">
        <v>108113318</v>
      </c>
      <c r="F19" s="59">
        <v>70842218</v>
      </c>
      <c r="G19" s="59">
        <v>5978000</v>
      </c>
      <c r="H19" s="60">
        <v>204079441</v>
      </c>
      <c r="I19" s="61">
        <v>18830324</v>
      </c>
      <c r="J19" s="62">
        <v>111544692</v>
      </c>
      <c r="K19" s="59">
        <v>36468895</v>
      </c>
      <c r="L19" s="62">
        <v>1700000</v>
      </c>
      <c r="M19" s="60">
        <v>168543911</v>
      </c>
    </row>
    <row r="20" spans="1:13" s="8" customFormat="1" ht="12.75">
      <c r="A20" s="24" t="s">
        <v>89</v>
      </c>
      <c r="B20" s="77" t="s">
        <v>244</v>
      </c>
      <c r="C20" s="57" t="s">
        <v>245</v>
      </c>
      <c r="D20" s="58">
        <v>6779276</v>
      </c>
      <c r="E20" s="59">
        <v>40690176</v>
      </c>
      <c r="F20" s="59">
        <v>29235957</v>
      </c>
      <c r="G20" s="59">
        <v>2100000</v>
      </c>
      <c r="H20" s="60">
        <v>78805409</v>
      </c>
      <c r="I20" s="61">
        <v>9831584</v>
      </c>
      <c r="J20" s="62">
        <v>22796045</v>
      </c>
      <c r="K20" s="59">
        <v>26898718</v>
      </c>
      <c r="L20" s="62">
        <v>1894000</v>
      </c>
      <c r="M20" s="60">
        <v>61420347</v>
      </c>
    </row>
    <row r="21" spans="1:13" s="8" customFormat="1" ht="12.75">
      <c r="A21" s="24" t="s">
        <v>89</v>
      </c>
      <c r="B21" s="77" t="s">
        <v>246</v>
      </c>
      <c r="C21" s="57" t="s">
        <v>247</v>
      </c>
      <c r="D21" s="58">
        <v>68394945</v>
      </c>
      <c r="E21" s="59">
        <v>125210243</v>
      </c>
      <c r="F21" s="59">
        <v>109053027</v>
      </c>
      <c r="G21" s="59">
        <v>10456000</v>
      </c>
      <c r="H21" s="60">
        <v>313114215</v>
      </c>
      <c r="I21" s="61">
        <v>63673293</v>
      </c>
      <c r="J21" s="62">
        <v>82981250</v>
      </c>
      <c r="K21" s="59">
        <v>40255924</v>
      </c>
      <c r="L21" s="62">
        <v>5094000</v>
      </c>
      <c r="M21" s="60">
        <v>192004467</v>
      </c>
    </row>
    <row r="22" spans="1:13" s="8" customFormat="1" ht="12.75">
      <c r="A22" s="24" t="s">
        <v>108</v>
      </c>
      <c r="B22" s="77" t="s">
        <v>248</v>
      </c>
      <c r="C22" s="57" t="s">
        <v>249</v>
      </c>
      <c r="D22" s="58">
        <v>0</v>
      </c>
      <c r="E22" s="59">
        <v>273454</v>
      </c>
      <c r="F22" s="59">
        <v>62865972</v>
      </c>
      <c r="G22" s="59">
        <v>300000</v>
      </c>
      <c r="H22" s="60">
        <v>63439426</v>
      </c>
      <c r="I22" s="61">
        <v>0</v>
      </c>
      <c r="J22" s="62">
        <v>0</v>
      </c>
      <c r="K22" s="59">
        <v>53289700</v>
      </c>
      <c r="L22" s="62">
        <v>300000</v>
      </c>
      <c r="M22" s="60">
        <v>53589700</v>
      </c>
    </row>
    <row r="23" spans="1:13" s="37" customFormat="1" ht="12.75">
      <c r="A23" s="46"/>
      <c r="B23" s="78" t="s">
        <v>250</v>
      </c>
      <c r="C23" s="79"/>
      <c r="D23" s="66">
        <f aca="true" t="shared" si="2" ref="D23:M23">SUM(D18:D22)</f>
        <v>186582203</v>
      </c>
      <c r="E23" s="67">
        <f t="shared" si="2"/>
        <v>559875514</v>
      </c>
      <c r="F23" s="67">
        <f t="shared" si="2"/>
        <v>356753847</v>
      </c>
      <c r="G23" s="67">
        <f t="shared" si="2"/>
        <v>31402000</v>
      </c>
      <c r="H23" s="80">
        <f t="shared" si="2"/>
        <v>1134613564</v>
      </c>
      <c r="I23" s="81">
        <f t="shared" si="2"/>
        <v>155581144</v>
      </c>
      <c r="J23" s="82">
        <f t="shared" si="2"/>
        <v>478797973</v>
      </c>
      <c r="K23" s="67">
        <f t="shared" si="2"/>
        <v>260770220</v>
      </c>
      <c r="L23" s="82">
        <f t="shared" si="2"/>
        <v>11182000</v>
      </c>
      <c r="M23" s="80">
        <f t="shared" si="2"/>
        <v>906331337</v>
      </c>
    </row>
    <row r="24" spans="1:13" s="37" customFormat="1" ht="12.75">
      <c r="A24" s="46"/>
      <c r="B24" s="78" t="s">
        <v>251</v>
      </c>
      <c r="C24" s="79"/>
      <c r="D24" s="66">
        <f aca="true" t="shared" si="3" ref="D24:M24">SUM(D9:D11,D13:D16,D18:D22)</f>
        <v>4244750920</v>
      </c>
      <c r="E24" s="67">
        <f t="shared" si="3"/>
        <v>12308920823</v>
      </c>
      <c r="F24" s="67">
        <f t="shared" si="3"/>
        <v>3714695797</v>
      </c>
      <c r="G24" s="67">
        <f t="shared" si="3"/>
        <v>1704054000</v>
      </c>
      <c r="H24" s="80">
        <f t="shared" si="3"/>
        <v>21972421540</v>
      </c>
      <c r="I24" s="81">
        <f t="shared" si="3"/>
        <v>3341931936</v>
      </c>
      <c r="J24" s="82">
        <f t="shared" si="3"/>
        <v>11519450980</v>
      </c>
      <c r="K24" s="67">
        <f t="shared" si="3"/>
        <v>3204186956</v>
      </c>
      <c r="L24" s="82">
        <f t="shared" si="3"/>
        <v>1041557000</v>
      </c>
      <c r="M24" s="80">
        <f t="shared" si="3"/>
        <v>19107126872</v>
      </c>
    </row>
    <row r="25" spans="1:13" s="8" customFormat="1" ht="12.75">
      <c r="A25" s="47"/>
      <c r="B25" s="83"/>
      <c r="C25" s="84"/>
      <c r="D25" s="85"/>
      <c r="E25" s="86"/>
      <c r="F25" s="86"/>
      <c r="G25" s="86"/>
      <c r="H25" s="87"/>
      <c r="I25" s="85"/>
      <c r="J25" s="86"/>
      <c r="K25" s="86"/>
      <c r="L25" s="86"/>
      <c r="M25" s="87"/>
    </row>
    <row r="26" spans="1:13" s="8" customFormat="1" ht="12.75">
      <c r="A26" s="27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26:M2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D46" sqref="D46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252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 t="s">
        <v>87</v>
      </c>
      <c r="B9" s="77" t="s">
        <v>37</v>
      </c>
      <c r="C9" s="57" t="s">
        <v>38</v>
      </c>
      <c r="D9" s="58">
        <v>1163498502</v>
      </c>
      <c r="E9" s="59">
        <v>3409960358</v>
      </c>
      <c r="F9" s="59">
        <v>1124193492</v>
      </c>
      <c r="G9" s="59">
        <v>417053000</v>
      </c>
      <c r="H9" s="60">
        <v>6114705352</v>
      </c>
      <c r="I9" s="61">
        <v>1109944053</v>
      </c>
      <c r="J9" s="62">
        <v>3275873408</v>
      </c>
      <c r="K9" s="59">
        <v>948121815</v>
      </c>
      <c r="L9" s="62">
        <v>505410000</v>
      </c>
      <c r="M9" s="60">
        <v>5839349276</v>
      </c>
    </row>
    <row r="10" spans="1:13" s="37" customFormat="1" ht="12.75" customHeight="1">
      <c r="A10" s="46"/>
      <c r="B10" s="78" t="s">
        <v>88</v>
      </c>
      <c r="C10" s="79"/>
      <c r="D10" s="66">
        <f aca="true" t="shared" si="0" ref="D10:M10">D9</f>
        <v>1163498502</v>
      </c>
      <c r="E10" s="67">
        <f t="shared" si="0"/>
        <v>3409960358</v>
      </c>
      <c r="F10" s="67">
        <f t="shared" si="0"/>
        <v>1124193492</v>
      </c>
      <c r="G10" s="67">
        <f t="shared" si="0"/>
        <v>417053000</v>
      </c>
      <c r="H10" s="80">
        <f t="shared" si="0"/>
        <v>6114705352</v>
      </c>
      <c r="I10" s="81">
        <f t="shared" si="0"/>
        <v>1109944053</v>
      </c>
      <c r="J10" s="82">
        <f t="shared" si="0"/>
        <v>3275873408</v>
      </c>
      <c r="K10" s="67">
        <f t="shared" si="0"/>
        <v>948121815</v>
      </c>
      <c r="L10" s="82">
        <f t="shared" si="0"/>
        <v>505410000</v>
      </c>
      <c r="M10" s="80">
        <f t="shared" si="0"/>
        <v>5839349276</v>
      </c>
    </row>
    <row r="11" spans="1:13" s="8" customFormat="1" ht="12.75" customHeight="1">
      <c r="A11" s="24" t="s">
        <v>89</v>
      </c>
      <c r="B11" s="77" t="s">
        <v>253</v>
      </c>
      <c r="C11" s="57" t="s">
        <v>254</v>
      </c>
      <c r="D11" s="58">
        <v>559125</v>
      </c>
      <c r="E11" s="59">
        <v>0</v>
      </c>
      <c r="F11" s="59">
        <v>11398213</v>
      </c>
      <c r="G11" s="59">
        <v>0</v>
      </c>
      <c r="H11" s="60">
        <v>11957338</v>
      </c>
      <c r="I11" s="61">
        <v>464010</v>
      </c>
      <c r="J11" s="62">
        <v>0</v>
      </c>
      <c r="K11" s="59">
        <v>13928887</v>
      </c>
      <c r="L11" s="62">
        <v>1000000</v>
      </c>
      <c r="M11" s="60">
        <v>15392897</v>
      </c>
    </row>
    <row r="12" spans="1:13" s="8" customFormat="1" ht="12.75" customHeight="1">
      <c r="A12" s="24" t="s">
        <v>89</v>
      </c>
      <c r="B12" s="77" t="s">
        <v>255</v>
      </c>
      <c r="C12" s="57" t="s">
        <v>256</v>
      </c>
      <c r="D12" s="58">
        <v>342878</v>
      </c>
      <c r="E12" s="59">
        <v>64956</v>
      </c>
      <c r="F12" s="59">
        <v>11527458</v>
      </c>
      <c r="G12" s="59">
        <v>600000</v>
      </c>
      <c r="H12" s="60">
        <v>12535292</v>
      </c>
      <c r="I12" s="61">
        <v>-295223</v>
      </c>
      <c r="J12" s="62">
        <v>20481</v>
      </c>
      <c r="K12" s="59">
        <v>10931573</v>
      </c>
      <c r="L12" s="62">
        <v>300000</v>
      </c>
      <c r="M12" s="60">
        <v>10956831</v>
      </c>
    </row>
    <row r="13" spans="1:13" s="8" customFormat="1" ht="12.75" customHeight="1">
      <c r="A13" s="24" t="s">
        <v>89</v>
      </c>
      <c r="B13" s="77" t="s">
        <v>257</v>
      </c>
      <c r="C13" s="57" t="s">
        <v>258</v>
      </c>
      <c r="D13" s="58">
        <v>0</v>
      </c>
      <c r="E13" s="59">
        <v>0</v>
      </c>
      <c r="F13" s="59">
        <v>23429715</v>
      </c>
      <c r="G13" s="59">
        <v>0</v>
      </c>
      <c r="H13" s="60">
        <v>23429715</v>
      </c>
      <c r="I13" s="61">
        <v>0</v>
      </c>
      <c r="J13" s="62">
        <v>0</v>
      </c>
      <c r="K13" s="59">
        <v>15601352</v>
      </c>
      <c r="L13" s="62">
        <v>1000000</v>
      </c>
      <c r="M13" s="60">
        <v>16601352</v>
      </c>
    </row>
    <row r="14" spans="1:13" s="8" customFormat="1" ht="12.75" customHeight="1">
      <c r="A14" s="24" t="s">
        <v>89</v>
      </c>
      <c r="B14" s="77" t="s">
        <v>259</v>
      </c>
      <c r="C14" s="57" t="s">
        <v>260</v>
      </c>
      <c r="D14" s="58">
        <v>2442507</v>
      </c>
      <c r="E14" s="59">
        <v>5258016</v>
      </c>
      <c r="F14" s="59">
        <v>1884197</v>
      </c>
      <c r="G14" s="59">
        <v>300000</v>
      </c>
      <c r="H14" s="60">
        <v>9884720</v>
      </c>
      <c r="I14" s="61">
        <v>2044296</v>
      </c>
      <c r="J14" s="62">
        <v>5069898</v>
      </c>
      <c r="K14" s="59">
        <v>23431235</v>
      </c>
      <c r="L14" s="62">
        <v>0</v>
      </c>
      <c r="M14" s="60">
        <v>30545429</v>
      </c>
    </row>
    <row r="15" spans="1:13" s="8" customFormat="1" ht="12.75" customHeight="1">
      <c r="A15" s="24" t="s">
        <v>89</v>
      </c>
      <c r="B15" s="77" t="s">
        <v>261</v>
      </c>
      <c r="C15" s="57" t="s">
        <v>262</v>
      </c>
      <c r="D15" s="58">
        <v>564141</v>
      </c>
      <c r="E15" s="59">
        <v>0</v>
      </c>
      <c r="F15" s="59">
        <v>7873022</v>
      </c>
      <c r="G15" s="59">
        <v>600000</v>
      </c>
      <c r="H15" s="60">
        <v>9037163</v>
      </c>
      <c r="I15" s="61">
        <v>164241</v>
      </c>
      <c r="J15" s="62">
        <v>0</v>
      </c>
      <c r="K15" s="59">
        <v>12355362</v>
      </c>
      <c r="L15" s="62">
        <v>0</v>
      </c>
      <c r="M15" s="60">
        <v>12519603</v>
      </c>
    </row>
    <row r="16" spans="1:13" s="8" customFormat="1" ht="12.75" customHeight="1">
      <c r="A16" s="24" t="s">
        <v>89</v>
      </c>
      <c r="B16" s="77" t="s">
        <v>263</v>
      </c>
      <c r="C16" s="57" t="s">
        <v>264</v>
      </c>
      <c r="D16" s="58">
        <v>51730127</v>
      </c>
      <c r="E16" s="59">
        <v>22430603</v>
      </c>
      <c r="F16" s="59">
        <v>11231286</v>
      </c>
      <c r="G16" s="59">
        <v>1400000</v>
      </c>
      <c r="H16" s="60">
        <v>86792016</v>
      </c>
      <c r="I16" s="61">
        <v>79870286</v>
      </c>
      <c r="J16" s="62">
        <v>32370738</v>
      </c>
      <c r="K16" s="59">
        <v>37603653</v>
      </c>
      <c r="L16" s="62">
        <v>300000</v>
      </c>
      <c r="M16" s="60">
        <v>150144677</v>
      </c>
    </row>
    <row r="17" spans="1:13" s="8" customFormat="1" ht="12.75" customHeight="1">
      <c r="A17" s="24" t="s">
        <v>108</v>
      </c>
      <c r="B17" s="77" t="s">
        <v>265</v>
      </c>
      <c r="C17" s="57" t="s">
        <v>266</v>
      </c>
      <c r="D17" s="58">
        <v>0</v>
      </c>
      <c r="E17" s="59">
        <v>81849511</v>
      </c>
      <c r="F17" s="59">
        <v>224906855</v>
      </c>
      <c r="G17" s="59">
        <v>12253000</v>
      </c>
      <c r="H17" s="60">
        <v>319009366</v>
      </c>
      <c r="I17" s="61">
        <v>0</v>
      </c>
      <c r="J17" s="62">
        <v>73129637</v>
      </c>
      <c r="K17" s="59">
        <v>73232928</v>
      </c>
      <c r="L17" s="62">
        <v>4820000</v>
      </c>
      <c r="M17" s="60">
        <v>151182565</v>
      </c>
    </row>
    <row r="18" spans="1:13" s="37" customFormat="1" ht="12.75" customHeight="1">
      <c r="A18" s="46"/>
      <c r="B18" s="78" t="s">
        <v>267</v>
      </c>
      <c r="C18" s="79"/>
      <c r="D18" s="66">
        <f aca="true" t="shared" si="1" ref="D18:M18">SUM(D11:D17)</f>
        <v>55638778</v>
      </c>
      <c r="E18" s="67">
        <f t="shared" si="1"/>
        <v>109603086</v>
      </c>
      <c r="F18" s="67">
        <f t="shared" si="1"/>
        <v>292250746</v>
      </c>
      <c r="G18" s="67">
        <f t="shared" si="1"/>
        <v>15153000</v>
      </c>
      <c r="H18" s="80">
        <f t="shared" si="1"/>
        <v>472645610</v>
      </c>
      <c r="I18" s="81">
        <f t="shared" si="1"/>
        <v>82247610</v>
      </c>
      <c r="J18" s="82">
        <f t="shared" si="1"/>
        <v>110590754</v>
      </c>
      <c r="K18" s="67">
        <f t="shared" si="1"/>
        <v>187084990</v>
      </c>
      <c r="L18" s="82">
        <f t="shared" si="1"/>
        <v>7420000</v>
      </c>
      <c r="M18" s="80">
        <f t="shared" si="1"/>
        <v>387343354</v>
      </c>
    </row>
    <row r="19" spans="1:13" s="8" customFormat="1" ht="12.75" customHeight="1">
      <c r="A19" s="24" t="s">
        <v>89</v>
      </c>
      <c r="B19" s="77" t="s">
        <v>268</v>
      </c>
      <c r="C19" s="57" t="s">
        <v>269</v>
      </c>
      <c r="D19" s="58">
        <v>6302116</v>
      </c>
      <c r="E19" s="59">
        <v>451553</v>
      </c>
      <c r="F19" s="59">
        <v>18799362</v>
      </c>
      <c r="G19" s="59">
        <v>600000</v>
      </c>
      <c r="H19" s="60">
        <v>26153031</v>
      </c>
      <c r="I19" s="61">
        <v>16164355</v>
      </c>
      <c r="J19" s="62">
        <v>364217</v>
      </c>
      <c r="K19" s="59">
        <v>20725519</v>
      </c>
      <c r="L19" s="62">
        <v>0</v>
      </c>
      <c r="M19" s="60">
        <v>37254091</v>
      </c>
    </row>
    <row r="20" spans="1:13" s="8" customFormat="1" ht="12.75" customHeight="1">
      <c r="A20" s="24" t="s">
        <v>89</v>
      </c>
      <c r="B20" s="77" t="s">
        <v>270</v>
      </c>
      <c r="C20" s="57" t="s">
        <v>271</v>
      </c>
      <c r="D20" s="58">
        <v>33247233</v>
      </c>
      <c r="E20" s="59">
        <v>13092728</v>
      </c>
      <c r="F20" s="59">
        <v>15940318</v>
      </c>
      <c r="G20" s="59">
        <v>600000</v>
      </c>
      <c r="H20" s="60">
        <v>62880279</v>
      </c>
      <c r="I20" s="61">
        <v>24816971</v>
      </c>
      <c r="J20" s="62">
        <v>14079359</v>
      </c>
      <c r="K20" s="59">
        <v>18267868</v>
      </c>
      <c r="L20" s="62">
        <v>0</v>
      </c>
      <c r="M20" s="60">
        <v>57164198</v>
      </c>
    </row>
    <row r="21" spans="1:13" s="8" customFormat="1" ht="12.75" customHeight="1">
      <c r="A21" s="24" t="s">
        <v>89</v>
      </c>
      <c r="B21" s="77" t="s">
        <v>272</v>
      </c>
      <c r="C21" s="57" t="s">
        <v>273</v>
      </c>
      <c r="D21" s="58">
        <v>3025779</v>
      </c>
      <c r="E21" s="59">
        <v>9320917</v>
      </c>
      <c r="F21" s="59">
        <v>2684700</v>
      </c>
      <c r="G21" s="59">
        <v>600000</v>
      </c>
      <c r="H21" s="60">
        <v>15631396</v>
      </c>
      <c r="I21" s="61">
        <v>2708498</v>
      </c>
      <c r="J21" s="62">
        <v>6430388</v>
      </c>
      <c r="K21" s="59">
        <v>14470117</v>
      </c>
      <c r="L21" s="62">
        <v>0</v>
      </c>
      <c r="M21" s="60">
        <v>23609003</v>
      </c>
    </row>
    <row r="22" spans="1:13" s="8" customFormat="1" ht="12.75" customHeight="1">
      <c r="A22" s="24" t="s">
        <v>89</v>
      </c>
      <c r="B22" s="77" t="s">
        <v>274</v>
      </c>
      <c r="C22" s="57" t="s">
        <v>275</v>
      </c>
      <c r="D22" s="58">
        <v>448247</v>
      </c>
      <c r="E22" s="59">
        <v>8937</v>
      </c>
      <c r="F22" s="59">
        <v>9713173</v>
      </c>
      <c r="G22" s="59">
        <v>300000</v>
      </c>
      <c r="H22" s="60">
        <v>10470357</v>
      </c>
      <c r="I22" s="61">
        <v>303364</v>
      </c>
      <c r="J22" s="62">
        <v>7231</v>
      </c>
      <c r="K22" s="59">
        <v>5921604</v>
      </c>
      <c r="L22" s="62">
        <v>300000</v>
      </c>
      <c r="M22" s="60">
        <v>6532199</v>
      </c>
    </row>
    <row r="23" spans="1:13" s="8" customFormat="1" ht="12.75" customHeight="1">
      <c r="A23" s="24" t="s">
        <v>89</v>
      </c>
      <c r="B23" s="77" t="s">
        <v>54</v>
      </c>
      <c r="C23" s="57" t="s">
        <v>55</v>
      </c>
      <c r="D23" s="58">
        <v>160758219</v>
      </c>
      <c r="E23" s="59">
        <v>517470290</v>
      </c>
      <c r="F23" s="59">
        <v>-123562130</v>
      </c>
      <c r="G23" s="59">
        <v>179258000</v>
      </c>
      <c r="H23" s="60">
        <v>733924379</v>
      </c>
      <c r="I23" s="61">
        <v>155981489</v>
      </c>
      <c r="J23" s="62">
        <v>459475022</v>
      </c>
      <c r="K23" s="59">
        <v>46618059</v>
      </c>
      <c r="L23" s="62">
        <v>30450000</v>
      </c>
      <c r="M23" s="60">
        <v>692524570</v>
      </c>
    </row>
    <row r="24" spans="1:13" s="8" customFormat="1" ht="12.75" customHeight="1">
      <c r="A24" s="24" t="s">
        <v>89</v>
      </c>
      <c r="B24" s="77" t="s">
        <v>276</v>
      </c>
      <c r="C24" s="57" t="s">
        <v>277</v>
      </c>
      <c r="D24" s="58">
        <v>1943156</v>
      </c>
      <c r="E24" s="59">
        <v>0</v>
      </c>
      <c r="F24" s="59">
        <v>2541699</v>
      </c>
      <c r="G24" s="59">
        <v>300000</v>
      </c>
      <c r="H24" s="60">
        <v>4784855</v>
      </c>
      <c r="I24" s="61">
        <v>1769877</v>
      </c>
      <c r="J24" s="62">
        <v>0</v>
      </c>
      <c r="K24" s="59">
        <v>12664564</v>
      </c>
      <c r="L24" s="62">
        <v>3000000</v>
      </c>
      <c r="M24" s="60">
        <v>17434441</v>
      </c>
    </row>
    <row r="25" spans="1:13" s="8" customFormat="1" ht="12.75" customHeight="1">
      <c r="A25" s="24" t="s">
        <v>89</v>
      </c>
      <c r="B25" s="77" t="s">
        <v>278</v>
      </c>
      <c r="C25" s="57" t="s">
        <v>279</v>
      </c>
      <c r="D25" s="58">
        <v>1527515</v>
      </c>
      <c r="E25" s="59">
        <v>100856</v>
      </c>
      <c r="F25" s="59">
        <v>21276551</v>
      </c>
      <c r="G25" s="59">
        <v>305000</v>
      </c>
      <c r="H25" s="60">
        <v>23209922</v>
      </c>
      <c r="I25" s="61">
        <v>1276563</v>
      </c>
      <c r="J25" s="62">
        <v>75526</v>
      </c>
      <c r="K25" s="59">
        <v>10359149</v>
      </c>
      <c r="L25" s="62">
        <v>0</v>
      </c>
      <c r="M25" s="60">
        <v>11711238</v>
      </c>
    </row>
    <row r="26" spans="1:13" s="8" customFormat="1" ht="12.75" customHeight="1">
      <c r="A26" s="24" t="s">
        <v>108</v>
      </c>
      <c r="B26" s="77" t="s">
        <v>280</v>
      </c>
      <c r="C26" s="57" t="s">
        <v>281</v>
      </c>
      <c r="D26" s="58">
        <v>0</v>
      </c>
      <c r="E26" s="59">
        <v>26151249</v>
      </c>
      <c r="F26" s="59">
        <v>88797584</v>
      </c>
      <c r="G26" s="59">
        <v>4633000</v>
      </c>
      <c r="H26" s="60">
        <v>119581833</v>
      </c>
      <c r="I26" s="61">
        <v>0</v>
      </c>
      <c r="J26" s="62">
        <v>70772080</v>
      </c>
      <c r="K26" s="59">
        <v>181632273</v>
      </c>
      <c r="L26" s="62">
        <v>300000</v>
      </c>
      <c r="M26" s="60">
        <v>252704353</v>
      </c>
    </row>
    <row r="27" spans="1:13" s="37" customFormat="1" ht="12.75" customHeight="1">
      <c r="A27" s="46"/>
      <c r="B27" s="78" t="s">
        <v>282</v>
      </c>
      <c r="C27" s="79"/>
      <c r="D27" s="66">
        <f aca="true" t="shared" si="2" ref="D27:M27">SUM(D19:D26)</f>
        <v>207252265</v>
      </c>
      <c r="E27" s="67">
        <f t="shared" si="2"/>
        <v>566596530</v>
      </c>
      <c r="F27" s="67">
        <f t="shared" si="2"/>
        <v>36191257</v>
      </c>
      <c r="G27" s="67">
        <f t="shared" si="2"/>
        <v>186596000</v>
      </c>
      <c r="H27" s="80">
        <f t="shared" si="2"/>
        <v>996636052</v>
      </c>
      <c r="I27" s="81">
        <f t="shared" si="2"/>
        <v>203021117</v>
      </c>
      <c r="J27" s="82">
        <f t="shared" si="2"/>
        <v>551203823</v>
      </c>
      <c r="K27" s="67">
        <f t="shared" si="2"/>
        <v>310659153</v>
      </c>
      <c r="L27" s="82">
        <f t="shared" si="2"/>
        <v>34050000</v>
      </c>
      <c r="M27" s="80">
        <f t="shared" si="2"/>
        <v>1098934093</v>
      </c>
    </row>
    <row r="28" spans="1:13" s="8" customFormat="1" ht="12.75" customHeight="1">
      <c r="A28" s="24" t="s">
        <v>89</v>
      </c>
      <c r="B28" s="77" t="s">
        <v>283</v>
      </c>
      <c r="C28" s="57" t="s">
        <v>284</v>
      </c>
      <c r="D28" s="58">
        <v>1231425</v>
      </c>
      <c r="E28" s="59">
        <v>50932933</v>
      </c>
      <c r="F28" s="59">
        <v>24620352</v>
      </c>
      <c r="G28" s="59">
        <v>11724000</v>
      </c>
      <c r="H28" s="60">
        <v>88508710</v>
      </c>
      <c r="I28" s="61">
        <v>1027186</v>
      </c>
      <c r="J28" s="62">
        <v>49289556</v>
      </c>
      <c r="K28" s="59">
        <v>59275711</v>
      </c>
      <c r="L28" s="62">
        <v>8173000</v>
      </c>
      <c r="M28" s="60">
        <v>117765453</v>
      </c>
    </row>
    <row r="29" spans="1:13" s="8" customFormat="1" ht="12.75" customHeight="1">
      <c r="A29" s="24" t="s">
        <v>89</v>
      </c>
      <c r="B29" s="77" t="s">
        <v>285</v>
      </c>
      <c r="C29" s="57" t="s">
        <v>286</v>
      </c>
      <c r="D29" s="58">
        <v>185522</v>
      </c>
      <c r="E29" s="59">
        <v>62358</v>
      </c>
      <c r="F29" s="59">
        <v>17225178</v>
      </c>
      <c r="G29" s="59">
        <v>600000</v>
      </c>
      <c r="H29" s="60">
        <v>18073058</v>
      </c>
      <c r="I29" s="61">
        <v>200431</v>
      </c>
      <c r="J29" s="62">
        <v>44703</v>
      </c>
      <c r="K29" s="59">
        <v>11649103</v>
      </c>
      <c r="L29" s="62">
        <v>2000000</v>
      </c>
      <c r="M29" s="60">
        <v>13894237</v>
      </c>
    </row>
    <row r="30" spans="1:13" s="8" customFormat="1" ht="12.75" customHeight="1">
      <c r="A30" s="24" t="s">
        <v>89</v>
      </c>
      <c r="B30" s="77" t="s">
        <v>287</v>
      </c>
      <c r="C30" s="57" t="s">
        <v>288</v>
      </c>
      <c r="D30" s="58">
        <v>14909732</v>
      </c>
      <c r="E30" s="59">
        <v>39353806</v>
      </c>
      <c r="F30" s="59">
        <v>6947013</v>
      </c>
      <c r="G30" s="59">
        <v>13008000</v>
      </c>
      <c r="H30" s="60">
        <v>74218551</v>
      </c>
      <c r="I30" s="61">
        <v>10970967</v>
      </c>
      <c r="J30" s="62">
        <v>27311028</v>
      </c>
      <c r="K30" s="59">
        <v>2108355</v>
      </c>
      <c r="L30" s="62">
        <v>11113000</v>
      </c>
      <c r="M30" s="60">
        <v>51503350</v>
      </c>
    </row>
    <row r="31" spans="1:13" s="8" customFormat="1" ht="12.75" customHeight="1">
      <c r="A31" s="24" t="s">
        <v>89</v>
      </c>
      <c r="B31" s="77" t="s">
        <v>289</v>
      </c>
      <c r="C31" s="57" t="s">
        <v>290</v>
      </c>
      <c r="D31" s="58">
        <v>7456994</v>
      </c>
      <c r="E31" s="59">
        <v>92886</v>
      </c>
      <c r="F31" s="59">
        <v>19116857</v>
      </c>
      <c r="G31" s="59">
        <v>300000</v>
      </c>
      <c r="H31" s="60">
        <v>26966737</v>
      </c>
      <c r="I31" s="61">
        <v>6206311</v>
      </c>
      <c r="J31" s="62">
        <v>87678</v>
      </c>
      <c r="K31" s="59">
        <v>23541774</v>
      </c>
      <c r="L31" s="62">
        <v>0</v>
      </c>
      <c r="M31" s="60">
        <v>29835763</v>
      </c>
    </row>
    <row r="32" spans="1:13" s="8" customFormat="1" ht="12.75" customHeight="1">
      <c r="A32" s="24" t="s">
        <v>89</v>
      </c>
      <c r="B32" s="77" t="s">
        <v>291</v>
      </c>
      <c r="C32" s="57" t="s">
        <v>292</v>
      </c>
      <c r="D32" s="58">
        <v>567543</v>
      </c>
      <c r="E32" s="59">
        <v>0</v>
      </c>
      <c r="F32" s="59">
        <v>19558284</v>
      </c>
      <c r="G32" s="59">
        <v>300000</v>
      </c>
      <c r="H32" s="60">
        <v>20425827</v>
      </c>
      <c r="I32" s="61">
        <v>98762</v>
      </c>
      <c r="J32" s="62">
        <v>0</v>
      </c>
      <c r="K32" s="59">
        <v>19001933</v>
      </c>
      <c r="L32" s="62">
        <v>0</v>
      </c>
      <c r="M32" s="60">
        <v>19100695</v>
      </c>
    </row>
    <row r="33" spans="1:13" s="8" customFormat="1" ht="12.75" customHeight="1">
      <c r="A33" s="24" t="s">
        <v>108</v>
      </c>
      <c r="B33" s="77" t="s">
        <v>293</v>
      </c>
      <c r="C33" s="57" t="s">
        <v>294</v>
      </c>
      <c r="D33" s="58">
        <v>0</v>
      </c>
      <c r="E33" s="59">
        <v>37811891</v>
      </c>
      <c r="F33" s="59">
        <v>149371680</v>
      </c>
      <c r="G33" s="59">
        <v>11086000</v>
      </c>
      <c r="H33" s="60">
        <v>198269571</v>
      </c>
      <c r="I33" s="61">
        <v>0</v>
      </c>
      <c r="J33" s="62">
        <v>32054655</v>
      </c>
      <c r="K33" s="59">
        <v>70974151</v>
      </c>
      <c r="L33" s="62">
        <v>3739000</v>
      </c>
      <c r="M33" s="60">
        <v>106767806</v>
      </c>
    </row>
    <row r="34" spans="1:13" s="37" customFormat="1" ht="12.75" customHeight="1">
      <c r="A34" s="46"/>
      <c r="B34" s="78" t="s">
        <v>295</v>
      </c>
      <c r="C34" s="79"/>
      <c r="D34" s="66">
        <f aca="true" t="shared" si="3" ref="D34:M34">SUM(D28:D33)</f>
        <v>24351216</v>
      </c>
      <c r="E34" s="67">
        <f t="shared" si="3"/>
        <v>128253874</v>
      </c>
      <c r="F34" s="67">
        <f t="shared" si="3"/>
        <v>236839364</v>
      </c>
      <c r="G34" s="67">
        <f t="shared" si="3"/>
        <v>37018000</v>
      </c>
      <c r="H34" s="80">
        <f t="shared" si="3"/>
        <v>426462454</v>
      </c>
      <c r="I34" s="81">
        <f t="shared" si="3"/>
        <v>18503657</v>
      </c>
      <c r="J34" s="82">
        <f t="shared" si="3"/>
        <v>108787620</v>
      </c>
      <c r="K34" s="67">
        <f t="shared" si="3"/>
        <v>186551027</v>
      </c>
      <c r="L34" s="82">
        <f t="shared" si="3"/>
        <v>25025000</v>
      </c>
      <c r="M34" s="80">
        <f t="shared" si="3"/>
        <v>338867304</v>
      </c>
    </row>
    <row r="35" spans="1:13" s="8" customFormat="1" ht="12.75" customHeight="1">
      <c r="A35" s="24" t="s">
        <v>89</v>
      </c>
      <c r="B35" s="77" t="s">
        <v>296</v>
      </c>
      <c r="C35" s="57" t="s">
        <v>297</v>
      </c>
      <c r="D35" s="58">
        <v>11910759</v>
      </c>
      <c r="E35" s="59">
        <v>24377172</v>
      </c>
      <c r="F35" s="59">
        <v>14781666</v>
      </c>
      <c r="G35" s="59">
        <v>300000</v>
      </c>
      <c r="H35" s="60">
        <v>51369597</v>
      </c>
      <c r="I35" s="61">
        <v>11208526</v>
      </c>
      <c r="J35" s="62">
        <v>22557279</v>
      </c>
      <c r="K35" s="59">
        <v>12080660</v>
      </c>
      <c r="L35" s="62">
        <v>2000000</v>
      </c>
      <c r="M35" s="60">
        <v>47846465</v>
      </c>
    </row>
    <row r="36" spans="1:13" s="8" customFormat="1" ht="12.75" customHeight="1">
      <c r="A36" s="24" t="s">
        <v>89</v>
      </c>
      <c r="B36" s="77" t="s">
        <v>298</v>
      </c>
      <c r="C36" s="57" t="s">
        <v>299</v>
      </c>
      <c r="D36" s="58">
        <v>47432</v>
      </c>
      <c r="E36" s="59">
        <v>2618532</v>
      </c>
      <c r="F36" s="59">
        <v>18054357</v>
      </c>
      <c r="G36" s="59">
        <v>5800000</v>
      </c>
      <c r="H36" s="60">
        <v>26520321</v>
      </c>
      <c r="I36" s="61">
        <v>10314055</v>
      </c>
      <c r="J36" s="62">
        <v>4990680</v>
      </c>
      <c r="K36" s="59">
        <v>31673481</v>
      </c>
      <c r="L36" s="62">
        <v>300000</v>
      </c>
      <c r="M36" s="60">
        <v>47278216</v>
      </c>
    </row>
    <row r="37" spans="1:13" s="8" customFormat="1" ht="12.75" customHeight="1">
      <c r="A37" s="24" t="s">
        <v>89</v>
      </c>
      <c r="B37" s="77" t="s">
        <v>300</v>
      </c>
      <c r="C37" s="57" t="s">
        <v>301</v>
      </c>
      <c r="D37" s="58">
        <v>0</v>
      </c>
      <c r="E37" s="59">
        <v>0</v>
      </c>
      <c r="F37" s="59">
        <v>2616</v>
      </c>
      <c r="G37" s="59">
        <v>334000</v>
      </c>
      <c r="H37" s="60">
        <v>336616</v>
      </c>
      <c r="I37" s="61">
        <v>0</v>
      </c>
      <c r="J37" s="62">
        <v>0</v>
      </c>
      <c r="K37" s="59">
        <v>-300000</v>
      </c>
      <c r="L37" s="62">
        <v>300000</v>
      </c>
      <c r="M37" s="60">
        <v>0</v>
      </c>
    </row>
    <row r="38" spans="1:13" s="8" customFormat="1" ht="12.75" customHeight="1">
      <c r="A38" s="24" t="s">
        <v>89</v>
      </c>
      <c r="B38" s="77" t="s">
        <v>302</v>
      </c>
      <c r="C38" s="57" t="s">
        <v>303</v>
      </c>
      <c r="D38" s="58">
        <v>5585251</v>
      </c>
      <c r="E38" s="59">
        <v>14420090</v>
      </c>
      <c r="F38" s="59">
        <v>21590960</v>
      </c>
      <c r="G38" s="59">
        <v>536000</v>
      </c>
      <c r="H38" s="60">
        <v>42132301</v>
      </c>
      <c r="I38" s="61">
        <v>4993593</v>
      </c>
      <c r="J38" s="62">
        <v>13146520</v>
      </c>
      <c r="K38" s="59">
        <v>14873972</v>
      </c>
      <c r="L38" s="62">
        <v>0</v>
      </c>
      <c r="M38" s="60">
        <v>33014085</v>
      </c>
    </row>
    <row r="39" spans="1:13" s="8" customFormat="1" ht="12.75" customHeight="1">
      <c r="A39" s="24" t="s">
        <v>108</v>
      </c>
      <c r="B39" s="77" t="s">
        <v>304</v>
      </c>
      <c r="C39" s="57" t="s">
        <v>305</v>
      </c>
      <c r="D39" s="58">
        <v>0</v>
      </c>
      <c r="E39" s="59">
        <v>10725305</v>
      </c>
      <c r="F39" s="59">
        <v>59268798</v>
      </c>
      <c r="G39" s="59">
        <v>11697000</v>
      </c>
      <c r="H39" s="60">
        <v>81691103</v>
      </c>
      <c r="I39" s="61">
        <v>0</v>
      </c>
      <c r="J39" s="62">
        <v>12377371</v>
      </c>
      <c r="K39" s="59">
        <v>72469059</v>
      </c>
      <c r="L39" s="62">
        <v>530000</v>
      </c>
      <c r="M39" s="60">
        <v>85376430</v>
      </c>
    </row>
    <row r="40" spans="1:13" s="37" customFormat="1" ht="12.75" customHeight="1">
      <c r="A40" s="46"/>
      <c r="B40" s="78" t="s">
        <v>306</v>
      </c>
      <c r="C40" s="79"/>
      <c r="D40" s="66">
        <f aca="true" t="shared" si="4" ref="D40:M40">SUM(D35:D39)</f>
        <v>17543442</v>
      </c>
      <c r="E40" s="67">
        <f t="shared" si="4"/>
        <v>52141099</v>
      </c>
      <c r="F40" s="67">
        <f t="shared" si="4"/>
        <v>113698397</v>
      </c>
      <c r="G40" s="67">
        <f t="shared" si="4"/>
        <v>18667000</v>
      </c>
      <c r="H40" s="80">
        <f t="shared" si="4"/>
        <v>202049938</v>
      </c>
      <c r="I40" s="81">
        <f t="shared" si="4"/>
        <v>26516174</v>
      </c>
      <c r="J40" s="82">
        <f t="shared" si="4"/>
        <v>53071850</v>
      </c>
      <c r="K40" s="67">
        <f t="shared" si="4"/>
        <v>130797172</v>
      </c>
      <c r="L40" s="82">
        <f t="shared" si="4"/>
        <v>3130000</v>
      </c>
      <c r="M40" s="80">
        <f t="shared" si="4"/>
        <v>213515196</v>
      </c>
    </row>
    <row r="41" spans="1:13" s="8" customFormat="1" ht="12.75" customHeight="1">
      <c r="A41" s="24" t="s">
        <v>89</v>
      </c>
      <c r="B41" s="77" t="s">
        <v>56</v>
      </c>
      <c r="C41" s="57" t="s">
        <v>57</v>
      </c>
      <c r="D41" s="58">
        <v>44542232</v>
      </c>
      <c r="E41" s="59">
        <v>149666130</v>
      </c>
      <c r="F41" s="59">
        <v>122280660</v>
      </c>
      <c r="G41" s="59">
        <v>16904000</v>
      </c>
      <c r="H41" s="60">
        <v>333393022</v>
      </c>
      <c r="I41" s="61">
        <v>41692000</v>
      </c>
      <c r="J41" s="62">
        <v>178972000</v>
      </c>
      <c r="K41" s="59">
        <v>112530000</v>
      </c>
      <c r="L41" s="62">
        <v>6137000</v>
      </c>
      <c r="M41" s="60">
        <v>339331000</v>
      </c>
    </row>
    <row r="42" spans="1:13" s="8" customFormat="1" ht="12.75" customHeight="1">
      <c r="A42" s="24" t="s">
        <v>89</v>
      </c>
      <c r="B42" s="77" t="s">
        <v>307</v>
      </c>
      <c r="C42" s="57" t="s">
        <v>308</v>
      </c>
      <c r="D42" s="58">
        <v>1537187</v>
      </c>
      <c r="E42" s="59">
        <v>3222356</v>
      </c>
      <c r="F42" s="59">
        <v>1352851</v>
      </c>
      <c r="G42" s="59">
        <v>4800000</v>
      </c>
      <c r="H42" s="60">
        <v>10912394</v>
      </c>
      <c r="I42" s="61">
        <v>2833095</v>
      </c>
      <c r="J42" s="62">
        <v>2685507</v>
      </c>
      <c r="K42" s="59">
        <v>4466882</v>
      </c>
      <c r="L42" s="62">
        <v>0</v>
      </c>
      <c r="M42" s="60">
        <v>9985484</v>
      </c>
    </row>
    <row r="43" spans="1:13" s="8" customFormat="1" ht="12.75" customHeight="1">
      <c r="A43" s="24" t="s">
        <v>89</v>
      </c>
      <c r="B43" s="77" t="s">
        <v>309</v>
      </c>
      <c r="C43" s="57" t="s">
        <v>310</v>
      </c>
      <c r="D43" s="58">
        <v>3057632</v>
      </c>
      <c r="E43" s="59">
        <v>223218</v>
      </c>
      <c r="F43" s="59">
        <v>19014277</v>
      </c>
      <c r="G43" s="59">
        <v>600000</v>
      </c>
      <c r="H43" s="60">
        <v>22895127</v>
      </c>
      <c r="I43" s="61">
        <v>1414829</v>
      </c>
      <c r="J43" s="62">
        <v>14872</v>
      </c>
      <c r="K43" s="59">
        <v>32108894</v>
      </c>
      <c r="L43" s="62">
        <v>0</v>
      </c>
      <c r="M43" s="60">
        <v>33538595</v>
      </c>
    </row>
    <row r="44" spans="1:13" s="8" customFormat="1" ht="12.75" customHeight="1">
      <c r="A44" s="24" t="s">
        <v>108</v>
      </c>
      <c r="B44" s="77" t="s">
        <v>311</v>
      </c>
      <c r="C44" s="57" t="s">
        <v>312</v>
      </c>
      <c r="D44" s="58">
        <v>0</v>
      </c>
      <c r="E44" s="59">
        <v>3713859</v>
      </c>
      <c r="F44" s="59">
        <v>16962370</v>
      </c>
      <c r="G44" s="59">
        <v>11061000</v>
      </c>
      <c r="H44" s="60">
        <v>31737229</v>
      </c>
      <c r="I44" s="61">
        <v>0</v>
      </c>
      <c r="J44" s="62">
        <v>0</v>
      </c>
      <c r="K44" s="59">
        <v>26656326</v>
      </c>
      <c r="L44" s="62">
        <v>3644000</v>
      </c>
      <c r="M44" s="60">
        <v>30300326</v>
      </c>
    </row>
    <row r="45" spans="1:13" s="37" customFormat="1" ht="12.75" customHeight="1">
      <c r="A45" s="46"/>
      <c r="B45" s="78" t="s">
        <v>313</v>
      </c>
      <c r="C45" s="79"/>
      <c r="D45" s="66">
        <f aca="true" t="shared" si="5" ref="D45:M45">SUM(D41:D44)</f>
        <v>49137051</v>
      </c>
      <c r="E45" s="67">
        <f t="shared" si="5"/>
        <v>156825563</v>
      </c>
      <c r="F45" s="67">
        <f t="shared" si="5"/>
        <v>159610158</v>
      </c>
      <c r="G45" s="67">
        <f t="shared" si="5"/>
        <v>33365000</v>
      </c>
      <c r="H45" s="80">
        <f t="shared" si="5"/>
        <v>398937772</v>
      </c>
      <c r="I45" s="81">
        <f t="shared" si="5"/>
        <v>45939924</v>
      </c>
      <c r="J45" s="82">
        <f t="shared" si="5"/>
        <v>181672379</v>
      </c>
      <c r="K45" s="67">
        <f t="shared" si="5"/>
        <v>175762102</v>
      </c>
      <c r="L45" s="82">
        <f t="shared" si="5"/>
        <v>9781000</v>
      </c>
      <c r="M45" s="80">
        <f t="shared" si="5"/>
        <v>413155405</v>
      </c>
    </row>
    <row r="46" spans="1:13" s="8" customFormat="1" ht="12.75" customHeight="1">
      <c r="A46" s="24" t="s">
        <v>89</v>
      </c>
      <c r="B46" s="77" t="s">
        <v>314</v>
      </c>
      <c r="C46" s="57" t="s">
        <v>315</v>
      </c>
      <c r="D46" s="58">
        <v>2330915</v>
      </c>
      <c r="E46" s="59">
        <v>5683868</v>
      </c>
      <c r="F46" s="59">
        <v>9631917</v>
      </c>
      <c r="G46" s="59">
        <v>3800000</v>
      </c>
      <c r="H46" s="60">
        <v>21446700</v>
      </c>
      <c r="I46" s="61">
        <v>1497331</v>
      </c>
      <c r="J46" s="62">
        <v>24170757</v>
      </c>
      <c r="K46" s="59">
        <v>7800713</v>
      </c>
      <c r="L46" s="62">
        <v>300000</v>
      </c>
      <c r="M46" s="60">
        <v>33768801</v>
      </c>
    </row>
    <row r="47" spans="1:13" s="8" customFormat="1" ht="12.75" customHeight="1">
      <c r="A47" s="24" t="s">
        <v>89</v>
      </c>
      <c r="B47" s="77" t="s">
        <v>316</v>
      </c>
      <c r="C47" s="57" t="s">
        <v>317</v>
      </c>
      <c r="D47" s="58">
        <v>5315913</v>
      </c>
      <c r="E47" s="59">
        <v>9659863</v>
      </c>
      <c r="F47" s="59">
        <v>4009460</v>
      </c>
      <c r="G47" s="59">
        <v>300000</v>
      </c>
      <c r="H47" s="60">
        <v>19285236</v>
      </c>
      <c r="I47" s="61">
        <v>4450769</v>
      </c>
      <c r="J47" s="62">
        <v>7533649</v>
      </c>
      <c r="K47" s="59">
        <v>17689605</v>
      </c>
      <c r="L47" s="62">
        <v>300000</v>
      </c>
      <c r="M47" s="60">
        <v>29974023</v>
      </c>
    </row>
    <row r="48" spans="1:13" s="8" customFormat="1" ht="12.75" customHeight="1">
      <c r="A48" s="24" t="s">
        <v>89</v>
      </c>
      <c r="B48" s="77" t="s">
        <v>318</v>
      </c>
      <c r="C48" s="57" t="s">
        <v>319</v>
      </c>
      <c r="D48" s="58">
        <v>12397766</v>
      </c>
      <c r="E48" s="59">
        <v>53105063</v>
      </c>
      <c r="F48" s="59">
        <v>44991096</v>
      </c>
      <c r="G48" s="59">
        <v>300000</v>
      </c>
      <c r="H48" s="60">
        <v>110793925</v>
      </c>
      <c r="I48" s="61">
        <v>10978511</v>
      </c>
      <c r="J48" s="62">
        <v>45295631</v>
      </c>
      <c r="K48" s="59">
        <v>29486751</v>
      </c>
      <c r="L48" s="62">
        <v>300000</v>
      </c>
      <c r="M48" s="60">
        <v>86060893</v>
      </c>
    </row>
    <row r="49" spans="1:13" s="8" customFormat="1" ht="12.75" customHeight="1">
      <c r="A49" s="24" t="s">
        <v>89</v>
      </c>
      <c r="B49" s="77" t="s">
        <v>320</v>
      </c>
      <c r="C49" s="57" t="s">
        <v>321</v>
      </c>
      <c r="D49" s="58">
        <v>1895660</v>
      </c>
      <c r="E49" s="59">
        <v>381882</v>
      </c>
      <c r="F49" s="59">
        <v>34595903</v>
      </c>
      <c r="G49" s="59">
        <v>5201000</v>
      </c>
      <c r="H49" s="60">
        <v>42074445</v>
      </c>
      <c r="I49" s="61">
        <v>3653235</v>
      </c>
      <c r="J49" s="62">
        <v>371406</v>
      </c>
      <c r="K49" s="59">
        <v>9352290</v>
      </c>
      <c r="L49" s="62">
        <v>14467000</v>
      </c>
      <c r="M49" s="60">
        <v>27843931</v>
      </c>
    </row>
    <row r="50" spans="1:13" s="8" customFormat="1" ht="12.75" customHeight="1">
      <c r="A50" s="24" t="s">
        <v>89</v>
      </c>
      <c r="B50" s="77" t="s">
        <v>322</v>
      </c>
      <c r="C50" s="57" t="s">
        <v>323</v>
      </c>
      <c r="D50" s="58">
        <v>1505889</v>
      </c>
      <c r="E50" s="59">
        <v>6173252</v>
      </c>
      <c r="F50" s="59">
        <v>23322577</v>
      </c>
      <c r="G50" s="59">
        <v>600000</v>
      </c>
      <c r="H50" s="60">
        <v>31601718</v>
      </c>
      <c r="I50" s="61">
        <v>3983009</v>
      </c>
      <c r="J50" s="62">
        <v>106821</v>
      </c>
      <c r="K50" s="59">
        <v>1635235</v>
      </c>
      <c r="L50" s="62">
        <v>4300000</v>
      </c>
      <c r="M50" s="60">
        <v>10025065</v>
      </c>
    </row>
    <row r="51" spans="1:13" s="8" customFormat="1" ht="12.75" customHeight="1">
      <c r="A51" s="24" t="s">
        <v>108</v>
      </c>
      <c r="B51" s="77" t="s">
        <v>324</v>
      </c>
      <c r="C51" s="57" t="s">
        <v>325</v>
      </c>
      <c r="D51" s="58">
        <v>0</v>
      </c>
      <c r="E51" s="59">
        <v>8213181</v>
      </c>
      <c r="F51" s="59">
        <v>68213296</v>
      </c>
      <c r="G51" s="59">
        <v>28259000</v>
      </c>
      <c r="H51" s="60">
        <v>104685477</v>
      </c>
      <c r="I51" s="61">
        <v>0</v>
      </c>
      <c r="J51" s="62">
        <v>8468783</v>
      </c>
      <c r="K51" s="59">
        <v>85274498</v>
      </c>
      <c r="L51" s="62">
        <v>7514000</v>
      </c>
      <c r="M51" s="60">
        <v>101257281</v>
      </c>
    </row>
    <row r="52" spans="1:13" s="37" customFormat="1" ht="12.75" customHeight="1">
      <c r="A52" s="46"/>
      <c r="B52" s="78" t="s">
        <v>326</v>
      </c>
      <c r="C52" s="79"/>
      <c r="D52" s="66">
        <f aca="true" t="shared" si="6" ref="D52:M52">SUM(D46:D51)</f>
        <v>23446143</v>
      </c>
      <c r="E52" s="67">
        <f t="shared" si="6"/>
        <v>83217109</v>
      </c>
      <c r="F52" s="67">
        <f t="shared" si="6"/>
        <v>184764249</v>
      </c>
      <c r="G52" s="67">
        <f t="shared" si="6"/>
        <v>38460000</v>
      </c>
      <c r="H52" s="80">
        <f t="shared" si="6"/>
        <v>329887501</v>
      </c>
      <c r="I52" s="81">
        <f t="shared" si="6"/>
        <v>24562855</v>
      </c>
      <c r="J52" s="82">
        <f t="shared" si="6"/>
        <v>85947047</v>
      </c>
      <c r="K52" s="67">
        <f t="shared" si="6"/>
        <v>151239092</v>
      </c>
      <c r="L52" s="82">
        <f t="shared" si="6"/>
        <v>27181000</v>
      </c>
      <c r="M52" s="80">
        <f t="shared" si="6"/>
        <v>288929994</v>
      </c>
    </row>
    <row r="53" spans="1:13" s="8" customFormat="1" ht="12.75" customHeight="1">
      <c r="A53" s="24" t="s">
        <v>89</v>
      </c>
      <c r="B53" s="77" t="s">
        <v>327</v>
      </c>
      <c r="C53" s="57" t="s">
        <v>328</v>
      </c>
      <c r="D53" s="58">
        <v>3831363</v>
      </c>
      <c r="E53" s="59">
        <v>15156</v>
      </c>
      <c r="F53" s="59">
        <v>21526997</v>
      </c>
      <c r="G53" s="59">
        <v>600000</v>
      </c>
      <c r="H53" s="60">
        <v>25973516</v>
      </c>
      <c r="I53" s="61">
        <v>1847482</v>
      </c>
      <c r="J53" s="62">
        <v>37889</v>
      </c>
      <c r="K53" s="59">
        <v>15737698</v>
      </c>
      <c r="L53" s="62">
        <v>300000</v>
      </c>
      <c r="M53" s="60">
        <v>17923069</v>
      </c>
    </row>
    <row r="54" spans="1:13" s="8" customFormat="1" ht="12.75" customHeight="1">
      <c r="A54" s="24" t="s">
        <v>89</v>
      </c>
      <c r="B54" s="77" t="s">
        <v>329</v>
      </c>
      <c r="C54" s="57" t="s">
        <v>330</v>
      </c>
      <c r="D54" s="58">
        <v>2098566</v>
      </c>
      <c r="E54" s="59">
        <v>1276402</v>
      </c>
      <c r="F54" s="59">
        <v>22787502</v>
      </c>
      <c r="G54" s="59">
        <v>600000</v>
      </c>
      <c r="H54" s="60">
        <v>26762470</v>
      </c>
      <c r="I54" s="61">
        <v>1922028</v>
      </c>
      <c r="J54" s="62">
        <v>509401</v>
      </c>
      <c r="K54" s="59">
        <v>18985946</v>
      </c>
      <c r="L54" s="62">
        <v>2000000</v>
      </c>
      <c r="M54" s="60">
        <v>23417375</v>
      </c>
    </row>
    <row r="55" spans="1:13" s="8" customFormat="1" ht="12.75" customHeight="1">
      <c r="A55" s="24" t="s">
        <v>89</v>
      </c>
      <c r="B55" s="77" t="s">
        <v>331</v>
      </c>
      <c r="C55" s="57" t="s">
        <v>332</v>
      </c>
      <c r="D55" s="58">
        <v>1706494</v>
      </c>
      <c r="E55" s="59">
        <v>228466</v>
      </c>
      <c r="F55" s="59">
        <v>6006306</v>
      </c>
      <c r="G55" s="59">
        <v>0</v>
      </c>
      <c r="H55" s="60">
        <v>7941266</v>
      </c>
      <c r="I55" s="61">
        <v>1539336</v>
      </c>
      <c r="J55" s="62">
        <v>210643</v>
      </c>
      <c r="K55" s="59">
        <v>3611868</v>
      </c>
      <c r="L55" s="62">
        <v>0</v>
      </c>
      <c r="M55" s="60">
        <v>5361847</v>
      </c>
    </row>
    <row r="56" spans="1:13" s="8" customFormat="1" ht="12.75" customHeight="1">
      <c r="A56" s="24" t="s">
        <v>89</v>
      </c>
      <c r="B56" s="77" t="s">
        <v>333</v>
      </c>
      <c r="C56" s="57" t="s">
        <v>334</v>
      </c>
      <c r="D56" s="58">
        <v>117559</v>
      </c>
      <c r="E56" s="59">
        <v>20482</v>
      </c>
      <c r="F56" s="59">
        <v>8905478</v>
      </c>
      <c r="G56" s="59">
        <v>3300000</v>
      </c>
      <c r="H56" s="60">
        <v>12343519</v>
      </c>
      <c r="I56" s="61">
        <v>170979</v>
      </c>
      <c r="J56" s="62">
        <v>70082</v>
      </c>
      <c r="K56" s="59">
        <v>3721184</v>
      </c>
      <c r="L56" s="62">
        <v>3000000</v>
      </c>
      <c r="M56" s="60">
        <v>6962245</v>
      </c>
    </row>
    <row r="57" spans="1:13" s="8" customFormat="1" ht="12.75" customHeight="1">
      <c r="A57" s="24" t="s">
        <v>89</v>
      </c>
      <c r="B57" s="77" t="s">
        <v>335</v>
      </c>
      <c r="C57" s="57" t="s">
        <v>336</v>
      </c>
      <c r="D57" s="58">
        <v>5667103</v>
      </c>
      <c r="E57" s="59">
        <v>1284414</v>
      </c>
      <c r="F57" s="59">
        <v>20119040</v>
      </c>
      <c r="G57" s="59">
        <v>300000</v>
      </c>
      <c r="H57" s="60">
        <v>27370557</v>
      </c>
      <c r="I57" s="61">
        <v>4503313</v>
      </c>
      <c r="J57" s="62">
        <v>1438240</v>
      </c>
      <c r="K57" s="59">
        <v>18022169</v>
      </c>
      <c r="L57" s="62">
        <v>2000000</v>
      </c>
      <c r="M57" s="60">
        <v>25963722</v>
      </c>
    </row>
    <row r="58" spans="1:13" s="8" customFormat="1" ht="12.75" customHeight="1">
      <c r="A58" s="24" t="s">
        <v>108</v>
      </c>
      <c r="B58" s="77" t="s">
        <v>337</v>
      </c>
      <c r="C58" s="57" t="s">
        <v>338</v>
      </c>
      <c r="D58" s="58">
        <v>0</v>
      </c>
      <c r="E58" s="59">
        <v>14726075</v>
      </c>
      <c r="F58" s="59">
        <v>53196515</v>
      </c>
      <c r="G58" s="59">
        <v>12826000</v>
      </c>
      <c r="H58" s="60">
        <v>80748590</v>
      </c>
      <c r="I58" s="61">
        <v>0</v>
      </c>
      <c r="J58" s="62">
        <v>3369911</v>
      </c>
      <c r="K58" s="59">
        <v>59247727</v>
      </c>
      <c r="L58" s="62">
        <v>82000</v>
      </c>
      <c r="M58" s="60">
        <v>62699638</v>
      </c>
    </row>
    <row r="59" spans="1:13" s="37" customFormat="1" ht="12.75" customHeight="1">
      <c r="A59" s="46"/>
      <c r="B59" s="78" t="s">
        <v>339</v>
      </c>
      <c r="C59" s="79"/>
      <c r="D59" s="66">
        <f aca="true" t="shared" si="7" ref="D59:M59">SUM(D53:D58)</f>
        <v>13421085</v>
      </c>
      <c r="E59" s="67">
        <f t="shared" si="7"/>
        <v>17550995</v>
      </c>
      <c r="F59" s="67">
        <f t="shared" si="7"/>
        <v>132541838</v>
      </c>
      <c r="G59" s="67">
        <f t="shared" si="7"/>
        <v>17626000</v>
      </c>
      <c r="H59" s="80">
        <f t="shared" si="7"/>
        <v>181139918</v>
      </c>
      <c r="I59" s="81">
        <f t="shared" si="7"/>
        <v>9983138</v>
      </c>
      <c r="J59" s="82">
        <f t="shared" si="7"/>
        <v>5636166</v>
      </c>
      <c r="K59" s="67">
        <f t="shared" si="7"/>
        <v>119326592</v>
      </c>
      <c r="L59" s="82">
        <f t="shared" si="7"/>
        <v>7382000</v>
      </c>
      <c r="M59" s="80">
        <f t="shared" si="7"/>
        <v>142327896</v>
      </c>
    </row>
    <row r="60" spans="1:13" s="8" customFormat="1" ht="12.75" customHeight="1">
      <c r="A60" s="24" t="s">
        <v>89</v>
      </c>
      <c r="B60" s="77" t="s">
        <v>340</v>
      </c>
      <c r="C60" s="57" t="s">
        <v>341</v>
      </c>
      <c r="D60" s="58">
        <v>1546213</v>
      </c>
      <c r="E60" s="59">
        <v>44264</v>
      </c>
      <c r="F60" s="59">
        <v>23766940</v>
      </c>
      <c r="G60" s="59">
        <v>600000</v>
      </c>
      <c r="H60" s="60">
        <v>25957417</v>
      </c>
      <c r="I60" s="61">
        <v>1425729</v>
      </c>
      <c r="J60" s="62">
        <v>65637</v>
      </c>
      <c r="K60" s="59">
        <v>11307494</v>
      </c>
      <c r="L60" s="62">
        <v>0</v>
      </c>
      <c r="M60" s="60">
        <v>12798860</v>
      </c>
    </row>
    <row r="61" spans="1:13" s="8" customFormat="1" ht="12.75" customHeight="1">
      <c r="A61" s="24" t="s">
        <v>89</v>
      </c>
      <c r="B61" s="77" t="s">
        <v>58</v>
      </c>
      <c r="C61" s="57" t="s">
        <v>59</v>
      </c>
      <c r="D61" s="58">
        <v>69047430</v>
      </c>
      <c r="E61" s="59">
        <v>384375595</v>
      </c>
      <c r="F61" s="59">
        <v>31342937</v>
      </c>
      <c r="G61" s="59">
        <v>32170000</v>
      </c>
      <c r="H61" s="60">
        <v>516935962</v>
      </c>
      <c r="I61" s="61">
        <v>74797679</v>
      </c>
      <c r="J61" s="62">
        <v>274034582</v>
      </c>
      <c r="K61" s="59">
        <v>58124944</v>
      </c>
      <c r="L61" s="62">
        <v>4800000</v>
      </c>
      <c r="M61" s="60">
        <v>411757205</v>
      </c>
    </row>
    <row r="62" spans="1:13" s="8" customFormat="1" ht="12.75" customHeight="1">
      <c r="A62" s="24" t="s">
        <v>89</v>
      </c>
      <c r="B62" s="77" t="s">
        <v>342</v>
      </c>
      <c r="C62" s="57" t="s">
        <v>343</v>
      </c>
      <c r="D62" s="58">
        <v>333370</v>
      </c>
      <c r="E62" s="59">
        <v>0</v>
      </c>
      <c r="F62" s="59">
        <v>10588842</v>
      </c>
      <c r="G62" s="59">
        <v>300000</v>
      </c>
      <c r="H62" s="60">
        <v>11222212</v>
      </c>
      <c r="I62" s="61">
        <v>96455</v>
      </c>
      <c r="J62" s="62">
        <v>0</v>
      </c>
      <c r="K62" s="59">
        <v>9857629</v>
      </c>
      <c r="L62" s="62">
        <v>2300000</v>
      </c>
      <c r="M62" s="60">
        <v>12254084</v>
      </c>
    </row>
    <row r="63" spans="1:13" s="8" customFormat="1" ht="12.75" customHeight="1">
      <c r="A63" s="24" t="s">
        <v>89</v>
      </c>
      <c r="B63" s="77" t="s">
        <v>344</v>
      </c>
      <c r="C63" s="57" t="s">
        <v>345</v>
      </c>
      <c r="D63" s="58">
        <v>5774429</v>
      </c>
      <c r="E63" s="59">
        <v>15284317</v>
      </c>
      <c r="F63" s="59">
        <v>6257246</v>
      </c>
      <c r="G63" s="59">
        <v>300000</v>
      </c>
      <c r="H63" s="60">
        <v>27615992</v>
      </c>
      <c r="I63" s="61">
        <v>5857103</v>
      </c>
      <c r="J63" s="62">
        <v>14228647</v>
      </c>
      <c r="K63" s="59">
        <v>184663</v>
      </c>
      <c r="L63" s="62">
        <v>3300000</v>
      </c>
      <c r="M63" s="60">
        <v>23570413</v>
      </c>
    </row>
    <row r="64" spans="1:13" s="8" customFormat="1" ht="12.75" customHeight="1">
      <c r="A64" s="24" t="s">
        <v>89</v>
      </c>
      <c r="B64" s="77" t="s">
        <v>346</v>
      </c>
      <c r="C64" s="57" t="s">
        <v>347</v>
      </c>
      <c r="D64" s="58">
        <v>2058512</v>
      </c>
      <c r="E64" s="59">
        <v>4640641</v>
      </c>
      <c r="F64" s="59">
        <v>10302103</v>
      </c>
      <c r="G64" s="59">
        <v>300000</v>
      </c>
      <c r="H64" s="60">
        <v>17301256</v>
      </c>
      <c r="I64" s="61">
        <v>2115988</v>
      </c>
      <c r="J64" s="62">
        <v>5275946</v>
      </c>
      <c r="K64" s="59">
        <v>7351179</v>
      </c>
      <c r="L64" s="62">
        <v>3300000</v>
      </c>
      <c r="M64" s="60">
        <v>18043113</v>
      </c>
    </row>
    <row r="65" spans="1:13" s="8" customFormat="1" ht="12.75" customHeight="1">
      <c r="A65" s="24" t="s">
        <v>89</v>
      </c>
      <c r="B65" s="77" t="s">
        <v>348</v>
      </c>
      <c r="C65" s="57" t="s">
        <v>349</v>
      </c>
      <c r="D65" s="58">
        <v>1981580</v>
      </c>
      <c r="E65" s="59">
        <v>86090</v>
      </c>
      <c r="F65" s="59">
        <v>21355571</v>
      </c>
      <c r="G65" s="59">
        <v>1698000</v>
      </c>
      <c r="H65" s="60">
        <v>25121241</v>
      </c>
      <c r="I65" s="61">
        <v>948</v>
      </c>
      <c r="J65" s="62">
        <v>610726</v>
      </c>
      <c r="K65" s="59">
        <v>19160678</v>
      </c>
      <c r="L65" s="62">
        <v>20300000</v>
      </c>
      <c r="M65" s="60">
        <v>40072352</v>
      </c>
    </row>
    <row r="66" spans="1:13" s="8" customFormat="1" ht="12.75" customHeight="1">
      <c r="A66" s="24" t="s">
        <v>108</v>
      </c>
      <c r="B66" s="77" t="s">
        <v>350</v>
      </c>
      <c r="C66" s="57" t="s">
        <v>351</v>
      </c>
      <c r="D66" s="58">
        <v>0</v>
      </c>
      <c r="E66" s="59">
        <v>13553665</v>
      </c>
      <c r="F66" s="59">
        <v>87843268</v>
      </c>
      <c r="G66" s="59">
        <v>35234000</v>
      </c>
      <c r="H66" s="60">
        <v>136630933</v>
      </c>
      <c r="I66" s="61">
        <v>0</v>
      </c>
      <c r="J66" s="62">
        <v>12247882</v>
      </c>
      <c r="K66" s="59">
        <v>135792407</v>
      </c>
      <c r="L66" s="62">
        <v>1304000</v>
      </c>
      <c r="M66" s="60">
        <v>149344289</v>
      </c>
    </row>
    <row r="67" spans="1:13" s="37" customFormat="1" ht="12.75" customHeight="1">
      <c r="A67" s="46"/>
      <c r="B67" s="78" t="s">
        <v>352</v>
      </c>
      <c r="C67" s="79"/>
      <c r="D67" s="66">
        <f aca="true" t="shared" si="8" ref="D67:M67">SUM(D60:D66)</f>
        <v>80741534</v>
      </c>
      <c r="E67" s="67">
        <f t="shared" si="8"/>
        <v>417984572</v>
      </c>
      <c r="F67" s="67">
        <f t="shared" si="8"/>
        <v>191456907</v>
      </c>
      <c r="G67" s="67">
        <f t="shared" si="8"/>
        <v>70602000</v>
      </c>
      <c r="H67" s="80">
        <f t="shared" si="8"/>
        <v>760785013</v>
      </c>
      <c r="I67" s="81">
        <f t="shared" si="8"/>
        <v>84293902</v>
      </c>
      <c r="J67" s="82">
        <f t="shared" si="8"/>
        <v>306463420</v>
      </c>
      <c r="K67" s="67">
        <f t="shared" si="8"/>
        <v>241778994</v>
      </c>
      <c r="L67" s="82">
        <f t="shared" si="8"/>
        <v>35304000</v>
      </c>
      <c r="M67" s="80">
        <f t="shared" si="8"/>
        <v>667840316</v>
      </c>
    </row>
    <row r="68" spans="1:13" s="8" customFormat="1" ht="12.75" customHeight="1">
      <c r="A68" s="24" t="s">
        <v>89</v>
      </c>
      <c r="B68" s="77" t="s">
        <v>353</v>
      </c>
      <c r="C68" s="57" t="s">
        <v>354</v>
      </c>
      <c r="D68" s="58">
        <v>9363360</v>
      </c>
      <c r="E68" s="59">
        <v>4585830</v>
      </c>
      <c r="F68" s="59">
        <v>12243369</v>
      </c>
      <c r="G68" s="59">
        <v>8664000</v>
      </c>
      <c r="H68" s="60">
        <v>34856559</v>
      </c>
      <c r="I68" s="61">
        <v>11491683</v>
      </c>
      <c r="J68" s="62">
        <v>4186352</v>
      </c>
      <c r="K68" s="59">
        <v>33172152</v>
      </c>
      <c r="L68" s="62">
        <v>0</v>
      </c>
      <c r="M68" s="60">
        <v>48850187</v>
      </c>
    </row>
    <row r="69" spans="1:13" s="8" customFormat="1" ht="12.75" customHeight="1">
      <c r="A69" s="24" t="s">
        <v>89</v>
      </c>
      <c r="B69" s="77" t="s">
        <v>355</v>
      </c>
      <c r="C69" s="57" t="s">
        <v>356</v>
      </c>
      <c r="D69" s="58">
        <v>69821232</v>
      </c>
      <c r="E69" s="59">
        <v>144627889</v>
      </c>
      <c r="F69" s="59">
        <v>23998408</v>
      </c>
      <c r="G69" s="59">
        <v>14016000</v>
      </c>
      <c r="H69" s="60">
        <v>252463529</v>
      </c>
      <c r="I69" s="61">
        <v>64632487</v>
      </c>
      <c r="J69" s="62">
        <v>127351248</v>
      </c>
      <c r="K69" s="59">
        <v>30859520</v>
      </c>
      <c r="L69" s="62">
        <v>2300000</v>
      </c>
      <c r="M69" s="60">
        <v>225143255</v>
      </c>
    </row>
    <row r="70" spans="1:13" s="8" customFormat="1" ht="12.75" customHeight="1">
      <c r="A70" s="24" t="s">
        <v>89</v>
      </c>
      <c r="B70" s="77" t="s">
        <v>357</v>
      </c>
      <c r="C70" s="57" t="s">
        <v>358</v>
      </c>
      <c r="D70" s="58">
        <v>689526</v>
      </c>
      <c r="E70" s="59">
        <v>0</v>
      </c>
      <c r="F70" s="59">
        <v>23598576</v>
      </c>
      <c r="G70" s="59">
        <v>1274000</v>
      </c>
      <c r="H70" s="60">
        <v>25562102</v>
      </c>
      <c r="I70" s="61">
        <v>658026</v>
      </c>
      <c r="J70" s="62">
        <v>0</v>
      </c>
      <c r="K70" s="59">
        <v>12750918</v>
      </c>
      <c r="L70" s="62">
        <v>3000000</v>
      </c>
      <c r="M70" s="60">
        <v>16408944</v>
      </c>
    </row>
    <row r="71" spans="1:13" s="8" customFormat="1" ht="12.75" customHeight="1">
      <c r="A71" s="24" t="s">
        <v>89</v>
      </c>
      <c r="B71" s="77" t="s">
        <v>359</v>
      </c>
      <c r="C71" s="57" t="s">
        <v>360</v>
      </c>
      <c r="D71" s="58">
        <v>3073617</v>
      </c>
      <c r="E71" s="59">
        <v>0</v>
      </c>
      <c r="F71" s="59">
        <v>13950589</v>
      </c>
      <c r="G71" s="59">
        <v>600000</v>
      </c>
      <c r="H71" s="60">
        <v>17624206</v>
      </c>
      <c r="I71" s="61">
        <v>-8095</v>
      </c>
      <c r="J71" s="62">
        <v>0</v>
      </c>
      <c r="K71" s="59">
        <v>13414147</v>
      </c>
      <c r="L71" s="62">
        <v>4000000</v>
      </c>
      <c r="M71" s="60">
        <v>17406052</v>
      </c>
    </row>
    <row r="72" spans="1:13" s="8" customFormat="1" ht="12.75" customHeight="1">
      <c r="A72" s="24" t="s">
        <v>108</v>
      </c>
      <c r="B72" s="77" t="s">
        <v>361</v>
      </c>
      <c r="C72" s="57" t="s">
        <v>362</v>
      </c>
      <c r="D72" s="58">
        <v>0</v>
      </c>
      <c r="E72" s="59">
        <v>24611761</v>
      </c>
      <c r="F72" s="59">
        <v>73502249</v>
      </c>
      <c r="G72" s="59">
        <v>21780000</v>
      </c>
      <c r="H72" s="60">
        <v>119894010</v>
      </c>
      <c r="I72" s="61">
        <v>0</v>
      </c>
      <c r="J72" s="62">
        <v>26307563</v>
      </c>
      <c r="K72" s="59">
        <v>76863346</v>
      </c>
      <c r="L72" s="62">
        <v>3225000</v>
      </c>
      <c r="M72" s="60">
        <v>106395909</v>
      </c>
    </row>
    <row r="73" spans="1:13" s="37" customFormat="1" ht="12.75" customHeight="1">
      <c r="A73" s="46"/>
      <c r="B73" s="78" t="s">
        <v>363</v>
      </c>
      <c r="C73" s="79"/>
      <c r="D73" s="66">
        <f aca="true" t="shared" si="9" ref="D73:M73">SUM(D68:D72)</f>
        <v>82947735</v>
      </c>
      <c r="E73" s="67">
        <f t="shared" si="9"/>
        <v>173825480</v>
      </c>
      <c r="F73" s="67">
        <f t="shared" si="9"/>
        <v>147293191</v>
      </c>
      <c r="G73" s="67">
        <f t="shared" si="9"/>
        <v>46334000</v>
      </c>
      <c r="H73" s="80">
        <f t="shared" si="9"/>
        <v>450400406</v>
      </c>
      <c r="I73" s="81">
        <f t="shared" si="9"/>
        <v>76774101</v>
      </c>
      <c r="J73" s="82">
        <f t="shared" si="9"/>
        <v>157845163</v>
      </c>
      <c r="K73" s="67">
        <f t="shared" si="9"/>
        <v>167060083</v>
      </c>
      <c r="L73" s="82">
        <f t="shared" si="9"/>
        <v>12525000</v>
      </c>
      <c r="M73" s="80">
        <f t="shared" si="9"/>
        <v>414204347</v>
      </c>
    </row>
    <row r="74" spans="1:13" s="8" customFormat="1" ht="12.75" customHeight="1">
      <c r="A74" s="24" t="s">
        <v>89</v>
      </c>
      <c r="B74" s="77" t="s">
        <v>364</v>
      </c>
      <c r="C74" s="57" t="s">
        <v>365</v>
      </c>
      <c r="D74" s="58">
        <v>0</v>
      </c>
      <c r="E74" s="59">
        <v>132823</v>
      </c>
      <c r="F74" s="59">
        <v>14979579</v>
      </c>
      <c r="G74" s="59">
        <v>600000</v>
      </c>
      <c r="H74" s="60">
        <v>15712402</v>
      </c>
      <c r="I74" s="61">
        <v>796797</v>
      </c>
      <c r="J74" s="62">
        <v>163486</v>
      </c>
      <c r="K74" s="59">
        <v>9529410</v>
      </c>
      <c r="L74" s="62">
        <v>5000000</v>
      </c>
      <c r="M74" s="60">
        <v>15489693</v>
      </c>
    </row>
    <row r="75" spans="1:13" s="8" customFormat="1" ht="12.75" customHeight="1">
      <c r="A75" s="24" t="s">
        <v>89</v>
      </c>
      <c r="B75" s="77" t="s">
        <v>366</v>
      </c>
      <c r="C75" s="57" t="s">
        <v>367</v>
      </c>
      <c r="D75" s="58">
        <v>10454667</v>
      </c>
      <c r="E75" s="59">
        <v>0</v>
      </c>
      <c r="F75" s="59">
        <v>9664726</v>
      </c>
      <c r="G75" s="59">
        <v>600000</v>
      </c>
      <c r="H75" s="60">
        <v>20719393</v>
      </c>
      <c r="I75" s="61">
        <v>3304463</v>
      </c>
      <c r="J75" s="62">
        <v>645167</v>
      </c>
      <c r="K75" s="59">
        <v>3979011</v>
      </c>
      <c r="L75" s="62">
        <v>300000</v>
      </c>
      <c r="M75" s="60">
        <v>8228641</v>
      </c>
    </row>
    <row r="76" spans="1:13" s="8" customFormat="1" ht="12.75" customHeight="1">
      <c r="A76" s="24" t="s">
        <v>89</v>
      </c>
      <c r="B76" s="77" t="s">
        <v>368</v>
      </c>
      <c r="C76" s="57" t="s">
        <v>369</v>
      </c>
      <c r="D76" s="58">
        <v>13013713</v>
      </c>
      <c r="E76" s="59">
        <v>22162539</v>
      </c>
      <c r="F76" s="59">
        <v>17138919</v>
      </c>
      <c r="G76" s="59">
        <v>300000</v>
      </c>
      <c r="H76" s="60">
        <v>52615171</v>
      </c>
      <c r="I76" s="61">
        <v>14217139</v>
      </c>
      <c r="J76" s="62">
        <v>19867511</v>
      </c>
      <c r="K76" s="59">
        <v>18709974</v>
      </c>
      <c r="L76" s="62">
        <v>300000</v>
      </c>
      <c r="M76" s="60">
        <v>53094624</v>
      </c>
    </row>
    <row r="77" spans="1:13" s="8" customFormat="1" ht="12.75" customHeight="1">
      <c r="A77" s="24" t="s">
        <v>89</v>
      </c>
      <c r="B77" s="77" t="s">
        <v>370</v>
      </c>
      <c r="C77" s="57" t="s">
        <v>371</v>
      </c>
      <c r="D77" s="58">
        <v>136884</v>
      </c>
      <c r="E77" s="59">
        <v>400639</v>
      </c>
      <c r="F77" s="59">
        <v>19611971</v>
      </c>
      <c r="G77" s="59">
        <v>300000</v>
      </c>
      <c r="H77" s="60">
        <v>20449494</v>
      </c>
      <c r="I77" s="61">
        <v>1574180</v>
      </c>
      <c r="J77" s="62">
        <v>223057</v>
      </c>
      <c r="K77" s="59">
        <v>14532921</v>
      </c>
      <c r="L77" s="62">
        <v>300000</v>
      </c>
      <c r="M77" s="60">
        <v>16630158</v>
      </c>
    </row>
    <row r="78" spans="1:13" s="8" customFormat="1" ht="12.75" customHeight="1">
      <c r="A78" s="24" t="s">
        <v>89</v>
      </c>
      <c r="B78" s="77" t="s">
        <v>372</v>
      </c>
      <c r="C78" s="57" t="s">
        <v>373</v>
      </c>
      <c r="D78" s="58">
        <v>1024743</v>
      </c>
      <c r="E78" s="59">
        <v>205213</v>
      </c>
      <c r="F78" s="59">
        <v>29282949</v>
      </c>
      <c r="G78" s="59">
        <v>3028000</v>
      </c>
      <c r="H78" s="60">
        <v>33540905</v>
      </c>
      <c r="I78" s="61">
        <v>604770</v>
      </c>
      <c r="J78" s="62">
        <v>205403</v>
      </c>
      <c r="K78" s="59">
        <v>18452186</v>
      </c>
      <c r="L78" s="62">
        <v>14653000</v>
      </c>
      <c r="M78" s="60">
        <v>33915359</v>
      </c>
    </row>
    <row r="79" spans="1:13" s="8" customFormat="1" ht="12.75" customHeight="1">
      <c r="A79" s="24" t="s">
        <v>108</v>
      </c>
      <c r="B79" s="77" t="s">
        <v>374</v>
      </c>
      <c r="C79" s="57" t="s">
        <v>375</v>
      </c>
      <c r="D79" s="58">
        <v>0</v>
      </c>
      <c r="E79" s="59">
        <v>12984318</v>
      </c>
      <c r="F79" s="59">
        <v>42986905</v>
      </c>
      <c r="G79" s="59">
        <v>13492000</v>
      </c>
      <c r="H79" s="60">
        <v>69463223</v>
      </c>
      <c r="I79" s="61">
        <v>0</v>
      </c>
      <c r="J79" s="62">
        <v>8483119</v>
      </c>
      <c r="K79" s="59">
        <v>47190834</v>
      </c>
      <c r="L79" s="62">
        <v>5413000</v>
      </c>
      <c r="M79" s="60">
        <v>61086953</v>
      </c>
    </row>
    <row r="80" spans="1:13" s="37" customFormat="1" ht="12.75" customHeight="1">
      <c r="A80" s="46"/>
      <c r="B80" s="78" t="s">
        <v>376</v>
      </c>
      <c r="C80" s="79"/>
      <c r="D80" s="66">
        <f aca="true" t="shared" si="10" ref="D80:M80">SUM(D74:D79)</f>
        <v>24630007</v>
      </c>
      <c r="E80" s="67">
        <f t="shared" si="10"/>
        <v>35885532</v>
      </c>
      <c r="F80" s="67">
        <f t="shared" si="10"/>
        <v>133665049</v>
      </c>
      <c r="G80" s="67">
        <f t="shared" si="10"/>
        <v>18320000</v>
      </c>
      <c r="H80" s="80">
        <f t="shared" si="10"/>
        <v>212500588</v>
      </c>
      <c r="I80" s="81">
        <f t="shared" si="10"/>
        <v>20497349</v>
      </c>
      <c r="J80" s="82">
        <f t="shared" si="10"/>
        <v>29587743</v>
      </c>
      <c r="K80" s="67">
        <f t="shared" si="10"/>
        <v>112394336</v>
      </c>
      <c r="L80" s="82">
        <f t="shared" si="10"/>
        <v>25966000</v>
      </c>
      <c r="M80" s="80">
        <f t="shared" si="10"/>
        <v>188445428</v>
      </c>
    </row>
    <row r="81" spans="1:13" s="37" customFormat="1" ht="12.75" customHeight="1">
      <c r="A81" s="46"/>
      <c r="B81" s="78" t="s">
        <v>377</v>
      </c>
      <c r="C81" s="79"/>
      <c r="D81" s="66">
        <f aca="true" t="shared" si="11" ref="D81:M81">SUM(D9,D11:D17,D19:D26,D28:D33,D35:D39,D41:D44,D46:D51,D53:D58,D60:D66,D68:D72,D74:D79)</f>
        <v>1742607758</v>
      </c>
      <c r="E81" s="67">
        <f t="shared" si="11"/>
        <v>5151844198</v>
      </c>
      <c r="F81" s="67">
        <f t="shared" si="11"/>
        <v>2752504648</v>
      </c>
      <c r="G81" s="67">
        <f t="shared" si="11"/>
        <v>899194000</v>
      </c>
      <c r="H81" s="80">
        <f t="shared" si="11"/>
        <v>10546150604</v>
      </c>
      <c r="I81" s="81">
        <f t="shared" si="11"/>
        <v>1702283880</v>
      </c>
      <c r="J81" s="82">
        <f t="shared" si="11"/>
        <v>4866679373</v>
      </c>
      <c r="K81" s="67">
        <f t="shared" si="11"/>
        <v>2730775356</v>
      </c>
      <c r="L81" s="82">
        <f t="shared" si="11"/>
        <v>693174000</v>
      </c>
      <c r="M81" s="80">
        <f t="shared" si="11"/>
        <v>9992912609</v>
      </c>
    </row>
    <row r="82" spans="1:13" s="8" customFormat="1" ht="12.75" customHeight="1">
      <c r="A82" s="47"/>
      <c r="B82" s="48"/>
      <c r="C82" s="49"/>
      <c r="D82" s="50"/>
      <c r="E82" s="51"/>
      <c r="F82" s="51"/>
      <c r="G82" s="51"/>
      <c r="H82" s="52"/>
      <c r="I82" s="50"/>
      <c r="J82" s="51"/>
      <c r="K82" s="51"/>
      <c r="L82" s="51"/>
      <c r="M82" s="52"/>
    </row>
    <row r="83" spans="1:13" s="8" customFormat="1" ht="12.75" customHeight="1">
      <c r="A83" s="27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="8" customFormat="1" ht="12.75" customHeight="1"/>
  </sheetData>
  <sheetProtection password="F954" sheet="1" objects="1" scenarios="1"/>
  <mergeCells count="7">
    <mergeCell ref="B83:M8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D46" sqref="D46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378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379</v>
      </c>
      <c r="C9" s="57" t="s">
        <v>380</v>
      </c>
      <c r="D9" s="58">
        <v>6808365</v>
      </c>
      <c r="E9" s="59">
        <v>948055</v>
      </c>
      <c r="F9" s="59">
        <v>48499538</v>
      </c>
      <c r="G9" s="59">
        <v>300000</v>
      </c>
      <c r="H9" s="60">
        <v>56555958</v>
      </c>
      <c r="I9" s="61">
        <v>7119369</v>
      </c>
      <c r="J9" s="62">
        <v>1003106</v>
      </c>
      <c r="K9" s="59">
        <v>40034275</v>
      </c>
      <c r="L9" s="62">
        <v>300000</v>
      </c>
      <c r="M9" s="60">
        <v>48456750</v>
      </c>
    </row>
    <row r="10" spans="1:13" s="8" customFormat="1" ht="12.75">
      <c r="A10" s="24" t="s">
        <v>89</v>
      </c>
      <c r="B10" s="77" t="s">
        <v>381</v>
      </c>
      <c r="C10" s="57" t="s">
        <v>382</v>
      </c>
      <c r="D10" s="58">
        <v>1903867</v>
      </c>
      <c r="E10" s="59">
        <v>8790488</v>
      </c>
      <c r="F10" s="59">
        <v>3461274</v>
      </c>
      <c r="G10" s="59">
        <v>359000</v>
      </c>
      <c r="H10" s="60">
        <v>14514629</v>
      </c>
      <c r="I10" s="61">
        <v>1656866</v>
      </c>
      <c r="J10" s="62">
        <v>2350807</v>
      </c>
      <c r="K10" s="59">
        <v>37014692</v>
      </c>
      <c r="L10" s="62">
        <v>177000</v>
      </c>
      <c r="M10" s="60">
        <v>41199365</v>
      </c>
    </row>
    <row r="11" spans="1:13" s="8" customFormat="1" ht="12.75">
      <c r="A11" s="24" t="s">
        <v>89</v>
      </c>
      <c r="B11" s="77" t="s">
        <v>383</v>
      </c>
      <c r="C11" s="57" t="s">
        <v>384</v>
      </c>
      <c r="D11" s="58">
        <v>17733831</v>
      </c>
      <c r="E11" s="59">
        <v>52701133</v>
      </c>
      <c r="F11" s="59">
        <v>97152007</v>
      </c>
      <c r="G11" s="59">
        <v>20590000</v>
      </c>
      <c r="H11" s="60">
        <v>188176971</v>
      </c>
      <c r="I11" s="61">
        <v>16124597</v>
      </c>
      <c r="J11" s="62">
        <v>77453131</v>
      </c>
      <c r="K11" s="59">
        <v>17713446</v>
      </c>
      <c r="L11" s="62">
        <v>8144000</v>
      </c>
      <c r="M11" s="60">
        <v>119435174</v>
      </c>
    </row>
    <row r="12" spans="1:13" s="8" customFormat="1" ht="12.75">
      <c r="A12" s="24" t="s">
        <v>89</v>
      </c>
      <c r="B12" s="77" t="s">
        <v>385</v>
      </c>
      <c r="C12" s="57" t="s">
        <v>386</v>
      </c>
      <c r="D12" s="58">
        <v>15056743</v>
      </c>
      <c r="E12" s="59">
        <v>24123137</v>
      </c>
      <c r="F12" s="59">
        <v>32503269</v>
      </c>
      <c r="G12" s="59">
        <v>300000</v>
      </c>
      <c r="H12" s="60">
        <v>71983149</v>
      </c>
      <c r="I12" s="61">
        <v>14858886</v>
      </c>
      <c r="J12" s="62">
        <v>23210385</v>
      </c>
      <c r="K12" s="59">
        <v>19202110</v>
      </c>
      <c r="L12" s="62">
        <v>8205000</v>
      </c>
      <c r="M12" s="60">
        <v>65476381</v>
      </c>
    </row>
    <row r="13" spans="1:13" s="8" customFormat="1" ht="12.75">
      <c r="A13" s="24" t="s">
        <v>89</v>
      </c>
      <c r="B13" s="77" t="s">
        <v>387</v>
      </c>
      <c r="C13" s="57" t="s">
        <v>388</v>
      </c>
      <c r="D13" s="58">
        <v>3200192</v>
      </c>
      <c r="E13" s="59">
        <v>631871</v>
      </c>
      <c r="F13" s="59">
        <v>2383389</v>
      </c>
      <c r="G13" s="59">
        <v>564000</v>
      </c>
      <c r="H13" s="60">
        <v>6779452</v>
      </c>
      <c r="I13" s="61">
        <v>2903985</v>
      </c>
      <c r="J13" s="62">
        <v>659562</v>
      </c>
      <c r="K13" s="59">
        <v>14545817</v>
      </c>
      <c r="L13" s="62">
        <v>1300000</v>
      </c>
      <c r="M13" s="60">
        <v>19409364</v>
      </c>
    </row>
    <row r="14" spans="1:13" s="8" customFormat="1" ht="12.75">
      <c r="A14" s="24" t="s">
        <v>108</v>
      </c>
      <c r="B14" s="77" t="s">
        <v>389</v>
      </c>
      <c r="C14" s="57" t="s">
        <v>390</v>
      </c>
      <c r="D14" s="58">
        <v>0</v>
      </c>
      <c r="E14" s="59">
        <v>27219864</v>
      </c>
      <c r="F14" s="59">
        <v>189627607</v>
      </c>
      <c r="G14" s="59">
        <v>30138000</v>
      </c>
      <c r="H14" s="60">
        <v>246985471</v>
      </c>
      <c r="I14" s="61">
        <v>0</v>
      </c>
      <c r="J14" s="62">
        <v>91080489</v>
      </c>
      <c r="K14" s="59">
        <v>128352160</v>
      </c>
      <c r="L14" s="62">
        <v>1143000</v>
      </c>
      <c r="M14" s="60">
        <v>220575649</v>
      </c>
    </row>
    <row r="15" spans="1:13" s="37" customFormat="1" ht="12.75">
      <c r="A15" s="46"/>
      <c r="B15" s="78" t="s">
        <v>391</v>
      </c>
      <c r="C15" s="79"/>
      <c r="D15" s="66">
        <f aca="true" t="shared" si="0" ref="D15:M15">SUM(D9:D14)</f>
        <v>44702998</v>
      </c>
      <c r="E15" s="67">
        <f t="shared" si="0"/>
        <v>114414548</v>
      </c>
      <c r="F15" s="67">
        <f t="shared" si="0"/>
        <v>373627084</v>
      </c>
      <c r="G15" s="67">
        <f t="shared" si="0"/>
        <v>52251000</v>
      </c>
      <c r="H15" s="80">
        <f t="shared" si="0"/>
        <v>584995630</v>
      </c>
      <c r="I15" s="81">
        <f t="shared" si="0"/>
        <v>42663703</v>
      </c>
      <c r="J15" s="82">
        <f t="shared" si="0"/>
        <v>195757480</v>
      </c>
      <c r="K15" s="67">
        <f t="shared" si="0"/>
        <v>256862500</v>
      </c>
      <c r="L15" s="82">
        <f t="shared" si="0"/>
        <v>19269000</v>
      </c>
      <c r="M15" s="80">
        <f t="shared" si="0"/>
        <v>514552683</v>
      </c>
    </row>
    <row r="16" spans="1:13" s="8" customFormat="1" ht="12.75">
      <c r="A16" s="24" t="s">
        <v>89</v>
      </c>
      <c r="B16" s="77" t="s">
        <v>392</v>
      </c>
      <c r="C16" s="57" t="s">
        <v>393</v>
      </c>
      <c r="D16" s="58">
        <v>1518872</v>
      </c>
      <c r="E16" s="59">
        <v>14263503</v>
      </c>
      <c r="F16" s="59">
        <v>22787275</v>
      </c>
      <c r="G16" s="59">
        <v>300000</v>
      </c>
      <c r="H16" s="60">
        <v>38869650</v>
      </c>
      <c r="I16" s="61">
        <v>2408368</v>
      </c>
      <c r="J16" s="62">
        <v>16863423</v>
      </c>
      <c r="K16" s="59">
        <v>13741763</v>
      </c>
      <c r="L16" s="62">
        <v>300000</v>
      </c>
      <c r="M16" s="60">
        <v>33313554</v>
      </c>
    </row>
    <row r="17" spans="1:13" s="8" customFormat="1" ht="12.75">
      <c r="A17" s="24" t="s">
        <v>89</v>
      </c>
      <c r="B17" s="77" t="s">
        <v>394</v>
      </c>
      <c r="C17" s="57" t="s">
        <v>395</v>
      </c>
      <c r="D17" s="58">
        <v>269983</v>
      </c>
      <c r="E17" s="59">
        <v>96312</v>
      </c>
      <c r="F17" s="59">
        <v>14066530</v>
      </c>
      <c r="G17" s="59">
        <v>300000</v>
      </c>
      <c r="H17" s="60">
        <v>14732825</v>
      </c>
      <c r="I17" s="61">
        <v>347329</v>
      </c>
      <c r="J17" s="62">
        <v>64822</v>
      </c>
      <c r="K17" s="59">
        <v>11279019</v>
      </c>
      <c r="L17" s="62">
        <v>300000</v>
      </c>
      <c r="M17" s="60">
        <v>11991170</v>
      </c>
    </row>
    <row r="18" spans="1:13" s="8" customFormat="1" ht="12.75">
      <c r="A18" s="24" t="s">
        <v>89</v>
      </c>
      <c r="B18" s="77" t="s">
        <v>396</v>
      </c>
      <c r="C18" s="57" t="s">
        <v>397</v>
      </c>
      <c r="D18" s="58">
        <v>8485970</v>
      </c>
      <c r="E18" s="59">
        <v>9891840</v>
      </c>
      <c r="F18" s="59">
        <v>72441637</v>
      </c>
      <c r="G18" s="59">
        <v>16520000</v>
      </c>
      <c r="H18" s="60">
        <v>107339447</v>
      </c>
      <c r="I18" s="61">
        <v>7568178</v>
      </c>
      <c r="J18" s="62">
        <v>8626651</v>
      </c>
      <c r="K18" s="59">
        <v>67480007</v>
      </c>
      <c r="L18" s="62">
        <v>17093000</v>
      </c>
      <c r="M18" s="60">
        <v>100767836</v>
      </c>
    </row>
    <row r="19" spans="1:13" s="8" customFormat="1" ht="12.75">
      <c r="A19" s="24" t="s">
        <v>89</v>
      </c>
      <c r="B19" s="77" t="s">
        <v>398</v>
      </c>
      <c r="C19" s="57" t="s">
        <v>399</v>
      </c>
      <c r="D19" s="58">
        <v>4134520</v>
      </c>
      <c r="E19" s="59">
        <v>39849389</v>
      </c>
      <c r="F19" s="59">
        <v>7402379</v>
      </c>
      <c r="G19" s="59">
        <v>3300000</v>
      </c>
      <c r="H19" s="60">
        <v>54686288</v>
      </c>
      <c r="I19" s="61">
        <v>5542643</v>
      </c>
      <c r="J19" s="62">
        <v>60247897</v>
      </c>
      <c r="K19" s="59">
        <v>64476037</v>
      </c>
      <c r="L19" s="62">
        <v>2078000</v>
      </c>
      <c r="M19" s="60">
        <v>132344577</v>
      </c>
    </row>
    <row r="20" spans="1:13" s="8" customFormat="1" ht="12.75">
      <c r="A20" s="24" t="s">
        <v>108</v>
      </c>
      <c r="B20" s="77" t="s">
        <v>400</v>
      </c>
      <c r="C20" s="57" t="s">
        <v>401</v>
      </c>
      <c r="D20" s="58">
        <v>0</v>
      </c>
      <c r="E20" s="59">
        <v>0</v>
      </c>
      <c r="F20" s="59">
        <v>477565459</v>
      </c>
      <c r="G20" s="59">
        <v>55250000</v>
      </c>
      <c r="H20" s="60">
        <v>532815459</v>
      </c>
      <c r="I20" s="61">
        <v>0</v>
      </c>
      <c r="J20" s="62">
        <v>27766338</v>
      </c>
      <c r="K20" s="59">
        <v>48360756</v>
      </c>
      <c r="L20" s="62">
        <v>41538000</v>
      </c>
      <c r="M20" s="60">
        <v>117665094</v>
      </c>
    </row>
    <row r="21" spans="1:13" s="37" customFormat="1" ht="12.75">
      <c r="A21" s="46"/>
      <c r="B21" s="78" t="s">
        <v>402</v>
      </c>
      <c r="C21" s="79"/>
      <c r="D21" s="66">
        <f aca="true" t="shared" si="1" ref="D21:M21">SUM(D16:D20)</f>
        <v>14409345</v>
      </c>
      <c r="E21" s="67">
        <f t="shared" si="1"/>
        <v>64101044</v>
      </c>
      <c r="F21" s="67">
        <f t="shared" si="1"/>
        <v>594263280</v>
      </c>
      <c r="G21" s="67">
        <f t="shared" si="1"/>
        <v>75670000</v>
      </c>
      <c r="H21" s="80">
        <f t="shared" si="1"/>
        <v>748443669</v>
      </c>
      <c r="I21" s="81">
        <f t="shared" si="1"/>
        <v>15866518</v>
      </c>
      <c r="J21" s="82">
        <f t="shared" si="1"/>
        <v>113569131</v>
      </c>
      <c r="K21" s="67">
        <f t="shared" si="1"/>
        <v>205337582</v>
      </c>
      <c r="L21" s="82">
        <f t="shared" si="1"/>
        <v>61309000</v>
      </c>
      <c r="M21" s="80">
        <f t="shared" si="1"/>
        <v>396082231</v>
      </c>
    </row>
    <row r="22" spans="1:13" s="8" customFormat="1" ht="12.75">
      <c r="A22" s="24" t="s">
        <v>89</v>
      </c>
      <c r="B22" s="77" t="s">
        <v>403</v>
      </c>
      <c r="C22" s="57" t="s">
        <v>404</v>
      </c>
      <c r="D22" s="58">
        <v>2163145</v>
      </c>
      <c r="E22" s="59">
        <v>2627166</v>
      </c>
      <c r="F22" s="59">
        <v>26484495</v>
      </c>
      <c r="G22" s="59">
        <v>650000</v>
      </c>
      <c r="H22" s="60">
        <v>31924806</v>
      </c>
      <c r="I22" s="61">
        <v>235937</v>
      </c>
      <c r="J22" s="62">
        <v>1848114</v>
      </c>
      <c r="K22" s="59">
        <v>25943220</v>
      </c>
      <c r="L22" s="62">
        <v>300000</v>
      </c>
      <c r="M22" s="60">
        <v>28327271</v>
      </c>
    </row>
    <row r="23" spans="1:13" s="8" customFormat="1" ht="12.75">
      <c r="A23" s="24" t="s">
        <v>89</v>
      </c>
      <c r="B23" s="77" t="s">
        <v>405</v>
      </c>
      <c r="C23" s="57" t="s">
        <v>406</v>
      </c>
      <c r="D23" s="58">
        <v>0</v>
      </c>
      <c r="E23" s="59">
        <v>0</v>
      </c>
      <c r="F23" s="59">
        <v>23107839</v>
      </c>
      <c r="G23" s="59">
        <v>300000</v>
      </c>
      <c r="H23" s="60">
        <v>23407839</v>
      </c>
      <c r="I23" s="61">
        <v>0</v>
      </c>
      <c r="J23" s="62">
        <v>0</v>
      </c>
      <c r="K23" s="59">
        <v>1439050</v>
      </c>
      <c r="L23" s="62">
        <v>320000</v>
      </c>
      <c r="M23" s="60">
        <v>1759050</v>
      </c>
    </row>
    <row r="24" spans="1:13" s="8" customFormat="1" ht="12.75">
      <c r="A24" s="24" t="s">
        <v>89</v>
      </c>
      <c r="B24" s="77" t="s">
        <v>407</v>
      </c>
      <c r="C24" s="57" t="s">
        <v>408</v>
      </c>
      <c r="D24" s="58">
        <v>2857086</v>
      </c>
      <c r="E24" s="59">
        <v>1740521</v>
      </c>
      <c r="F24" s="59">
        <v>1880763</v>
      </c>
      <c r="G24" s="59">
        <v>300000</v>
      </c>
      <c r="H24" s="60">
        <v>6778370</v>
      </c>
      <c r="I24" s="61">
        <v>2383884</v>
      </c>
      <c r="J24" s="62">
        <v>1279209</v>
      </c>
      <c r="K24" s="59">
        <v>1149465</v>
      </c>
      <c r="L24" s="62">
        <v>300000</v>
      </c>
      <c r="M24" s="60">
        <v>5112558</v>
      </c>
    </row>
    <row r="25" spans="1:13" s="8" customFormat="1" ht="12.75">
      <c r="A25" s="24" t="s">
        <v>89</v>
      </c>
      <c r="B25" s="77" t="s">
        <v>60</v>
      </c>
      <c r="C25" s="57" t="s">
        <v>61</v>
      </c>
      <c r="D25" s="58">
        <v>63293821</v>
      </c>
      <c r="E25" s="59">
        <v>114768094</v>
      </c>
      <c r="F25" s="59">
        <v>-120760364</v>
      </c>
      <c r="G25" s="59">
        <v>179923000</v>
      </c>
      <c r="H25" s="60">
        <v>237224551</v>
      </c>
      <c r="I25" s="61">
        <v>63823820</v>
      </c>
      <c r="J25" s="62">
        <v>277159024</v>
      </c>
      <c r="K25" s="59">
        <v>101307031</v>
      </c>
      <c r="L25" s="62">
        <v>17326000</v>
      </c>
      <c r="M25" s="60">
        <v>459615875</v>
      </c>
    </row>
    <row r="26" spans="1:13" s="8" customFormat="1" ht="12.75">
      <c r="A26" s="24" t="s">
        <v>89</v>
      </c>
      <c r="B26" s="77" t="s">
        <v>409</v>
      </c>
      <c r="C26" s="57" t="s">
        <v>410</v>
      </c>
      <c r="D26" s="58">
        <v>4914324</v>
      </c>
      <c r="E26" s="59">
        <v>4292140</v>
      </c>
      <c r="F26" s="59">
        <v>44542512</v>
      </c>
      <c r="G26" s="59">
        <v>359000</v>
      </c>
      <c r="H26" s="60">
        <v>54107976</v>
      </c>
      <c r="I26" s="61">
        <v>0</v>
      </c>
      <c r="J26" s="62">
        <v>0</v>
      </c>
      <c r="K26" s="59">
        <v>-878000</v>
      </c>
      <c r="L26" s="62">
        <v>878000</v>
      </c>
      <c r="M26" s="60">
        <v>0</v>
      </c>
    </row>
    <row r="27" spans="1:13" s="8" customFormat="1" ht="12.75">
      <c r="A27" s="24" t="s">
        <v>108</v>
      </c>
      <c r="B27" s="77" t="s">
        <v>411</v>
      </c>
      <c r="C27" s="57" t="s">
        <v>412</v>
      </c>
      <c r="D27" s="58">
        <v>0</v>
      </c>
      <c r="E27" s="59">
        <v>10885144</v>
      </c>
      <c r="F27" s="59">
        <v>112982676</v>
      </c>
      <c r="G27" s="59">
        <v>20070000</v>
      </c>
      <c r="H27" s="60">
        <v>143937820</v>
      </c>
      <c r="I27" s="61">
        <v>0</v>
      </c>
      <c r="J27" s="62">
        <v>6517359</v>
      </c>
      <c r="K27" s="59">
        <v>101153274</v>
      </c>
      <c r="L27" s="62">
        <v>24294000</v>
      </c>
      <c r="M27" s="60">
        <v>131964633</v>
      </c>
    </row>
    <row r="28" spans="1:13" s="37" customFormat="1" ht="12.75">
      <c r="A28" s="46"/>
      <c r="B28" s="78" t="s">
        <v>413</v>
      </c>
      <c r="C28" s="79"/>
      <c r="D28" s="66">
        <f aca="true" t="shared" si="2" ref="D28:M28">SUM(D22:D27)</f>
        <v>73228376</v>
      </c>
      <c r="E28" s="67">
        <f t="shared" si="2"/>
        <v>134313065</v>
      </c>
      <c r="F28" s="67">
        <f t="shared" si="2"/>
        <v>88237921</v>
      </c>
      <c r="G28" s="67">
        <f t="shared" si="2"/>
        <v>201602000</v>
      </c>
      <c r="H28" s="80">
        <f t="shared" si="2"/>
        <v>497381362</v>
      </c>
      <c r="I28" s="81">
        <f t="shared" si="2"/>
        <v>66443641</v>
      </c>
      <c r="J28" s="82">
        <f t="shared" si="2"/>
        <v>286803706</v>
      </c>
      <c r="K28" s="67">
        <f t="shared" si="2"/>
        <v>230114040</v>
      </c>
      <c r="L28" s="82">
        <f t="shared" si="2"/>
        <v>43418000</v>
      </c>
      <c r="M28" s="80">
        <f t="shared" si="2"/>
        <v>626779387</v>
      </c>
    </row>
    <row r="29" spans="1:13" s="8" customFormat="1" ht="12.75">
      <c r="A29" s="24" t="s">
        <v>89</v>
      </c>
      <c r="B29" s="77" t="s">
        <v>414</v>
      </c>
      <c r="C29" s="57" t="s">
        <v>415</v>
      </c>
      <c r="D29" s="58">
        <v>1376457</v>
      </c>
      <c r="E29" s="59">
        <v>40358117</v>
      </c>
      <c r="F29" s="59">
        <v>17291640</v>
      </c>
      <c r="G29" s="59">
        <v>600000</v>
      </c>
      <c r="H29" s="60">
        <v>59626214</v>
      </c>
      <c r="I29" s="61">
        <v>0</v>
      </c>
      <c r="J29" s="62">
        <v>0</v>
      </c>
      <c r="K29" s="59">
        <v>-382000</v>
      </c>
      <c r="L29" s="62">
        <v>382000</v>
      </c>
      <c r="M29" s="60">
        <v>0</v>
      </c>
    </row>
    <row r="30" spans="1:13" s="8" customFormat="1" ht="12.75">
      <c r="A30" s="24" t="s">
        <v>89</v>
      </c>
      <c r="B30" s="77" t="s">
        <v>416</v>
      </c>
      <c r="C30" s="57" t="s">
        <v>417</v>
      </c>
      <c r="D30" s="58">
        <v>0</v>
      </c>
      <c r="E30" s="59">
        <v>0</v>
      </c>
      <c r="F30" s="59">
        <v>-334000</v>
      </c>
      <c r="G30" s="59">
        <v>334000</v>
      </c>
      <c r="H30" s="60">
        <v>0</v>
      </c>
      <c r="I30" s="61">
        <v>12999011</v>
      </c>
      <c r="J30" s="62">
        <v>50078352</v>
      </c>
      <c r="K30" s="59">
        <v>59778088</v>
      </c>
      <c r="L30" s="62">
        <v>1152000</v>
      </c>
      <c r="M30" s="60">
        <v>124007451</v>
      </c>
    </row>
    <row r="31" spans="1:13" s="8" customFormat="1" ht="12.75">
      <c r="A31" s="24" t="s">
        <v>89</v>
      </c>
      <c r="B31" s="77" t="s">
        <v>418</v>
      </c>
      <c r="C31" s="57" t="s">
        <v>419</v>
      </c>
      <c r="D31" s="58">
        <v>1600647</v>
      </c>
      <c r="E31" s="59">
        <v>8058493</v>
      </c>
      <c r="F31" s="59">
        <v>1321299</v>
      </c>
      <c r="G31" s="59">
        <v>300000</v>
      </c>
      <c r="H31" s="60">
        <v>11280439</v>
      </c>
      <c r="I31" s="61">
        <v>3724093</v>
      </c>
      <c r="J31" s="62">
        <v>12690901</v>
      </c>
      <c r="K31" s="59">
        <v>9095878</v>
      </c>
      <c r="L31" s="62">
        <v>300000</v>
      </c>
      <c r="M31" s="60">
        <v>25810872</v>
      </c>
    </row>
    <row r="32" spans="1:13" s="8" customFormat="1" ht="12.75">
      <c r="A32" s="24" t="s">
        <v>89</v>
      </c>
      <c r="B32" s="77" t="s">
        <v>420</v>
      </c>
      <c r="C32" s="57" t="s">
        <v>421</v>
      </c>
      <c r="D32" s="58">
        <v>8523993</v>
      </c>
      <c r="E32" s="59">
        <v>29525871</v>
      </c>
      <c r="F32" s="59">
        <v>20646649</v>
      </c>
      <c r="G32" s="59">
        <v>300000</v>
      </c>
      <c r="H32" s="60">
        <v>58996513</v>
      </c>
      <c r="I32" s="61">
        <v>4932661</v>
      </c>
      <c r="J32" s="62">
        <v>22909946</v>
      </c>
      <c r="K32" s="59">
        <v>17475447</v>
      </c>
      <c r="L32" s="62">
        <v>2274000</v>
      </c>
      <c r="M32" s="60">
        <v>47592054</v>
      </c>
    </row>
    <row r="33" spans="1:13" s="8" customFormat="1" ht="12.75">
      <c r="A33" s="24" t="s">
        <v>89</v>
      </c>
      <c r="B33" s="77" t="s">
        <v>422</v>
      </c>
      <c r="C33" s="57" t="s">
        <v>423</v>
      </c>
      <c r="D33" s="58">
        <v>4517773</v>
      </c>
      <c r="E33" s="59">
        <v>9452864</v>
      </c>
      <c r="F33" s="59">
        <v>3963339</v>
      </c>
      <c r="G33" s="59">
        <v>1300000</v>
      </c>
      <c r="H33" s="60">
        <v>19233976</v>
      </c>
      <c r="I33" s="61">
        <v>10806836</v>
      </c>
      <c r="J33" s="62">
        <v>26887356</v>
      </c>
      <c r="K33" s="59">
        <v>7319218</v>
      </c>
      <c r="L33" s="62">
        <v>344000</v>
      </c>
      <c r="M33" s="60">
        <v>45357410</v>
      </c>
    </row>
    <row r="34" spans="1:13" s="8" customFormat="1" ht="12.75">
      <c r="A34" s="24" t="s">
        <v>89</v>
      </c>
      <c r="B34" s="77" t="s">
        <v>424</v>
      </c>
      <c r="C34" s="57" t="s">
        <v>425</v>
      </c>
      <c r="D34" s="58">
        <v>98432331</v>
      </c>
      <c r="E34" s="59">
        <v>507574164</v>
      </c>
      <c r="F34" s="59">
        <v>763903250</v>
      </c>
      <c r="G34" s="59">
        <v>13104000</v>
      </c>
      <c r="H34" s="60">
        <v>1383013745</v>
      </c>
      <c r="I34" s="61">
        <v>9607574</v>
      </c>
      <c r="J34" s="62">
        <v>58673179</v>
      </c>
      <c r="K34" s="59">
        <v>11515724</v>
      </c>
      <c r="L34" s="62">
        <v>15564000</v>
      </c>
      <c r="M34" s="60">
        <v>95360477</v>
      </c>
    </row>
    <row r="35" spans="1:13" s="8" customFormat="1" ht="12.75">
      <c r="A35" s="24" t="s">
        <v>108</v>
      </c>
      <c r="B35" s="77" t="s">
        <v>426</v>
      </c>
      <c r="C35" s="57" t="s">
        <v>427</v>
      </c>
      <c r="D35" s="58">
        <v>0</v>
      </c>
      <c r="E35" s="59">
        <v>438213</v>
      </c>
      <c r="F35" s="59">
        <v>26253676</v>
      </c>
      <c r="G35" s="59">
        <v>300000</v>
      </c>
      <c r="H35" s="60">
        <v>26991889</v>
      </c>
      <c r="I35" s="61">
        <v>0</v>
      </c>
      <c r="J35" s="62">
        <v>167958</v>
      </c>
      <c r="K35" s="59">
        <v>24852054</v>
      </c>
      <c r="L35" s="62">
        <v>300000</v>
      </c>
      <c r="M35" s="60">
        <v>25320012</v>
      </c>
    </row>
    <row r="36" spans="1:13" s="37" customFormat="1" ht="12.75">
      <c r="A36" s="46"/>
      <c r="B36" s="78" t="s">
        <v>428</v>
      </c>
      <c r="C36" s="79"/>
      <c r="D36" s="66">
        <f aca="true" t="shared" si="3" ref="D36:M36">SUM(D29:D35)</f>
        <v>114451201</v>
      </c>
      <c r="E36" s="67">
        <f t="shared" si="3"/>
        <v>595407722</v>
      </c>
      <c r="F36" s="67">
        <f t="shared" si="3"/>
        <v>833045853</v>
      </c>
      <c r="G36" s="67">
        <f t="shared" si="3"/>
        <v>16238000</v>
      </c>
      <c r="H36" s="80">
        <f t="shared" si="3"/>
        <v>1559142776</v>
      </c>
      <c r="I36" s="81">
        <f t="shared" si="3"/>
        <v>42070175</v>
      </c>
      <c r="J36" s="82">
        <f t="shared" si="3"/>
        <v>171407692</v>
      </c>
      <c r="K36" s="67">
        <f t="shared" si="3"/>
        <v>129654409</v>
      </c>
      <c r="L36" s="82">
        <f t="shared" si="3"/>
        <v>20316000</v>
      </c>
      <c r="M36" s="80">
        <f t="shared" si="3"/>
        <v>363448276</v>
      </c>
    </row>
    <row r="37" spans="1:13" s="8" customFormat="1" ht="12.75">
      <c r="A37" s="24" t="s">
        <v>89</v>
      </c>
      <c r="B37" s="77" t="s">
        <v>429</v>
      </c>
      <c r="C37" s="57" t="s">
        <v>430</v>
      </c>
      <c r="D37" s="58">
        <v>7016490</v>
      </c>
      <c r="E37" s="59">
        <v>12251519</v>
      </c>
      <c r="F37" s="59">
        <v>22674016</v>
      </c>
      <c r="G37" s="59">
        <v>2878000</v>
      </c>
      <c r="H37" s="60">
        <v>44820025</v>
      </c>
      <c r="I37" s="61">
        <v>3020994</v>
      </c>
      <c r="J37" s="62">
        <v>9061652</v>
      </c>
      <c r="K37" s="59">
        <v>24417581</v>
      </c>
      <c r="L37" s="62">
        <v>300000</v>
      </c>
      <c r="M37" s="60">
        <v>36800227</v>
      </c>
    </row>
    <row r="38" spans="1:13" s="8" customFormat="1" ht="12.75">
      <c r="A38" s="24" t="s">
        <v>89</v>
      </c>
      <c r="B38" s="77" t="s">
        <v>431</v>
      </c>
      <c r="C38" s="57" t="s">
        <v>432</v>
      </c>
      <c r="D38" s="58">
        <v>2874402</v>
      </c>
      <c r="E38" s="59">
        <v>9340633</v>
      </c>
      <c r="F38" s="59">
        <v>40553126</v>
      </c>
      <c r="G38" s="59">
        <v>300000</v>
      </c>
      <c r="H38" s="60">
        <v>53068161</v>
      </c>
      <c r="I38" s="61">
        <v>8025829</v>
      </c>
      <c r="J38" s="62">
        <v>14716505</v>
      </c>
      <c r="K38" s="59">
        <v>38162567</v>
      </c>
      <c r="L38" s="62">
        <v>300000</v>
      </c>
      <c r="M38" s="60">
        <v>61204901</v>
      </c>
    </row>
    <row r="39" spans="1:13" s="8" customFormat="1" ht="12.75">
      <c r="A39" s="24" t="s">
        <v>89</v>
      </c>
      <c r="B39" s="77" t="s">
        <v>433</v>
      </c>
      <c r="C39" s="57" t="s">
        <v>434</v>
      </c>
      <c r="D39" s="58">
        <v>11600647</v>
      </c>
      <c r="E39" s="59">
        <v>0</v>
      </c>
      <c r="F39" s="59">
        <v>46781805</v>
      </c>
      <c r="G39" s="59">
        <v>600000</v>
      </c>
      <c r="H39" s="60">
        <v>58982452</v>
      </c>
      <c r="I39" s="61">
        <v>6941862</v>
      </c>
      <c r="J39" s="62">
        <v>0</v>
      </c>
      <c r="K39" s="59">
        <v>37634682</v>
      </c>
      <c r="L39" s="62">
        <v>1685000</v>
      </c>
      <c r="M39" s="60">
        <v>46261544</v>
      </c>
    </row>
    <row r="40" spans="1:13" s="8" customFormat="1" ht="12.75">
      <c r="A40" s="24" t="s">
        <v>89</v>
      </c>
      <c r="B40" s="77" t="s">
        <v>435</v>
      </c>
      <c r="C40" s="57" t="s">
        <v>436</v>
      </c>
      <c r="D40" s="58">
        <v>2382603</v>
      </c>
      <c r="E40" s="59">
        <v>986011</v>
      </c>
      <c r="F40" s="59">
        <v>15584202</v>
      </c>
      <c r="G40" s="59">
        <v>300000</v>
      </c>
      <c r="H40" s="60">
        <v>19252816</v>
      </c>
      <c r="I40" s="61">
        <v>1040458</v>
      </c>
      <c r="J40" s="62">
        <v>31610</v>
      </c>
      <c r="K40" s="59">
        <v>14186407</v>
      </c>
      <c r="L40" s="62">
        <v>220000</v>
      </c>
      <c r="M40" s="60">
        <v>15478475</v>
      </c>
    </row>
    <row r="41" spans="1:13" s="8" customFormat="1" ht="12.75">
      <c r="A41" s="24" t="s">
        <v>89</v>
      </c>
      <c r="B41" s="77" t="s">
        <v>437</v>
      </c>
      <c r="C41" s="57" t="s">
        <v>438</v>
      </c>
      <c r="D41" s="58">
        <v>14795336</v>
      </c>
      <c r="E41" s="59">
        <v>1657372</v>
      </c>
      <c r="F41" s="59">
        <v>27294338</v>
      </c>
      <c r="G41" s="59">
        <v>20343000</v>
      </c>
      <c r="H41" s="60">
        <v>64090046</v>
      </c>
      <c r="I41" s="61">
        <v>8165734</v>
      </c>
      <c r="J41" s="62">
        <v>1474230</v>
      </c>
      <c r="K41" s="59">
        <v>44020752</v>
      </c>
      <c r="L41" s="62">
        <v>7500000</v>
      </c>
      <c r="M41" s="60">
        <v>61160716</v>
      </c>
    </row>
    <row r="42" spans="1:13" s="8" customFormat="1" ht="12.75">
      <c r="A42" s="24" t="s">
        <v>108</v>
      </c>
      <c r="B42" s="77" t="s">
        <v>439</v>
      </c>
      <c r="C42" s="57" t="s">
        <v>440</v>
      </c>
      <c r="D42" s="58">
        <v>0</v>
      </c>
      <c r="E42" s="59">
        <v>24636402</v>
      </c>
      <c r="F42" s="59">
        <v>66411317</v>
      </c>
      <c r="G42" s="59">
        <v>36058000</v>
      </c>
      <c r="H42" s="60">
        <v>127105719</v>
      </c>
      <c r="I42" s="61">
        <v>0</v>
      </c>
      <c r="J42" s="62">
        <v>1246984</v>
      </c>
      <c r="K42" s="59">
        <v>55762344</v>
      </c>
      <c r="L42" s="62">
        <v>41783000</v>
      </c>
      <c r="M42" s="60">
        <v>98792328</v>
      </c>
    </row>
    <row r="43" spans="1:13" s="37" customFormat="1" ht="12.75">
      <c r="A43" s="46"/>
      <c r="B43" s="78" t="s">
        <v>441</v>
      </c>
      <c r="C43" s="79"/>
      <c r="D43" s="66">
        <f aca="true" t="shared" si="4" ref="D43:M43">SUM(D37:D42)</f>
        <v>38669478</v>
      </c>
      <c r="E43" s="67">
        <f t="shared" si="4"/>
        <v>48871937</v>
      </c>
      <c r="F43" s="67">
        <f t="shared" si="4"/>
        <v>219298804</v>
      </c>
      <c r="G43" s="67">
        <f t="shared" si="4"/>
        <v>60479000</v>
      </c>
      <c r="H43" s="80">
        <f t="shared" si="4"/>
        <v>367319219</v>
      </c>
      <c r="I43" s="81">
        <f t="shared" si="4"/>
        <v>27194877</v>
      </c>
      <c r="J43" s="82">
        <f t="shared" si="4"/>
        <v>26530981</v>
      </c>
      <c r="K43" s="67">
        <f t="shared" si="4"/>
        <v>214184333</v>
      </c>
      <c r="L43" s="82">
        <f t="shared" si="4"/>
        <v>51788000</v>
      </c>
      <c r="M43" s="80">
        <f t="shared" si="4"/>
        <v>319698191</v>
      </c>
    </row>
    <row r="44" spans="1:13" s="37" customFormat="1" ht="12.75">
      <c r="A44" s="46"/>
      <c r="B44" s="78" t="s">
        <v>442</v>
      </c>
      <c r="C44" s="79"/>
      <c r="D44" s="66">
        <f aca="true" t="shared" si="5" ref="D44:M44">SUM(D9:D14,D16:D20,D22:D27,D29:D35,D37:D42)</f>
        <v>285461398</v>
      </c>
      <c r="E44" s="67">
        <f t="shared" si="5"/>
        <v>957108316</v>
      </c>
      <c r="F44" s="67">
        <f t="shared" si="5"/>
        <v>2108472942</v>
      </c>
      <c r="G44" s="67">
        <f t="shared" si="5"/>
        <v>406240000</v>
      </c>
      <c r="H44" s="80">
        <f t="shared" si="5"/>
        <v>3757282656</v>
      </c>
      <c r="I44" s="81">
        <f t="shared" si="5"/>
        <v>194238914</v>
      </c>
      <c r="J44" s="82">
        <f t="shared" si="5"/>
        <v>794068990</v>
      </c>
      <c r="K44" s="67">
        <f t="shared" si="5"/>
        <v>1036152864</v>
      </c>
      <c r="L44" s="82">
        <f t="shared" si="5"/>
        <v>196100000</v>
      </c>
      <c r="M44" s="80">
        <f t="shared" si="5"/>
        <v>2220560768</v>
      </c>
    </row>
    <row r="45" spans="1:13" s="8" customFormat="1" ht="12.75">
      <c r="A45" s="47"/>
      <c r="B45" s="83"/>
      <c r="C45" s="84"/>
      <c r="D45" s="85"/>
      <c r="E45" s="86"/>
      <c r="F45" s="86"/>
      <c r="G45" s="86"/>
      <c r="H45" s="87"/>
      <c r="I45" s="85"/>
      <c r="J45" s="86"/>
      <c r="K45" s="86"/>
      <c r="L45" s="86"/>
      <c r="M45" s="87"/>
    </row>
    <row r="46" spans="1:13" s="53" customFormat="1" ht="12.75">
      <c r="A46" s="55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s="54" customFormat="1" ht="12.75">
      <c r="A47" s="28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3" s="54" customFormat="1" ht="12.75">
      <c r="A48" s="28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s="54" customFormat="1" ht="12.75">
      <c r="A49" s="28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s="54" customFormat="1" ht="12.75">
      <c r="A50" s="2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</sheetData>
  <sheetProtection password="F954" sheet="1" objects="1" scenarios="1"/>
  <mergeCells count="7">
    <mergeCell ref="B46:M4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selection activeCell="D46" sqref="D46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ht="15.75" customHeight="1">
      <c r="A2" s="4"/>
      <c r="B2" s="114" t="s">
        <v>656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</row>
    <row r="3" spans="1:13" ht="12.75">
      <c r="A3" s="5"/>
      <c r="B3" s="6"/>
      <c r="C3" s="7"/>
      <c r="D3" s="107" t="s">
        <v>1</v>
      </c>
      <c r="E3" s="108"/>
      <c r="F3" s="108"/>
      <c r="G3" s="108"/>
      <c r="H3" s="109"/>
      <c r="I3" s="110" t="s">
        <v>2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3</v>
      </c>
      <c r="E4" s="108"/>
      <c r="F4" s="113"/>
      <c r="G4" s="29"/>
      <c r="H4" s="30"/>
      <c r="I4" s="107" t="s">
        <v>3</v>
      </c>
      <c r="J4" s="108"/>
      <c r="K4" s="113"/>
      <c r="L4" s="31"/>
      <c r="M4" s="30"/>
    </row>
    <row r="5" spans="1:13" s="8" customFormat="1" ht="81.75" customHeight="1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443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444</v>
      </c>
      <c r="C9" s="57" t="s">
        <v>445</v>
      </c>
      <c r="D9" s="58">
        <v>857013</v>
      </c>
      <c r="E9" s="59">
        <v>26455839</v>
      </c>
      <c r="F9" s="59">
        <v>43500456</v>
      </c>
      <c r="G9" s="59">
        <v>4813000</v>
      </c>
      <c r="H9" s="60">
        <v>75626308</v>
      </c>
      <c r="I9" s="61">
        <v>30668172</v>
      </c>
      <c r="J9" s="62">
        <v>43458413</v>
      </c>
      <c r="K9" s="59">
        <v>14029777</v>
      </c>
      <c r="L9" s="62">
        <v>2696000</v>
      </c>
      <c r="M9" s="60">
        <v>90852362</v>
      </c>
    </row>
    <row r="10" spans="1:13" s="8" customFormat="1" ht="12.75">
      <c r="A10" s="24" t="s">
        <v>89</v>
      </c>
      <c r="B10" s="77" t="s">
        <v>446</v>
      </c>
      <c r="C10" s="57" t="s">
        <v>447</v>
      </c>
      <c r="D10" s="58">
        <v>15212333</v>
      </c>
      <c r="E10" s="59">
        <v>46156389</v>
      </c>
      <c r="F10" s="59">
        <v>30189046</v>
      </c>
      <c r="G10" s="59">
        <v>2900000</v>
      </c>
      <c r="H10" s="60">
        <v>94457768</v>
      </c>
      <c r="I10" s="61">
        <v>14422238</v>
      </c>
      <c r="J10" s="62">
        <v>49697550</v>
      </c>
      <c r="K10" s="59">
        <v>40720376</v>
      </c>
      <c r="L10" s="62">
        <v>116000</v>
      </c>
      <c r="M10" s="60">
        <v>104956164</v>
      </c>
    </row>
    <row r="11" spans="1:13" s="8" customFormat="1" ht="12.75">
      <c r="A11" s="24" t="s">
        <v>89</v>
      </c>
      <c r="B11" s="77" t="s">
        <v>448</v>
      </c>
      <c r="C11" s="57" t="s">
        <v>449</v>
      </c>
      <c r="D11" s="58">
        <v>5414966</v>
      </c>
      <c r="E11" s="59">
        <v>23026473</v>
      </c>
      <c r="F11" s="59">
        <v>29232218</v>
      </c>
      <c r="G11" s="59">
        <v>7486000</v>
      </c>
      <c r="H11" s="60">
        <v>65159657</v>
      </c>
      <c r="I11" s="61">
        <v>4768470</v>
      </c>
      <c r="J11" s="62">
        <v>22199981</v>
      </c>
      <c r="K11" s="59">
        <v>46494208</v>
      </c>
      <c r="L11" s="62">
        <v>1212000</v>
      </c>
      <c r="M11" s="60">
        <v>74674659</v>
      </c>
    </row>
    <row r="12" spans="1:13" s="8" customFormat="1" ht="12.75">
      <c r="A12" s="24" t="s">
        <v>89</v>
      </c>
      <c r="B12" s="77" t="s">
        <v>450</v>
      </c>
      <c r="C12" s="57" t="s">
        <v>451</v>
      </c>
      <c r="D12" s="58">
        <v>5664627</v>
      </c>
      <c r="E12" s="59">
        <v>19057469</v>
      </c>
      <c r="F12" s="59">
        <v>30541911</v>
      </c>
      <c r="G12" s="59">
        <v>921000</v>
      </c>
      <c r="H12" s="60">
        <v>56185007</v>
      </c>
      <c r="I12" s="61">
        <v>5139851</v>
      </c>
      <c r="J12" s="62">
        <v>11259714</v>
      </c>
      <c r="K12" s="59">
        <v>33213259</v>
      </c>
      <c r="L12" s="62">
        <v>2258000</v>
      </c>
      <c r="M12" s="60">
        <v>51870824</v>
      </c>
    </row>
    <row r="13" spans="1:13" s="8" customFormat="1" ht="12.75">
      <c r="A13" s="24" t="s">
        <v>89</v>
      </c>
      <c r="B13" s="77" t="s">
        <v>452</v>
      </c>
      <c r="C13" s="57" t="s">
        <v>453</v>
      </c>
      <c r="D13" s="58">
        <v>6500815</v>
      </c>
      <c r="E13" s="59">
        <v>26914744</v>
      </c>
      <c r="F13" s="59">
        <v>3403349</v>
      </c>
      <c r="G13" s="59">
        <v>357000</v>
      </c>
      <c r="H13" s="60">
        <v>37175908</v>
      </c>
      <c r="I13" s="61">
        <v>8873859</v>
      </c>
      <c r="J13" s="62">
        <v>56101112</v>
      </c>
      <c r="K13" s="59">
        <v>17601989</v>
      </c>
      <c r="L13" s="62">
        <v>527000</v>
      </c>
      <c r="M13" s="60">
        <v>83103960</v>
      </c>
    </row>
    <row r="14" spans="1:13" s="8" customFormat="1" ht="12.75">
      <c r="A14" s="24" t="s">
        <v>89</v>
      </c>
      <c r="B14" s="77" t="s">
        <v>454</v>
      </c>
      <c r="C14" s="57" t="s">
        <v>455</v>
      </c>
      <c r="D14" s="58">
        <v>3800984</v>
      </c>
      <c r="E14" s="59">
        <v>15979840</v>
      </c>
      <c r="F14" s="59">
        <v>19961514</v>
      </c>
      <c r="G14" s="59">
        <v>300000</v>
      </c>
      <c r="H14" s="60">
        <v>40042338</v>
      </c>
      <c r="I14" s="61">
        <v>7497185</v>
      </c>
      <c r="J14" s="62">
        <v>40548172</v>
      </c>
      <c r="K14" s="59">
        <v>49528936</v>
      </c>
      <c r="L14" s="62">
        <v>290000</v>
      </c>
      <c r="M14" s="60">
        <v>97864293</v>
      </c>
    </row>
    <row r="15" spans="1:13" s="8" customFormat="1" ht="12.75">
      <c r="A15" s="24" t="s">
        <v>89</v>
      </c>
      <c r="B15" s="77" t="s">
        <v>62</v>
      </c>
      <c r="C15" s="57" t="s">
        <v>63</v>
      </c>
      <c r="D15" s="58">
        <v>48198383</v>
      </c>
      <c r="E15" s="59">
        <v>181563499</v>
      </c>
      <c r="F15" s="59">
        <v>105563428</v>
      </c>
      <c r="G15" s="59">
        <v>26145000</v>
      </c>
      <c r="H15" s="60">
        <v>361470310</v>
      </c>
      <c r="I15" s="61">
        <v>43286713</v>
      </c>
      <c r="J15" s="62">
        <v>170874047</v>
      </c>
      <c r="K15" s="59">
        <v>125049555</v>
      </c>
      <c r="L15" s="62">
        <v>587000</v>
      </c>
      <c r="M15" s="60">
        <v>339797315</v>
      </c>
    </row>
    <row r="16" spans="1:13" s="8" customFormat="1" ht="12.75">
      <c r="A16" s="24" t="s">
        <v>108</v>
      </c>
      <c r="B16" s="77" t="s">
        <v>456</v>
      </c>
      <c r="C16" s="57" t="s">
        <v>457</v>
      </c>
      <c r="D16" s="58">
        <v>0</v>
      </c>
      <c r="E16" s="59">
        <v>0</v>
      </c>
      <c r="F16" s="59">
        <v>82828005</v>
      </c>
      <c r="G16" s="59">
        <v>1300000</v>
      </c>
      <c r="H16" s="60">
        <v>84128005</v>
      </c>
      <c r="I16" s="61">
        <v>0</v>
      </c>
      <c r="J16" s="62">
        <v>0</v>
      </c>
      <c r="K16" s="59">
        <v>74342885</v>
      </c>
      <c r="L16" s="62">
        <v>170000</v>
      </c>
      <c r="M16" s="60">
        <v>74512885</v>
      </c>
    </row>
    <row r="17" spans="1:13" s="37" customFormat="1" ht="12.75">
      <c r="A17" s="46"/>
      <c r="B17" s="78" t="s">
        <v>458</v>
      </c>
      <c r="C17" s="79"/>
      <c r="D17" s="66">
        <f aca="true" t="shared" si="0" ref="D17:M17">SUM(D9:D16)</f>
        <v>85649121</v>
      </c>
      <c r="E17" s="67">
        <f t="shared" si="0"/>
        <v>339154253</v>
      </c>
      <c r="F17" s="67">
        <f t="shared" si="0"/>
        <v>345219927</v>
      </c>
      <c r="G17" s="67">
        <f t="shared" si="0"/>
        <v>44222000</v>
      </c>
      <c r="H17" s="80">
        <f t="shared" si="0"/>
        <v>814245301</v>
      </c>
      <c r="I17" s="81">
        <f t="shared" si="0"/>
        <v>114656488</v>
      </c>
      <c r="J17" s="82">
        <f t="shared" si="0"/>
        <v>394138989</v>
      </c>
      <c r="K17" s="67">
        <f t="shared" si="0"/>
        <v>400980985</v>
      </c>
      <c r="L17" s="82">
        <f t="shared" si="0"/>
        <v>7856000</v>
      </c>
      <c r="M17" s="80">
        <f t="shared" si="0"/>
        <v>917632462</v>
      </c>
    </row>
    <row r="18" spans="1:13" s="8" customFormat="1" ht="12.75">
      <c r="A18" s="24" t="s">
        <v>89</v>
      </c>
      <c r="B18" s="77" t="s">
        <v>459</v>
      </c>
      <c r="C18" s="57" t="s">
        <v>460</v>
      </c>
      <c r="D18" s="58">
        <v>9478384</v>
      </c>
      <c r="E18" s="59">
        <v>41114506</v>
      </c>
      <c r="F18" s="59">
        <v>25432500</v>
      </c>
      <c r="G18" s="59">
        <v>439000</v>
      </c>
      <c r="H18" s="60">
        <v>76464390</v>
      </c>
      <c r="I18" s="61">
        <v>8434309</v>
      </c>
      <c r="J18" s="62">
        <v>33246329</v>
      </c>
      <c r="K18" s="59">
        <v>23865946</v>
      </c>
      <c r="L18" s="62">
        <v>1394000</v>
      </c>
      <c r="M18" s="60">
        <v>66940584</v>
      </c>
    </row>
    <row r="19" spans="1:13" s="8" customFormat="1" ht="12.75">
      <c r="A19" s="24" t="s">
        <v>89</v>
      </c>
      <c r="B19" s="77" t="s">
        <v>64</v>
      </c>
      <c r="C19" s="57" t="s">
        <v>65</v>
      </c>
      <c r="D19" s="58">
        <v>69395227</v>
      </c>
      <c r="E19" s="59">
        <v>260771294</v>
      </c>
      <c r="F19" s="59">
        <v>26779543</v>
      </c>
      <c r="G19" s="59">
        <v>478000</v>
      </c>
      <c r="H19" s="60">
        <v>357424064</v>
      </c>
      <c r="I19" s="61">
        <v>59045106</v>
      </c>
      <c r="J19" s="62">
        <v>223457811</v>
      </c>
      <c r="K19" s="59">
        <v>63187341</v>
      </c>
      <c r="L19" s="62">
        <v>2881000</v>
      </c>
      <c r="M19" s="60">
        <v>348571258</v>
      </c>
    </row>
    <row r="20" spans="1:13" s="8" customFormat="1" ht="12.75">
      <c r="A20" s="24" t="s">
        <v>89</v>
      </c>
      <c r="B20" s="77" t="s">
        <v>66</v>
      </c>
      <c r="C20" s="57" t="s">
        <v>67</v>
      </c>
      <c r="D20" s="58">
        <v>66274265</v>
      </c>
      <c r="E20" s="59">
        <v>163584337</v>
      </c>
      <c r="F20" s="59">
        <v>49643267</v>
      </c>
      <c r="G20" s="59">
        <v>9706000</v>
      </c>
      <c r="H20" s="60">
        <v>289207869</v>
      </c>
      <c r="I20" s="61">
        <v>58036649</v>
      </c>
      <c r="J20" s="62">
        <v>130483568</v>
      </c>
      <c r="K20" s="59">
        <v>44852772</v>
      </c>
      <c r="L20" s="62">
        <v>4280000</v>
      </c>
      <c r="M20" s="60">
        <v>237652989</v>
      </c>
    </row>
    <row r="21" spans="1:13" s="8" customFormat="1" ht="12.75">
      <c r="A21" s="24" t="s">
        <v>89</v>
      </c>
      <c r="B21" s="77" t="s">
        <v>461</v>
      </c>
      <c r="C21" s="57" t="s">
        <v>462</v>
      </c>
      <c r="D21" s="58">
        <v>10857036</v>
      </c>
      <c r="E21" s="59">
        <v>13471944</v>
      </c>
      <c r="F21" s="59">
        <v>24975997</v>
      </c>
      <c r="G21" s="59">
        <v>300000</v>
      </c>
      <c r="H21" s="60">
        <v>49604977</v>
      </c>
      <c r="I21" s="61">
        <v>5845634</v>
      </c>
      <c r="J21" s="62">
        <v>13325785</v>
      </c>
      <c r="K21" s="59">
        <v>9794342</v>
      </c>
      <c r="L21" s="62">
        <v>300000</v>
      </c>
      <c r="M21" s="60">
        <v>29265761</v>
      </c>
    </row>
    <row r="22" spans="1:13" s="8" customFormat="1" ht="12.75">
      <c r="A22" s="24" t="s">
        <v>89</v>
      </c>
      <c r="B22" s="77" t="s">
        <v>463</v>
      </c>
      <c r="C22" s="57" t="s">
        <v>464</v>
      </c>
      <c r="D22" s="58">
        <v>1525279</v>
      </c>
      <c r="E22" s="59">
        <v>6790387</v>
      </c>
      <c r="F22" s="59">
        <v>71860097</v>
      </c>
      <c r="G22" s="59">
        <v>3352000</v>
      </c>
      <c r="H22" s="60">
        <v>83527763</v>
      </c>
      <c r="I22" s="61">
        <v>33532</v>
      </c>
      <c r="J22" s="62">
        <v>79532</v>
      </c>
      <c r="K22" s="59">
        <v>21718031</v>
      </c>
      <c r="L22" s="62">
        <v>2522000</v>
      </c>
      <c r="M22" s="60">
        <v>24353095</v>
      </c>
    </row>
    <row r="23" spans="1:13" s="8" customFormat="1" ht="12.75">
      <c r="A23" s="24" t="s">
        <v>89</v>
      </c>
      <c r="B23" s="77" t="s">
        <v>465</v>
      </c>
      <c r="C23" s="57" t="s">
        <v>466</v>
      </c>
      <c r="D23" s="58">
        <v>1297766</v>
      </c>
      <c r="E23" s="59">
        <v>7705366</v>
      </c>
      <c r="F23" s="59">
        <v>75912503</v>
      </c>
      <c r="G23" s="59">
        <v>4457000</v>
      </c>
      <c r="H23" s="60">
        <v>89372635</v>
      </c>
      <c r="I23" s="61">
        <v>0</v>
      </c>
      <c r="J23" s="62">
        <v>194552</v>
      </c>
      <c r="K23" s="59">
        <v>52673541</v>
      </c>
      <c r="L23" s="62">
        <v>9236000</v>
      </c>
      <c r="M23" s="60">
        <v>62104093</v>
      </c>
    </row>
    <row r="24" spans="1:13" s="8" customFormat="1" ht="12.75">
      <c r="A24" s="24" t="s">
        <v>108</v>
      </c>
      <c r="B24" s="77" t="s">
        <v>467</v>
      </c>
      <c r="C24" s="57" t="s">
        <v>468</v>
      </c>
      <c r="D24" s="58">
        <v>0</v>
      </c>
      <c r="E24" s="59">
        <v>0</v>
      </c>
      <c r="F24" s="59">
        <v>80907697</v>
      </c>
      <c r="G24" s="59">
        <v>300000</v>
      </c>
      <c r="H24" s="60">
        <v>81207697</v>
      </c>
      <c r="I24" s="61">
        <v>0</v>
      </c>
      <c r="J24" s="62">
        <v>0</v>
      </c>
      <c r="K24" s="59">
        <v>80304077</v>
      </c>
      <c r="L24" s="62">
        <v>364000</v>
      </c>
      <c r="M24" s="60">
        <v>80668077</v>
      </c>
    </row>
    <row r="25" spans="1:13" s="37" customFormat="1" ht="12.75">
      <c r="A25" s="46"/>
      <c r="B25" s="78" t="s">
        <v>469</v>
      </c>
      <c r="C25" s="79"/>
      <c r="D25" s="66">
        <f aca="true" t="shared" si="1" ref="D25:M25">SUM(D18:D24)</f>
        <v>158827957</v>
      </c>
      <c r="E25" s="67">
        <f t="shared" si="1"/>
        <v>493437834</v>
      </c>
      <c r="F25" s="67">
        <f t="shared" si="1"/>
        <v>355511604</v>
      </c>
      <c r="G25" s="67">
        <f t="shared" si="1"/>
        <v>19032000</v>
      </c>
      <c r="H25" s="80">
        <f t="shared" si="1"/>
        <v>1026809395</v>
      </c>
      <c r="I25" s="81">
        <f t="shared" si="1"/>
        <v>131395230</v>
      </c>
      <c r="J25" s="82">
        <f t="shared" si="1"/>
        <v>400787577</v>
      </c>
      <c r="K25" s="67">
        <f t="shared" si="1"/>
        <v>296396050</v>
      </c>
      <c r="L25" s="82">
        <f t="shared" si="1"/>
        <v>20977000</v>
      </c>
      <c r="M25" s="80">
        <f t="shared" si="1"/>
        <v>849555857</v>
      </c>
    </row>
    <row r="26" spans="1:13" s="8" customFormat="1" ht="12.75">
      <c r="A26" s="24" t="s">
        <v>89</v>
      </c>
      <c r="B26" s="77" t="s">
        <v>470</v>
      </c>
      <c r="C26" s="57" t="s">
        <v>471</v>
      </c>
      <c r="D26" s="58">
        <v>91820</v>
      </c>
      <c r="E26" s="59">
        <v>38893734</v>
      </c>
      <c r="F26" s="59">
        <v>14143769</v>
      </c>
      <c r="G26" s="59">
        <v>12673000</v>
      </c>
      <c r="H26" s="60">
        <v>65802323</v>
      </c>
      <c r="I26" s="61">
        <v>0</v>
      </c>
      <c r="J26" s="62">
        <v>38274423</v>
      </c>
      <c r="K26" s="59">
        <v>28558098</v>
      </c>
      <c r="L26" s="62">
        <v>112000</v>
      </c>
      <c r="M26" s="60">
        <v>66944521</v>
      </c>
    </row>
    <row r="27" spans="1:13" s="8" customFormat="1" ht="12.75">
      <c r="A27" s="24" t="s">
        <v>89</v>
      </c>
      <c r="B27" s="77" t="s">
        <v>68</v>
      </c>
      <c r="C27" s="57" t="s">
        <v>69</v>
      </c>
      <c r="D27" s="58">
        <v>71285704</v>
      </c>
      <c r="E27" s="59">
        <v>175863312</v>
      </c>
      <c r="F27" s="59">
        <v>43563780</v>
      </c>
      <c r="G27" s="59">
        <v>104070000</v>
      </c>
      <c r="H27" s="60">
        <v>394782796</v>
      </c>
      <c r="I27" s="61">
        <v>69462678</v>
      </c>
      <c r="J27" s="62">
        <v>162570435</v>
      </c>
      <c r="K27" s="59">
        <v>110526803</v>
      </c>
      <c r="L27" s="62">
        <v>59092000</v>
      </c>
      <c r="M27" s="60">
        <v>401651916</v>
      </c>
    </row>
    <row r="28" spans="1:13" s="8" customFormat="1" ht="12.75">
      <c r="A28" s="24" t="s">
        <v>89</v>
      </c>
      <c r="B28" s="77" t="s">
        <v>472</v>
      </c>
      <c r="C28" s="57" t="s">
        <v>473</v>
      </c>
      <c r="D28" s="58">
        <v>5184311</v>
      </c>
      <c r="E28" s="59">
        <v>24363383</v>
      </c>
      <c r="F28" s="59">
        <v>12851855</v>
      </c>
      <c r="G28" s="59">
        <v>5545000</v>
      </c>
      <c r="H28" s="60">
        <v>47944549</v>
      </c>
      <c r="I28" s="61">
        <v>5342875</v>
      </c>
      <c r="J28" s="62">
        <v>23820153</v>
      </c>
      <c r="K28" s="59">
        <v>19200813</v>
      </c>
      <c r="L28" s="62">
        <v>448000</v>
      </c>
      <c r="M28" s="60">
        <v>48811841</v>
      </c>
    </row>
    <row r="29" spans="1:13" s="8" customFormat="1" ht="12.75">
      <c r="A29" s="24" t="s">
        <v>89</v>
      </c>
      <c r="B29" s="77" t="s">
        <v>474</v>
      </c>
      <c r="C29" s="57" t="s">
        <v>475</v>
      </c>
      <c r="D29" s="58">
        <v>17092047</v>
      </c>
      <c r="E29" s="59">
        <v>21305546</v>
      </c>
      <c r="F29" s="59">
        <v>59621235</v>
      </c>
      <c r="G29" s="59">
        <v>26463000</v>
      </c>
      <c r="H29" s="60">
        <v>124481828</v>
      </c>
      <c r="I29" s="61">
        <v>15758695</v>
      </c>
      <c r="J29" s="62">
        <v>17855149</v>
      </c>
      <c r="K29" s="59">
        <v>54238150</v>
      </c>
      <c r="L29" s="62">
        <v>17795000</v>
      </c>
      <c r="M29" s="60">
        <v>105646994</v>
      </c>
    </row>
    <row r="30" spans="1:13" s="8" customFormat="1" ht="12.75">
      <c r="A30" s="24" t="s">
        <v>89</v>
      </c>
      <c r="B30" s="77" t="s">
        <v>476</v>
      </c>
      <c r="C30" s="57" t="s">
        <v>477</v>
      </c>
      <c r="D30" s="58">
        <v>2739327</v>
      </c>
      <c r="E30" s="59">
        <v>6936669</v>
      </c>
      <c r="F30" s="59">
        <v>61989564</v>
      </c>
      <c r="G30" s="59">
        <v>30354000</v>
      </c>
      <c r="H30" s="60">
        <v>102019560</v>
      </c>
      <c r="I30" s="61">
        <v>3998556</v>
      </c>
      <c r="J30" s="62">
        <v>10410287</v>
      </c>
      <c r="K30" s="59">
        <v>114730133</v>
      </c>
      <c r="L30" s="62">
        <v>5394000</v>
      </c>
      <c r="M30" s="60">
        <v>134532976</v>
      </c>
    </row>
    <row r="31" spans="1:13" s="8" customFormat="1" ht="12.75">
      <c r="A31" s="24" t="s">
        <v>108</v>
      </c>
      <c r="B31" s="77" t="s">
        <v>478</v>
      </c>
      <c r="C31" s="57" t="s">
        <v>479</v>
      </c>
      <c r="D31" s="58">
        <v>0</v>
      </c>
      <c r="E31" s="59">
        <v>0</v>
      </c>
      <c r="F31" s="59">
        <v>44719458</v>
      </c>
      <c r="G31" s="59">
        <v>2878000</v>
      </c>
      <c r="H31" s="60">
        <v>47597458</v>
      </c>
      <c r="I31" s="61">
        <v>0</v>
      </c>
      <c r="J31" s="62">
        <v>0</v>
      </c>
      <c r="K31" s="59">
        <v>45081119</v>
      </c>
      <c r="L31" s="62">
        <v>407000</v>
      </c>
      <c r="M31" s="60">
        <v>45488119</v>
      </c>
    </row>
    <row r="32" spans="1:13" s="37" customFormat="1" ht="12.75">
      <c r="A32" s="46"/>
      <c r="B32" s="78" t="s">
        <v>480</v>
      </c>
      <c r="C32" s="79"/>
      <c r="D32" s="66">
        <f aca="true" t="shared" si="2" ref="D32:M32">SUM(D26:D31)</f>
        <v>96393209</v>
      </c>
      <c r="E32" s="67">
        <f t="shared" si="2"/>
        <v>267362644</v>
      </c>
      <c r="F32" s="67">
        <f t="shared" si="2"/>
        <v>236889661</v>
      </c>
      <c r="G32" s="67">
        <f t="shared" si="2"/>
        <v>181983000</v>
      </c>
      <c r="H32" s="80">
        <f t="shared" si="2"/>
        <v>782628514</v>
      </c>
      <c r="I32" s="81">
        <f t="shared" si="2"/>
        <v>94562804</v>
      </c>
      <c r="J32" s="82">
        <f t="shared" si="2"/>
        <v>252930447</v>
      </c>
      <c r="K32" s="67">
        <f t="shared" si="2"/>
        <v>372335116</v>
      </c>
      <c r="L32" s="82">
        <f t="shared" si="2"/>
        <v>83248000</v>
      </c>
      <c r="M32" s="80">
        <f t="shared" si="2"/>
        <v>803076367</v>
      </c>
    </row>
    <row r="33" spans="1:13" s="37" customFormat="1" ht="12.75">
      <c r="A33" s="46"/>
      <c r="B33" s="78" t="s">
        <v>481</v>
      </c>
      <c r="C33" s="79"/>
      <c r="D33" s="66">
        <f aca="true" t="shared" si="3" ref="D33:M33">SUM(D9:D16,D18:D24,D26:D31)</f>
        <v>340870287</v>
      </c>
      <c r="E33" s="67">
        <f t="shared" si="3"/>
        <v>1099954731</v>
      </c>
      <c r="F33" s="67">
        <f t="shared" si="3"/>
        <v>937621192</v>
      </c>
      <c r="G33" s="67">
        <f t="shared" si="3"/>
        <v>245237000</v>
      </c>
      <c r="H33" s="80">
        <f t="shared" si="3"/>
        <v>2623683210</v>
      </c>
      <c r="I33" s="81">
        <f t="shared" si="3"/>
        <v>340614522</v>
      </c>
      <c r="J33" s="82">
        <f t="shared" si="3"/>
        <v>1047857013</v>
      </c>
      <c r="K33" s="67">
        <f t="shared" si="3"/>
        <v>1069712151</v>
      </c>
      <c r="L33" s="82">
        <f t="shared" si="3"/>
        <v>112081000</v>
      </c>
      <c r="M33" s="80">
        <f t="shared" si="3"/>
        <v>2570264686</v>
      </c>
    </row>
    <row r="34" spans="1:13" s="8" customFormat="1" ht="12.75">
      <c r="A34" s="47"/>
      <c r="B34" s="83"/>
      <c r="C34" s="84"/>
      <c r="D34" s="85"/>
      <c r="E34" s="86"/>
      <c r="F34" s="86"/>
      <c r="G34" s="86"/>
      <c r="H34" s="87"/>
      <c r="I34" s="85"/>
      <c r="J34" s="86"/>
      <c r="K34" s="86"/>
      <c r="L34" s="86"/>
      <c r="M34" s="87"/>
    </row>
    <row r="35" spans="1:13" s="8" customFormat="1" ht="12.75">
      <c r="A35" s="27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5:M35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2014-05-21T14:16:56Z</cp:lastPrinted>
  <dcterms:created xsi:type="dcterms:W3CDTF">2014-05-12T11:39:16Z</dcterms:created>
  <dcterms:modified xsi:type="dcterms:W3CDTF">2014-05-21T14:17:05Z</dcterms:modified>
  <cp:category/>
  <cp:version/>
  <cp:contentType/>
  <cp:contentStatus/>
</cp:coreProperties>
</file>