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<sst xmlns="http://schemas.openxmlformats.org/spreadsheetml/2006/main" count="926" uniqueCount="647">
  <si>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</si>
  <si>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</si>
  <si>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</si>
  <si>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</si>
  <si>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</si>
  <si>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</si>
  <si>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</si>
  <si>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</si>
  <si>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</si>
  <si>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</si>
  <si>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</si>
  <si>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</si>
  <si>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</si>
  <si>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</si>
  <si>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</si>
  <si>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</si>
  <si>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</si>
  <si>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</si>
  <si>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</si>
  <si>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</si>
  <si>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</si>
  <si>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</si>
  <si>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</si>
  <si>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</si>
  <si>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</si>
  <si>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</si>
  <si>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</si>
  <si>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</si>
  <si>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</si>
  <si>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</si>
  <si>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</si>
  <si>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</si>
  <si>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</si>
  <si>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</si>
  <si>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</si>
  <si>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</si>
  <si>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</si>
  <si>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</si>
  <si>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</si>
  <si>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</si>
  <si>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</si>
  <si>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</si>
  <si>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</si>
  <si>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</si>
  <si>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</si>
  <si>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</si>
  <si>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</si>
  <si>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</si>
  <si>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</si>
  <si>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</si>
  <si>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</si>
  <si>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</si>
  <si>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</si>
  <si>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</si>
  <si>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</si>
  <si>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</si>
  <si>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</si>
  <si>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</si>
  <si>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</si>
  <si>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</si>
  <si>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</si>
  <si>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</si>
  <si>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</si>
  <si>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</si>
  <si>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</si>
  <si>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</si>
  <si>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</si>
  <si>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</si>
  <si>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</si>
  <si>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</si>
  <si>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</si>
  <si>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</si>
  <si>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</si>
  <si>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</si>
  <si>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</si>
  <si>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</si>
  <si>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</si>
  <si>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</si>
  <si>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</si>
  <si>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</si>
  <si>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</si>
  <si>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</si>
  <si>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</si>
  <si>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</si>
  <si>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</si>
  <si>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</si>
  <si>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</si>
  <si>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</si>
  <si>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</si>
  <si>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</si>
  <si>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</si>
  <si>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</si>
  <si>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</si>
  <si>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</si>
  <si>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</si>
  <si>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</si>
  <si>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</si>
  <si>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</si>
  <si>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</si>
  <si>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</si>
  <si>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</si>
  <si>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</si>
  <si>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</si>
  <si>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</si>
  <si>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</si>
  <si>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</si>
  <si>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</si>
  <si>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</si>
  <si>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</si>
  <si>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</si>
  <si>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</si>
  <si>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</si>
  <si>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</si>
  <si>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</si>
  <si>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</si>
  <si>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</si>
  <si>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</si>
  <si>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</si>
  <si>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</si>
  <si>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</si>
  <si>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</si>
  <si>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</si>
  <si>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</si>
  <si>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</si>
  <si>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</si>
  <si>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</si>
  <si>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</si>
  <si>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</si>
  <si>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</si>
  <si>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</si>
  <si>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</si>
  <si>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</si>
  <si>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</si>
  <si>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</si>
  <si>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</si>
  <si>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</si>
  <si>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</si>
  <si>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</si>
  <si>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</si>
  <si>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</si>
  <si>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</si>
  <si>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</si>
  <si>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</si>
  <si>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</si>
  <si>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</si>
  <si>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</si>
  <si>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</si>
  <si>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</si>
  <si>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</si>
  <si>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</si>
  <si>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</si>
  <si>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</si>
  <si>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</si>
  <si>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</si>
  <si>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</si>
  <si>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</si>
  <si>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</si>
  <si>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</si>
  <si>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</si>
  <si>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</si>
  <si>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</si>
  <si>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</si>
  <si>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</si>
  <si>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</si>
  <si>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</si>
  <si>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</si>
  <si>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</si>
  <si>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</si>
  <si>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</si>
  <si>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</si>
  <si>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</si>
  <si>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</si>
  <si>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</si>
  <si>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</si>
  <si>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</si>
  <si>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</si>
  <si>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</si>
  <si>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</si>
  <si>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</si>
  <si>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</si>
  <si>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</si>
  <si>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</si>
  <si>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</si>
  <si>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</si>
  <si>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</si>
  <si>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</si>
  <si>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</si>
  <si>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</si>
  <si>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</si>
  <si>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</si>
  <si>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</si>
  <si>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</si>
  <si>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</si>
  <si>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</si>
  <si>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</si>
  <si>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</si>
  <si>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</si>
  <si>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</si>
  <si>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</si>
  <si>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</si>
  <si>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</si>
  <si>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</si>
  <si>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</si>
  <si>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</si>
  <si>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</si>
  <si>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</si>
  <si>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</si>
  <si>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</si>
  <si>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</si>
  <si>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</si>
  <si>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</si>
  <si>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</si>
  <si>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</si>
  <si>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</si>
  <si>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</si>
  <si>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</si>
  <si>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</si>
  <si>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</si>
  <si>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</si>
  <si>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</si>
  <si>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</si>
  <si>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</si>
  <si>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</si>
  <si>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</si>
  <si>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</si>
  <si>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</si>
  <si>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</si>
  <si>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</si>
  <si>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</si>
  <si>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</si>
  <si>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</si>
  <si>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</si>
  <si>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</si>
  <si>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</si>
  <si>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</si>
  <si>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</si>
  <si>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</si>
  <si>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</si>
  <si>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</si>
  <si>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</si>
  <si>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</si>
  <si>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</si>
  <si>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</si>
  <si>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</si>
  <si>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</si>
  <si>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</si>
  <si>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</si>
  <si>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</si>
  <si>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</si>
  <si>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</si>
  <si>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</si>
  <si>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</si>
  <si>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</si>
  <si>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</si>
  <si>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</si>
  <si>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</si>
  <si>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</si>
  <si>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</si>
  <si>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</si>
  <si>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</si>
  <si>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</si>
  <si>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</si>
  <si>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</si>
  <si>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</si>
  <si>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</si>
  <si>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</si>
  <si>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</si>
  <si>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</si>
  <si>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</si>
  <si>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</si>
  <si>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</si>
  <si>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</si>
  <si>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</si>
  <si>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</si>
  <si>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</si>
  <si>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</si>
  <si>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</si>
  <si>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</si>
  <si>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</si>
  <si>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</si>
  <si>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</si>
  <si>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</si>
  <si>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</si>
  <si>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</si>
  <si>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</si>
  <si>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</si>
  <si>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</si>
  <si>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</si>
  <si>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</si>
  <si>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</si>
  <si>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</si>
  <si>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</si>
  <si>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</si>
  <si>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</si>
  <si>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</si>
  <si>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</si>
  <si>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</si>
  <si>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</si>
  <si>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</si>
  <si>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</si>
  <si>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</si>
  <si>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</si>
  <si>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</si>
  <si>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</si>
  <si>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</si>
  <si>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</si>
  <si>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</si>
  <si>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</si>
  <si>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</si>
  <si>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</si>
  <si>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</si>
  <si>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</si>
  <si>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</si>
  <si>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</si>
  <si>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</si>
  <si>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</si>
  <si>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</si>
  <si>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</si>
  <si>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</si>
  <si>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</si>
  <si>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</si>
  <si>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</si>
  <si>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</si>
  <si>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</si>
  <si>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</si>
  <si>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</si>
  <si>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</si>
  <si>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</si>
  <si>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</si>
  <si>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</si>
  <si>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</si>
  <si>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</si>
  <si>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</si>
  <si>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</si>
  <si>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</si>
  <si>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</si>
  <si>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</si>
  <si>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</si>
  <si>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</si>
  <si>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</si>
  <si>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</si>
  <si>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</si>
  <si>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</si>
  <si>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</si>
  <si>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</si>
  <si>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</si>
  <si>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</si>
  <si>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</si>
  <si>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</si>
  <si>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</si>
  <si>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</si>
  <si>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</si>
  <si>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</si>
  <si>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</si>
  <si>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</si>
  <si>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</si>
  <si>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</si>
  <si>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</si>
  <si>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</si>
  <si>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</si>
  <si>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</si>
  <si>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</si>
  <si>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</si>
  <si>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</si>
  <si>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</si>
  <si>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</si>
  <si>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</si>
  <si>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</si>
  <si>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</si>
  <si>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</si>
  <si>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</si>
  <si>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</si>
  <si>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</si>
  <si>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</si>
  <si>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</si>
  <si>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</si>
  <si>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</si>
  <si>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</si>
  <si>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</si>
  <si>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</si>
  <si>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</si>
  <si>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</si>
  <si>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</si>
  <si>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</si>
  <si>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</si>
  <si>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</si>
  <si>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</si>
  <si>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</si>
  <si>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</si>
  <si>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</si>
  <si>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</si>
  <si>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</si>
  <si>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</si>
  <si>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</si>
  <si>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</si>
  <si>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</si>
  <si>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</si>
  <si>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</si>
  <si>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</si>
  <si>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</si>
  <si>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</si>
  <si>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</si>
  <si>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</si>
  <si>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</si>
  <si>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</si>
  <si>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</si>
  <si>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</si>
  <si>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</si>
  <si>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</si>
  <si>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</si>
  <si>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</si>
  <si>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</si>
  <si>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</si>
  <si>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</si>
  <si>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</si>
  <si>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</si>
  <si>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</si>
  <si>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</si>
  <si>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</si>
  <si>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</si>
  <si>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</si>
  <si>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</si>
  <si>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</si>
  <si>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</si>
  <si>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</si>
  <si>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</si>
  <si>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</si>
  <si>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</si>
  <si>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</si>
  <si>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</si>
  <si>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</si>
  <si>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</si>
  <si>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</si>
  <si>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</si>
  <si>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</si>
  <si>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</si>
  <si>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</si>
  <si>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</si>
  <si>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</si>
  <si>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</si>
  <si>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</si>
  <si>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</si>
  <si>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</si>
  <si>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</si>
  <si>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</si>
  <si>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</si>
  <si>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</si>
  <si>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</si>
  <si>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</si>
  <si>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</si>
  <si>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</si>
  <si>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</si>
  <si>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</si>
  <si>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</si>
  <si>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</si>
  <si>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</si>
  <si>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</si>
  <si>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</si>
  <si>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</si>
  <si>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</si>
  <si>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</si>
  <si>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</si>
  <si>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</si>
  <si>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</si>
  <si>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</si>
  <si>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</si>
  <si>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</si>
  <si>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</si>
  <si>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</si>
  <si>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</si>
  <si>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</si>
  <si>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</si>
  <si>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</si>
  <si>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</si>
  <si>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</si>
  <si>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</si>
  <si>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</si>
  <si>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</si>
  <si>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</si>
  <si>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</si>
  <si>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</si>
  <si>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</si>
  <si>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</si>
  <si>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</si>
  <si>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</si>
  <si>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</si>
  <si>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</si>
  <si>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</si>
  <si>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</si>
  <si>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</si>
  <si>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</si>
  <si>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</si>
  <si>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</si>
  <si>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</si>
  <si>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</si>
  <si>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</si>
  <si>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</si>
  <si>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</si>
  <si>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</si>
  <si>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</si>
  <si>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</si>
  <si>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</si>
  <si>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</si>
  <si>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</si>
  <si>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</si>
  <si>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</si>
  <si>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</si>
  <si>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</si>
  <si>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</si>
  <si>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</si>
  <si>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</si>
  <si>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</si>
  <si>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</si>
  <si>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</si>
  <si>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</si>
  <si>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</si>
  <si>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</si>
  <si>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</si>
  <si>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</si>
  <si>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</si>
  <si>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</si>
  <si>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</si>
  <si>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</si>
  <si>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</si>
  <si>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</si>
  <si>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</si>
  <si>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</si>
  <si>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</si>
  <si>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</si>
  <si>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</si>
  <si>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</si>
  <si>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</si>
  <si>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</si>
  <si>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</si>
  <si>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</si>
  <si>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</si>
  <si>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</si>
  <si>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</si>
  <si>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</si>
  <si>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</si>
  <si>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</si>
  <si>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</si>
  <si>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</si>
  <si>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</si>
  <si>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</si>
  <si>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</si>
  <si>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</si>
  <si>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</si>
  <si>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</si>
  <si>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</si>
  <si>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</si>
  <si>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</si>
  <si>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</si>
  <si>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</si>
  <si>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</si>
  <si>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</si>
  <si>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</si>
  <si>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</si>
  <si>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</si>
  <si>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</si>
  <si>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</si>
  <si>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</si>
  <si>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</si>
  <si>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</si>
  <si>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</si>
  <si>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</si>
  <si>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</si>
  <si>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</si>
  <si>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</si>
  <si>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</si>
  <si>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</si>
  <si>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</si>
  <si>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</si>
  <si>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</si>
  <si>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</si>
  <si>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</si>
  <si>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</si>
  <si>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</si>
  <si>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</si>
  <si>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</si>
  <si>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</si>
  <si>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</si>
  <si>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</si>
  <si>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</si>
  <si>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</si>
  <si>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</si>
  <si>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</si>
  <si>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</si>
  <si>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</si>
  <si>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</si>
  <si>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</si>
  <si>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</si>
  <si>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</si>
  <si>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</si>
  <si>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</si>
  <si>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</si>
  <si>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</si>
  <si>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</si>
  <si>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</si>
  <si>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</si>
  <si>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</si>
  <si>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</si>
  <si>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</si>
  <si>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</si>
  <si>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</si>
  <si>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</si>
  <si>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</si>
  <si>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</si>
  <si>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</si>
  <si>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</si>
  <si>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</si>
  <si>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</si>
  <si>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</si>
  <si>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</si>
  <si>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</si>
  <si>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</si>
  <si>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</si>
  <si>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</si>
  <si>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</si>
  <si>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</si>
  <si>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</si>
  <si>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</si>
  <si>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</si>
  <si>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</si>
  <si>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</si>
  <si>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</si>
  <si>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</si>
  <si>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</si>
  <si>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</si>
  <si>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</si>
  <si>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</si>
  <si>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</si>
  <si>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</si>
  <si>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</si>
  <si>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</si>
  <si>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</si>
  <si>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</si>
  <si>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</si>
  <si>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</si>
  <si>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</si>
  <si>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</si>
  <si>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</si>
  <si>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</si>
  <si>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>YTD      Actual</t>
  </si>
  <si>
    <t>Month 1   July    Actual</t>
  </si>
  <si>
    <t>Month 11 May   Actual</t>
  </si>
  <si>
    <t>Monthly repairs and maintenance for the 3rd quarter ended 31 March 2014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</si>
</sst>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5" fillId="0" borderId="0" xfId="0" applyFont="1" applyAlignment="1" applyProtection="1">
      <alignment wrapText="1"/>
      <protection/>
    </xf>
    <xf numFmtId="0" fontId="25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9" width="10.7109375" style="78" customWidth="1"/>
    <col min="20" max="23" width="10.7109375" style="78" hidden="1" customWidth="1"/>
    <col min="24" max="16384" width="9.140625" style="1" customWidth="1"/>
  </cols>
  <sheetData>
    <row r="1" spans="1:23" s="82" customFormat="1" ht="12.75">
      <c r="A1" s="79"/>
      <c r="B1" s="80" t="s">
        <v>646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643</v>
      </c>
      <c r="G2" s="7" t="s">
        <v>4</v>
      </c>
      <c r="H2" s="5" t="s">
        <v>644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645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332807309</v>
      </c>
      <c r="E5" s="27">
        <v>332807309</v>
      </c>
      <c r="F5" s="27">
        <v>0</v>
      </c>
      <c r="G5" s="28">
        <f>IF($E5=0,0,$F5/$E5)</f>
        <v>0</v>
      </c>
      <c r="H5" s="29">
        <v>0</v>
      </c>
      <c r="I5" s="27">
        <v>0</v>
      </c>
      <c r="J5" s="30">
        <v>0</v>
      </c>
      <c r="K5" s="30">
        <v>0</v>
      </c>
      <c r="L5" s="29">
        <v>0</v>
      </c>
      <c r="M5" s="27">
        <v>0</v>
      </c>
      <c r="N5" s="30">
        <v>0</v>
      </c>
      <c r="O5" s="30">
        <v>0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537635280</v>
      </c>
      <c r="E6" s="27">
        <v>0</v>
      </c>
      <c r="F6" s="27">
        <v>0</v>
      </c>
      <c r="G6" s="28">
        <f>IF($E6=0,0,$F6/$E6)</f>
        <v>0</v>
      </c>
      <c r="H6" s="29">
        <v>0</v>
      </c>
      <c r="I6" s="27">
        <v>0</v>
      </c>
      <c r="J6" s="30">
        <v>0</v>
      </c>
      <c r="K6" s="30">
        <v>0</v>
      </c>
      <c r="L6" s="29">
        <v>0</v>
      </c>
      <c r="M6" s="27">
        <v>0</v>
      </c>
      <c r="N6" s="30">
        <v>0</v>
      </c>
      <c r="O6" s="30">
        <v>0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25</v>
      </c>
      <c r="C7" s="33"/>
      <c r="D7" s="34">
        <f>SUM(D5:D6)</f>
        <v>870442589</v>
      </c>
      <c r="E7" s="35">
        <f>SUM(E5:E6)</f>
        <v>332807309</v>
      </c>
      <c r="F7" s="35">
        <f>SUM(F5:F6)</f>
        <v>0</v>
      </c>
      <c r="G7" s="36">
        <f>IF($E7=0,0,$F7/$E7)</f>
        <v>0</v>
      </c>
      <c r="H7" s="37">
        <f aca="true" t="shared" si="0" ref="H7:W7">SUM(H5:H6)</f>
        <v>0</v>
      </c>
      <c r="I7" s="35">
        <f t="shared" si="0"/>
        <v>0</v>
      </c>
      <c r="J7" s="38">
        <f t="shared" si="0"/>
        <v>0</v>
      </c>
      <c r="K7" s="38">
        <f t="shared" si="0"/>
        <v>0</v>
      </c>
      <c r="L7" s="37">
        <f t="shared" si="0"/>
        <v>0</v>
      </c>
      <c r="M7" s="35">
        <f t="shared" si="0"/>
        <v>0</v>
      </c>
      <c r="N7" s="38">
        <f t="shared" si="0"/>
        <v>0</v>
      </c>
      <c r="O7" s="38">
        <f t="shared" si="0"/>
        <v>0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26</v>
      </c>
      <c r="B8" s="24" t="s">
        <v>27</v>
      </c>
      <c r="C8" s="25" t="s">
        <v>28</v>
      </c>
      <c r="D8" s="26">
        <v>0</v>
      </c>
      <c r="E8" s="27">
        <v>0</v>
      </c>
      <c r="F8" s="27">
        <v>0</v>
      </c>
      <c r="G8" s="28">
        <f>IF($E8=0,0,$F8/$E8)</f>
        <v>0</v>
      </c>
      <c r="H8" s="29">
        <v>0</v>
      </c>
      <c r="I8" s="27">
        <v>0</v>
      </c>
      <c r="J8" s="30">
        <v>0</v>
      </c>
      <c r="K8" s="30">
        <v>0</v>
      </c>
      <c r="L8" s="29">
        <v>0</v>
      </c>
      <c r="M8" s="27">
        <v>0</v>
      </c>
      <c r="N8" s="30">
        <v>0</v>
      </c>
      <c r="O8" s="30">
        <v>0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26</v>
      </c>
      <c r="B9" s="24" t="s">
        <v>29</v>
      </c>
      <c r="C9" s="25" t="s">
        <v>30</v>
      </c>
      <c r="D9" s="26">
        <v>3877020</v>
      </c>
      <c r="E9" s="27">
        <v>3877020</v>
      </c>
      <c r="F9" s="27">
        <v>0</v>
      </c>
      <c r="G9" s="28">
        <f aca="true" t="shared" si="1" ref="G9:G40">IF($E9=0,0,$F9/$E9)</f>
        <v>0</v>
      </c>
      <c r="H9" s="29">
        <v>0</v>
      </c>
      <c r="I9" s="27">
        <v>0</v>
      </c>
      <c r="J9" s="30">
        <v>0</v>
      </c>
      <c r="K9" s="30">
        <v>0</v>
      </c>
      <c r="L9" s="29">
        <v>0</v>
      </c>
      <c r="M9" s="27">
        <v>0</v>
      </c>
      <c r="N9" s="30">
        <v>0</v>
      </c>
      <c r="O9" s="30">
        <v>0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1480404</v>
      </c>
      <c r="E10" s="27">
        <v>1073639</v>
      </c>
      <c r="F10" s="27">
        <v>715330</v>
      </c>
      <c r="G10" s="28">
        <f t="shared" si="1"/>
        <v>0.666266780547279</v>
      </c>
      <c r="H10" s="29">
        <v>43330</v>
      </c>
      <c r="I10" s="27">
        <v>0</v>
      </c>
      <c r="J10" s="30">
        <v>200098</v>
      </c>
      <c r="K10" s="30">
        <v>243428</v>
      </c>
      <c r="L10" s="29">
        <v>201632</v>
      </c>
      <c r="M10" s="27">
        <v>47974</v>
      </c>
      <c r="N10" s="30">
        <v>22864</v>
      </c>
      <c r="O10" s="30">
        <v>272470</v>
      </c>
      <c r="P10" s="29">
        <v>68306</v>
      </c>
      <c r="Q10" s="27">
        <v>92373</v>
      </c>
      <c r="R10" s="30">
        <v>38753</v>
      </c>
      <c r="S10" s="30">
        <v>199432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0</v>
      </c>
      <c r="E11" s="27">
        <v>0</v>
      </c>
      <c r="F11" s="27">
        <v>0</v>
      </c>
      <c r="G11" s="28">
        <f t="shared" si="1"/>
        <v>0</v>
      </c>
      <c r="H11" s="29">
        <v>0</v>
      </c>
      <c r="I11" s="27">
        <v>0</v>
      </c>
      <c r="J11" s="30">
        <v>0</v>
      </c>
      <c r="K11" s="30">
        <v>0</v>
      </c>
      <c r="L11" s="29">
        <v>0</v>
      </c>
      <c r="M11" s="27">
        <v>0</v>
      </c>
      <c r="N11" s="30">
        <v>0</v>
      </c>
      <c r="O11" s="30">
        <v>0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0</v>
      </c>
      <c r="E12" s="27">
        <v>0</v>
      </c>
      <c r="F12" s="27">
        <v>0</v>
      </c>
      <c r="G12" s="28">
        <f t="shared" si="1"/>
        <v>0</v>
      </c>
      <c r="H12" s="29">
        <v>0</v>
      </c>
      <c r="I12" s="27">
        <v>0</v>
      </c>
      <c r="J12" s="30">
        <v>0</v>
      </c>
      <c r="K12" s="30">
        <v>0</v>
      </c>
      <c r="L12" s="29">
        <v>0</v>
      </c>
      <c r="M12" s="27">
        <v>0</v>
      </c>
      <c r="N12" s="30">
        <v>0</v>
      </c>
      <c r="O12" s="30">
        <v>0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0</v>
      </c>
      <c r="E13" s="27">
        <v>6224469</v>
      </c>
      <c r="F13" s="27">
        <v>0</v>
      </c>
      <c r="G13" s="28">
        <f t="shared" si="1"/>
        <v>0</v>
      </c>
      <c r="H13" s="29">
        <v>0</v>
      </c>
      <c r="I13" s="27">
        <v>0</v>
      </c>
      <c r="J13" s="30">
        <v>0</v>
      </c>
      <c r="K13" s="30">
        <v>0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1077252</v>
      </c>
      <c r="E14" s="27">
        <v>1077252</v>
      </c>
      <c r="F14" s="27">
        <v>0</v>
      </c>
      <c r="G14" s="28">
        <f t="shared" si="1"/>
        <v>0</v>
      </c>
      <c r="H14" s="29">
        <v>0</v>
      </c>
      <c r="I14" s="27">
        <v>0</v>
      </c>
      <c r="J14" s="30">
        <v>0</v>
      </c>
      <c r="K14" s="30">
        <v>0</v>
      </c>
      <c r="L14" s="29">
        <v>0</v>
      </c>
      <c r="M14" s="27">
        <v>0</v>
      </c>
      <c r="N14" s="30">
        <v>0</v>
      </c>
      <c r="O14" s="30">
        <v>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0</v>
      </c>
      <c r="E15" s="27">
        <v>0</v>
      </c>
      <c r="F15" s="27">
        <v>0</v>
      </c>
      <c r="G15" s="28">
        <f t="shared" si="1"/>
        <v>0</v>
      </c>
      <c r="H15" s="29">
        <v>0</v>
      </c>
      <c r="I15" s="27">
        <v>0</v>
      </c>
      <c r="J15" s="30">
        <v>0</v>
      </c>
      <c r="K15" s="30">
        <v>0</v>
      </c>
      <c r="L15" s="29">
        <v>0</v>
      </c>
      <c r="M15" s="27">
        <v>0</v>
      </c>
      <c r="N15" s="30">
        <v>0</v>
      </c>
      <c r="O15" s="30">
        <v>0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0</v>
      </c>
      <c r="E16" s="27">
        <v>0</v>
      </c>
      <c r="F16" s="27">
        <v>0</v>
      </c>
      <c r="G16" s="28">
        <f t="shared" si="1"/>
        <v>0</v>
      </c>
      <c r="H16" s="29">
        <v>0</v>
      </c>
      <c r="I16" s="27">
        <v>0</v>
      </c>
      <c r="J16" s="30">
        <v>0</v>
      </c>
      <c r="K16" s="30">
        <v>0</v>
      </c>
      <c r="L16" s="29">
        <v>0</v>
      </c>
      <c r="M16" s="27">
        <v>0</v>
      </c>
      <c r="N16" s="30">
        <v>0</v>
      </c>
      <c r="O16" s="30">
        <v>0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0</v>
      </c>
      <c r="E17" s="27">
        <v>0</v>
      </c>
      <c r="F17" s="27">
        <v>0</v>
      </c>
      <c r="G17" s="28">
        <f t="shared" si="1"/>
        <v>0</v>
      </c>
      <c r="H17" s="29">
        <v>0</v>
      </c>
      <c r="I17" s="27">
        <v>0</v>
      </c>
      <c r="J17" s="30">
        <v>0</v>
      </c>
      <c r="K17" s="30">
        <v>0</v>
      </c>
      <c r="L17" s="29">
        <v>0</v>
      </c>
      <c r="M17" s="27">
        <v>0</v>
      </c>
      <c r="N17" s="30">
        <v>0</v>
      </c>
      <c r="O17" s="30">
        <v>0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48</v>
      </c>
      <c r="C18" s="33"/>
      <c r="D18" s="34">
        <f>SUM(D8:D17)</f>
        <v>6434676</v>
      </c>
      <c r="E18" s="35">
        <f>SUM(E8:E17)</f>
        <v>12252380</v>
      </c>
      <c r="F18" s="35">
        <f>SUM(F8:F17)</f>
        <v>715330</v>
      </c>
      <c r="G18" s="36">
        <f t="shared" si="1"/>
        <v>0.058382942742552874</v>
      </c>
      <c r="H18" s="37">
        <f aca="true" t="shared" si="2" ref="H18:W18">SUM(H8:H17)</f>
        <v>43330</v>
      </c>
      <c r="I18" s="35">
        <f t="shared" si="2"/>
        <v>0</v>
      </c>
      <c r="J18" s="38">
        <f t="shared" si="2"/>
        <v>200098</v>
      </c>
      <c r="K18" s="38">
        <f t="shared" si="2"/>
        <v>243428</v>
      </c>
      <c r="L18" s="37">
        <f t="shared" si="2"/>
        <v>201632</v>
      </c>
      <c r="M18" s="35">
        <f t="shared" si="2"/>
        <v>47974</v>
      </c>
      <c r="N18" s="38">
        <f t="shared" si="2"/>
        <v>22864</v>
      </c>
      <c r="O18" s="38">
        <f t="shared" si="2"/>
        <v>272470</v>
      </c>
      <c r="P18" s="37">
        <f t="shared" si="2"/>
        <v>68306</v>
      </c>
      <c r="Q18" s="35">
        <f t="shared" si="2"/>
        <v>92373</v>
      </c>
      <c r="R18" s="38">
        <f t="shared" si="2"/>
        <v>38753</v>
      </c>
      <c r="S18" s="38">
        <f t="shared" si="2"/>
        <v>199432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12119804</v>
      </c>
      <c r="E19" s="27">
        <v>12119804</v>
      </c>
      <c r="F19" s="27">
        <v>26909</v>
      </c>
      <c r="G19" s="28">
        <f t="shared" si="1"/>
        <v>0.0022202504264920457</v>
      </c>
      <c r="H19" s="29">
        <v>26909</v>
      </c>
      <c r="I19" s="27">
        <v>0</v>
      </c>
      <c r="J19" s="30">
        <v>0</v>
      </c>
      <c r="K19" s="30">
        <v>26909</v>
      </c>
      <c r="L19" s="29">
        <v>0</v>
      </c>
      <c r="M19" s="27">
        <v>0</v>
      </c>
      <c r="N19" s="30">
        <v>0</v>
      </c>
      <c r="O19" s="30">
        <v>0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6068537</v>
      </c>
      <c r="E20" s="27">
        <v>6230426</v>
      </c>
      <c r="F20" s="27">
        <v>11976295</v>
      </c>
      <c r="G20" s="28">
        <f t="shared" si="1"/>
        <v>1.9222273083734562</v>
      </c>
      <c r="H20" s="29">
        <v>0</v>
      </c>
      <c r="I20" s="27">
        <v>2908502</v>
      </c>
      <c r="J20" s="30">
        <v>0</v>
      </c>
      <c r="K20" s="30">
        <v>2908502</v>
      </c>
      <c r="L20" s="29">
        <v>0</v>
      </c>
      <c r="M20" s="27">
        <v>2141419</v>
      </c>
      <c r="N20" s="30">
        <v>6926374</v>
      </c>
      <c r="O20" s="30">
        <v>9067793</v>
      </c>
      <c r="P20" s="29">
        <v>0</v>
      </c>
      <c r="Q20" s="27">
        <v>0</v>
      </c>
      <c r="R20" s="30">
        <v>0</v>
      </c>
      <c r="S20" s="30">
        <v>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8176728</v>
      </c>
      <c r="E21" s="27">
        <v>6364000</v>
      </c>
      <c r="F21" s="27">
        <v>3444280</v>
      </c>
      <c r="G21" s="28">
        <f t="shared" si="1"/>
        <v>0.5412130735386549</v>
      </c>
      <c r="H21" s="29">
        <v>388070</v>
      </c>
      <c r="I21" s="27">
        <v>51864</v>
      </c>
      <c r="J21" s="30">
        <v>163797</v>
      </c>
      <c r="K21" s="30">
        <v>603731</v>
      </c>
      <c r="L21" s="29">
        <v>105660</v>
      </c>
      <c r="M21" s="27">
        <v>37436</v>
      </c>
      <c r="N21" s="30">
        <v>564603</v>
      </c>
      <c r="O21" s="30">
        <v>707699</v>
      </c>
      <c r="P21" s="29">
        <v>51260</v>
      </c>
      <c r="Q21" s="27">
        <v>1146685</v>
      </c>
      <c r="R21" s="30">
        <v>934905</v>
      </c>
      <c r="S21" s="30">
        <v>2132850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21433143</v>
      </c>
      <c r="E22" s="27">
        <v>0</v>
      </c>
      <c r="F22" s="27">
        <v>0</v>
      </c>
      <c r="G22" s="28">
        <f t="shared" si="1"/>
        <v>0</v>
      </c>
      <c r="H22" s="29">
        <v>0</v>
      </c>
      <c r="I22" s="27">
        <v>0</v>
      </c>
      <c r="J22" s="30">
        <v>0</v>
      </c>
      <c r="K22" s="30">
        <v>0</v>
      </c>
      <c r="L22" s="29">
        <v>0</v>
      </c>
      <c r="M22" s="27">
        <v>0</v>
      </c>
      <c r="N22" s="30">
        <v>0</v>
      </c>
      <c r="O22" s="30">
        <v>0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0</v>
      </c>
      <c r="E23" s="27">
        <v>0</v>
      </c>
      <c r="F23" s="27">
        <v>0</v>
      </c>
      <c r="G23" s="28">
        <f t="shared" si="1"/>
        <v>0</v>
      </c>
      <c r="H23" s="29">
        <v>0</v>
      </c>
      <c r="I23" s="27">
        <v>0</v>
      </c>
      <c r="J23" s="30">
        <v>0</v>
      </c>
      <c r="K23" s="30">
        <v>0</v>
      </c>
      <c r="L23" s="29">
        <v>0</v>
      </c>
      <c r="M23" s="27">
        <v>0</v>
      </c>
      <c r="N23" s="30">
        <v>0</v>
      </c>
      <c r="O23" s="30">
        <v>0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7254300</v>
      </c>
      <c r="E24" s="27">
        <v>7254300</v>
      </c>
      <c r="F24" s="27">
        <v>-64285</v>
      </c>
      <c r="G24" s="28">
        <f t="shared" si="1"/>
        <v>-0.008861640682078216</v>
      </c>
      <c r="H24" s="29">
        <v>0</v>
      </c>
      <c r="I24" s="27">
        <v>0</v>
      </c>
      <c r="J24" s="30">
        <v>0</v>
      </c>
      <c r="K24" s="30">
        <v>0</v>
      </c>
      <c r="L24" s="29">
        <v>0</v>
      </c>
      <c r="M24" s="27">
        <v>0</v>
      </c>
      <c r="N24" s="30">
        <v>0</v>
      </c>
      <c r="O24" s="30">
        <v>0</v>
      </c>
      <c r="P24" s="29">
        <v>0</v>
      </c>
      <c r="Q24" s="27">
        <v>-64285</v>
      </c>
      <c r="R24" s="30">
        <v>0</v>
      </c>
      <c r="S24" s="30">
        <v>-64285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2152000</v>
      </c>
      <c r="E25" s="27">
        <v>1302000</v>
      </c>
      <c r="F25" s="27">
        <v>553361</v>
      </c>
      <c r="G25" s="28">
        <f t="shared" si="1"/>
        <v>0.42500844854070663</v>
      </c>
      <c r="H25" s="29">
        <v>8229</v>
      </c>
      <c r="I25" s="27">
        <v>228276</v>
      </c>
      <c r="J25" s="30">
        <v>15330</v>
      </c>
      <c r="K25" s="30">
        <v>251835</v>
      </c>
      <c r="L25" s="29">
        <v>156435</v>
      </c>
      <c r="M25" s="27">
        <v>31802</v>
      </c>
      <c r="N25" s="30">
        <v>31802</v>
      </c>
      <c r="O25" s="30">
        <v>220039</v>
      </c>
      <c r="P25" s="29">
        <v>25202</v>
      </c>
      <c r="Q25" s="27">
        <v>17042</v>
      </c>
      <c r="R25" s="30">
        <v>39243</v>
      </c>
      <c r="S25" s="30">
        <v>81487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34064640</v>
      </c>
      <c r="E26" s="27">
        <v>34064640</v>
      </c>
      <c r="F26" s="27">
        <v>0</v>
      </c>
      <c r="G26" s="28">
        <f t="shared" si="1"/>
        <v>0</v>
      </c>
      <c r="H26" s="29">
        <v>0</v>
      </c>
      <c r="I26" s="27">
        <v>0</v>
      </c>
      <c r="J26" s="30">
        <v>0</v>
      </c>
      <c r="K26" s="30">
        <v>0</v>
      </c>
      <c r="L26" s="29">
        <v>0</v>
      </c>
      <c r="M26" s="27">
        <v>0</v>
      </c>
      <c r="N26" s="30">
        <v>0</v>
      </c>
      <c r="O26" s="30">
        <v>0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65</v>
      </c>
      <c r="C27" s="33"/>
      <c r="D27" s="34">
        <f>SUM(D19:D26)</f>
        <v>91269152</v>
      </c>
      <c r="E27" s="35">
        <f>SUM(E19:E26)</f>
        <v>67335170</v>
      </c>
      <c r="F27" s="35">
        <f>SUM(F19:F26)</f>
        <v>15936560</v>
      </c>
      <c r="G27" s="36">
        <f t="shared" si="1"/>
        <v>0.23667512831704443</v>
      </c>
      <c r="H27" s="37">
        <f aca="true" t="shared" si="3" ref="H27:W27">SUM(H19:H26)</f>
        <v>423208</v>
      </c>
      <c r="I27" s="35">
        <f t="shared" si="3"/>
        <v>3188642</v>
      </c>
      <c r="J27" s="38">
        <f t="shared" si="3"/>
        <v>179127</v>
      </c>
      <c r="K27" s="38">
        <f t="shared" si="3"/>
        <v>3790977</v>
      </c>
      <c r="L27" s="37">
        <f t="shared" si="3"/>
        <v>262095</v>
      </c>
      <c r="M27" s="35">
        <f t="shared" si="3"/>
        <v>2210657</v>
      </c>
      <c r="N27" s="38">
        <f t="shared" si="3"/>
        <v>7522779</v>
      </c>
      <c r="O27" s="38">
        <f t="shared" si="3"/>
        <v>9995531</v>
      </c>
      <c r="P27" s="37">
        <f t="shared" si="3"/>
        <v>76462</v>
      </c>
      <c r="Q27" s="35">
        <f t="shared" si="3"/>
        <v>1099442</v>
      </c>
      <c r="R27" s="38">
        <f t="shared" si="3"/>
        <v>974148</v>
      </c>
      <c r="S27" s="38">
        <f t="shared" si="3"/>
        <v>2150052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0</v>
      </c>
      <c r="E28" s="27">
        <v>0</v>
      </c>
      <c r="F28" s="27">
        <v>0</v>
      </c>
      <c r="G28" s="28">
        <f t="shared" si="1"/>
        <v>0</v>
      </c>
      <c r="H28" s="29">
        <v>0</v>
      </c>
      <c r="I28" s="27">
        <v>0</v>
      </c>
      <c r="J28" s="30">
        <v>0</v>
      </c>
      <c r="K28" s="30">
        <v>0</v>
      </c>
      <c r="L28" s="29">
        <v>0</v>
      </c>
      <c r="M28" s="27">
        <v>0</v>
      </c>
      <c r="N28" s="30">
        <v>0</v>
      </c>
      <c r="O28" s="30">
        <v>0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0</v>
      </c>
      <c r="E29" s="27">
        <v>0</v>
      </c>
      <c r="F29" s="27">
        <v>0</v>
      </c>
      <c r="G29" s="28">
        <f t="shared" si="1"/>
        <v>0</v>
      </c>
      <c r="H29" s="29">
        <v>0</v>
      </c>
      <c r="I29" s="27">
        <v>0</v>
      </c>
      <c r="J29" s="30">
        <v>0</v>
      </c>
      <c r="K29" s="30">
        <v>0</v>
      </c>
      <c r="L29" s="29">
        <v>0</v>
      </c>
      <c r="M29" s="27">
        <v>0</v>
      </c>
      <c r="N29" s="30">
        <v>0</v>
      </c>
      <c r="O29" s="30">
        <v>0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1300000</v>
      </c>
      <c r="E30" s="27">
        <v>0</v>
      </c>
      <c r="F30" s="27">
        <v>0</v>
      </c>
      <c r="G30" s="28">
        <f t="shared" si="1"/>
        <v>0</v>
      </c>
      <c r="H30" s="29">
        <v>0</v>
      </c>
      <c r="I30" s="27">
        <v>0</v>
      </c>
      <c r="J30" s="30">
        <v>0</v>
      </c>
      <c r="K30" s="30">
        <v>0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0</v>
      </c>
      <c r="E31" s="27">
        <v>0</v>
      </c>
      <c r="F31" s="27">
        <v>10565483</v>
      </c>
      <c r="G31" s="28">
        <f t="shared" si="1"/>
        <v>0</v>
      </c>
      <c r="H31" s="29">
        <v>0</v>
      </c>
      <c r="I31" s="27">
        <v>0</v>
      </c>
      <c r="J31" s="30">
        <v>0</v>
      </c>
      <c r="K31" s="30">
        <v>0</v>
      </c>
      <c r="L31" s="29">
        <v>50807</v>
      </c>
      <c r="M31" s="27">
        <v>0</v>
      </c>
      <c r="N31" s="30">
        <v>0</v>
      </c>
      <c r="O31" s="30">
        <v>50807</v>
      </c>
      <c r="P31" s="29">
        <v>568970</v>
      </c>
      <c r="Q31" s="27">
        <v>302215</v>
      </c>
      <c r="R31" s="30">
        <v>9643491</v>
      </c>
      <c r="S31" s="30">
        <v>10514676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0</v>
      </c>
      <c r="E32" s="27">
        <v>0</v>
      </c>
      <c r="F32" s="27">
        <v>21507440</v>
      </c>
      <c r="G32" s="28">
        <f t="shared" si="1"/>
        <v>0</v>
      </c>
      <c r="H32" s="29">
        <v>0</v>
      </c>
      <c r="I32" s="27">
        <v>2509308</v>
      </c>
      <c r="J32" s="30">
        <v>0</v>
      </c>
      <c r="K32" s="30">
        <v>2509308</v>
      </c>
      <c r="L32" s="29">
        <v>1135055</v>
      </c>
      <c r="M32" s="27">
        <v>10922128</v>
      </c>
      <c r="N32" s="30">
        <v>3670035</v>
      </c>
      <c r="O32" s="30">
        <v>15727218</v>
      </c>
      <c r="P32" s="29">
        <v>0</v>
      </c>
      <c r="Q32" s="27">
        <v>1599153</v>
      </c>
      <c r="R32" s="30">
        <v>1671761</v>
      </c>
      <c r="S32" s="30">
        <v>3270914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0</v>
      </c>
      <c r="E33" s="27">
        <v>0</v>
      </c>
      <c r="F33" s="27">
        <v>5856679</v>
      </c>
      <c r="G33" s="28">
        <f t="shared" si="1"/>
        <v>0</v>
      </c>
      <c r="H33" s="29">
        <v>673066</v>
      </c>
      <c r="I33" s="27">
        <v>661408</v>
      </c>
      <c r="J33" s="30">
        <v>163672</v>
      </c>
      <c r="K33" s="30">
        <v>1498146</v>
      </c>
      <c r="L33" s="29">
        <v>484028</v>
      </c>
      <c r="M33" s="27">
        <v>3057280</v>
      </c>
      <c r="N33" s="30">
        <v>571828</v>
      </c>
      <c r="O33" s="30">
        <v>4113136</v>
      </c>
      <c r="P33" s="29">
        <v>245397</v>
      </c>
      <c r="Q33" s="27">
        <v>0</v>
      </c>
      <c r="R33" s="30">
        <v>0</v>
      </c>
      <c r="S33" s="30">
        <v>245397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0</v>
      </c>
      <c r="E34" s="27">
        <v>0</v>
      </c>
      <c r="F34" s="27">
        <v>4954523</v>
      </c>
      <c r="G34" s="28">
        <f t="shared" si="1"/>
        <v>0</v>
      </c>
      <c r="H34" s="29">
        <v>40288</v>
      </c>
      <c r="I34" s="27">
        <v>0</v>
      </c>
      <c r="J34" s="30">
        <v>431441</v>
      </c>
      <c r="K34" s="30">
        <v>471729</v>
      </c>
      <c r="L34" s="29">
        <v>88313</v>
      </c>
      <c r="M34" s="27">
        <v>367828</v>
      </c>
      <c r="N34" s="30">
        <v>548314</v>
      </c>
      <c r="O34" s="30">
        <v>1004455</v>
      </c>
      <c r="P34" s="29">
        <v>0</v>
      </c>
      <c r="Q34" s="27">
        <v>3478339</v>
      </c>
      <c r="R34" s="30">
        <v>0</v>
      </c>
      <c r="S34" s="30">
        <v>3478339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0</v>
      </c>
      <c r="E35" s="27">
        <v>0</v>
      </c>
      <c r="F35" s="27">
        <v>677490</v>
      </c>
      <c r="G35" s="28">
        <f t="shared" si="1"/>
        <v>0</v>
      </c>
      <c r="H35" s="29">
        <v>11075</v>
      </c>
      <c r="I35" s="27">
        <v>0</v>
      </c>
      <c r="J35" s="30">
        <v>0</v>
      </c>
      <c r="K35" s="30">
        <v>11075</v>
      </c>
      <c r="L35" s="29">
        <v>208591</v>
      </c>
      <c r="M35" s="27">
        <v>457824</v>
      </c>
      <c r="N35" s="30">
        <v>0</v>
      </c>
      <c r="O35" s="30">
        <v>666415</v>
      </c>
      <c r="P35" s="29">
        <v>0</v>
      </c>
      <c r="Q35" s="27">
        <v>0</v>
      </c>
      <c r="R35" s="30">
        <v>0</v>
      </c>
      <c r="S35" s="30">
        <v>0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0</v>
      </c>
      <c r="E36" s="27">
        <v>0</v>
      </c>
      <c r="F36" s="27">
        <v>0</v>
      </c>
      <c r="G36" s="28">
        <f t="shared" si="1"/>
        <v>0</v>
      </c>
      <c r="H36" s="29">
        <v>0</v>
      </c>
      <c r="I36" s="27">
        <v>0</v>
      </c>
      <c r="J36" s="30">
        <v>0</v>
      </c>
      <c r="K36" s="30">
        <v>0</v>
      </c>
      <c r="L36" s="29">
        <v>0</v>
      </c>
      <c r="M36" s="27">
        <v>0</v>
      </c>
      <c r="N36" s="30">
        <v>0</v>
      </c>
      <c r="O36" s="30">
        <v>0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84</v>
      </c>
      <c r="C37" s="33"/>
      <c r="D37" s="34">
        <f>SUM(D28:D36)</f>
        <v>1300000</v>
      </c>
      <c r="E37" s="35">
        <f>SUM(E28:E36)</f>
        <v>0</v>
      </c>
      <c r="F37" s="35">
        <f>SUM(F28:F36)</f>
        <v>43561615</v>
      </c>
      <c r="G37" s="36">
        <f t="shared" si="1"/>
        <v>0</v>
      </c>
      <c r="H37" s="37">
        <f aca="true" t="shared" si="4" ref="H37:W37">SUM(H28:H36)</f>
        <v>724429</v>
      </c>
      <c r="I37" s="35">
        <f t="shared" si="4"/>
        <v>3170716</v>
      </c>
      <c r="J37" s="38">
        <f t="shared" si="4"/>
        <v>595113</v>
      </c>
      <c r="K37" s="38">
        <f t="shared" si="4"/>
        <v>4490258</v>
      </c>
      <c r="L37" s="37">
        <f t="shared" si="4"/>
        <v>1966794</v>
      </c>
      <c r="M37" s="35">
        <f t="shared" si="4"/>
        <v>14805060</v>
      </c>
      <c r="N37" s="38">
        <f t="shared" si="4"/>
        <v>4790177</v>
      </c>
      <c r="O37" s="38">
        <f t="shared" si="4"/>
        <v>21562031</v>
      </c>
      <c r="P37" s="37">
        <f t="shared" si="4"/>
        <v>814367</v>
      </c>
      <c r="Q37" s="35">
        <f t="shared" si="4"/>
        <v>5379707</v>
      </c>
      <c r="R37" s="38">
        <f t="shared" si="4"/>
        <v>11315252</v>
      </c>
      <c r="S37" s="38">
        <f t="shared" si="4"/>
        <v>17509326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8652903</v>
      </c>
      <c r="E38" s="27">
        <v>8652903</v>
      </c>
      <c r="F38" s="27">
        <v>4922777</v>
      </c>
      <c r="G38" s="28">
        <f t="shared" si="1"/>
        <v>0.5689162353952194</v>
      </c>
      <c r="H38" s="29">
        <v>60710</v>
      </c>
      <c r="I38" s="27">
        <v>255560</v>
      </c>
      <c r="J38" s="30">
        <v>0</v>
      </c>
      <c r="K38" s="30">
        <v>316270</v>
      </c>
      <c r="L38" s="29">
        <v>448853</v>
      </c>
      <c r="M38" s="27">
        <v>1139035</v>
      </c>
      <c r="N38" s="30">
        <v>606058</v>
      </c>
      <c r="O38" s="30">
        <v>2193946</v>
      </c>
      <c r="P38" s="29">
        <v>1157890</v>
      </c>
      <c r="Q38" s="27">
        <v>709239</v>
      </c>
      <c r="R38" s="30">
        <v>545432</v>
      </c>
      <c r="S38" s="30">
        <v>2412561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3177737</v>
      </c>
      <c r="E39" s="27">
        <v>3527256</v>
      </c>
      <c r="F39" s="27">
        <v>0</v>
      </c>
      <c r="G39" s="28">
        <f t="shared" si="1"/>
        <v>0</v>
      </c>
      <c r="H39" s="29">
        <v>0</v>
      </c>
      <c r="I39" s="27">
        <v>0</v>
      </c>
      <c r="J39" s="30">
        <v>0</v>
      </c>
      <c r="K39" s="30">
        <v>0</v>
      </c>
      <c r="L39" s="29">
        <v>0</v>
      </c>
      <c r="M39" s="27">
        <v>0</v>
      </c>
      <c r="N39" s="30">
        <v>0</v>
      </c>
      <c r="O39" s="30">
        <v>0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7347359</v>
      </c>
      <c r="E40" s="27">
        <v>5791950</v>
      </c>
      <c r="F40" s="27">
        <v>3288376</v>
      </c>
      <c r="G40" s="28">
        <f t="shared" si="1"/>
        <v>0.5677493762895053</v>
      </c>
      <c r="H40" s="29">
        <v>194253</v>
      </c>
      <c r="I40" s="27">
        <v>204598</v>
      </c>
      <c r="J40" s="30">
        <v>190464</v>
      </c>
      <c r="K40" s="30">
        <v>589315</v>
      </c>
      <c r="L40" s="29">
        <v>789068</v>
      </c>
      <c r="M40" s="27">
        <v>795720</v>
      </c>
      <c r="N40" s="30">
        <v>236361</v>
      </c>
      <c r="O40" s="30">
        <v>1821149</v>
      </c>
      <c r="P40" s="29">
        <v>405012</v>
      </c>
      <c r="Q40" s="27">
        <v>314339</v>
      </c>
      <c r="R40" s="30">
        <v>158561</v>
      </c>
      <c r="S40" s="30">
        <v>877912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0</v>
      </c>
      <c r="E41" s="27">
        <v>0</v>
      </c>
      <c r="F41" s="27">
        <v>0</v>
      </c>
      <c r="G41" s="28">
        <f aca="true" t="shared" si="5" ref="G41:G57">IF($E41=0,0,$F41/$E41)</f>
        <v>0</v>
      </c>
      <c r="H41" s="29">
        <v>0</v>
      </c>
      <c r="I41" s="27">
        <v>0</v>
      </c>
      <c r="J41" s="30">
        <v>0</v>
      </c>
      <c r="K41" s="30">
        <v>0</v>
      </c>
      <c r="L41" s="29">
        <v>0</v>
      </c>
      <c r="M41" s="27">
        <v>0</v>
      </c>
      <c r="N41" s="30">
        <v>0</v>
      </c>
      <c r="O41" s="30">
        <v>0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0</v>
      </c>
      <c r="E42" s="27">
        <v>0</v>
      </c>
      <c r="F42" s="27">
        <v>0</v>
      </c>
      <c r="G42" s="28">
        <f t="shared" si="5"/>
        <v>0</v>
      </c>
      <c r="H42" s="29">
        <v>0</v>
      </c>
      <c r="I42" s="27">
        <v>0</v>
      </c>
      <c r="J42" s="30">
        <v>0</v>
      </c>
      <c r="K42" s="30">
        <v>0</v>
      </c>
      <c r="L42" s="29">
        <v>0</v>
      </c>
      <c r="M42" s="27">
        <v>0</v>
      </c>
      <c r="N42" s="30">
        <v>0</v>
      </c>
      <c r="O42" s="30">
        <v>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95</v>
      </c>
      <c r="C43" s="33"/>
      <c r="D43" s="34">
        <f>SUM(D38:D42)</f>
        <v>19177999</v>
      </c>
      <c r="E43" s="35">
        <f>SUM(E38:E42)</f>
        <v>17972109</v>
      </c>
      <c r="F43" s="35">
        <f>SUM(F38:F42)</f>
        <v>8211153</v>
      </c>
      <c r="G43" s="36">
        <f t="shared" si="5"/>
        <v>0.45688310704102675</v>
      </c>
      <c r="H43" s="37">
        <f aca="true" t="shared" si="6" ref="H43:W43">SUM(H38:H42)</f>
        <v>254963</v>
      </c>
      <c r="I43" s="35">
        <f t="shared" si="6"/>
        <v>460158</v>
      </c>
      <c r="J43" s="38">
        <f t="shared" si="6"/>
        <v>190464</v>
      </c>
      <c r="K43" s="38">
        <f t="shared" si="6"/>
        <v>905585</v>
      </c>
      <c r="L43" s="37">
        <f t="shared" si="6"/>
        <v>1237921</v>
      </c>
      <c r="M43" s="35">
        <f t="shared" si="6"/>
        <v>1934755</v>
      </c>
      <c r="N43" s="38">
        <f t="shared" si="6"/>
        <v>842419</v>
      </c>
      <c r="O43" s="38">
        <f t="shared" si="6"/>
        <v>4015095</v>
      </c>
      <c r="P43" s="37">
        <f t="shared" si="6"/>
        <v>1562902</v>
      </c>
      <c r="Q43" s="35">
        <f t="shared" si="6"/>
        <v>1023578</v>
      </c>
      <c r="R43" s="38">
        <f t="shared" si="6"/>
        <v>703993</v>
      </c>
      <c r="S43" s="38">
        <f t="shared" si="6"/>
        <v>3290473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0</v>
      </c>
      <c r="E44" s="27">
        <v>0</v>
      </c>
      <c r="F44" s="27">
        <v>0</v>
      </c>
      <c r="G44" s="28">
        <f t="shared" si="5"/>
        <v>0</v>
      </c>
      <c r="H44" s="29">
        <v>0</v>
      </c>
      <c r="I44" s="27">
        <v>0</v>
      </c>
      <c r="J44" s="30">
        <v>0</v>
      </c>
      <c r="K44" s="30">
        <v>0</v>
      </c>
      <c r="L44" s="29">
        <v>0</v>
      </c>
      <c r="M44" s="27">
        <v>0</v>
      </c>
      <c r="N44" s="30">
        <v>0</v>
      </c>
      <c r="O44" s="30">
        <v>0</v>
      </c>
      <c r="P44" s="29">
        <v>0</v>
      </c>
      <c r="Q44" s="27">
        <v>0</v>
      </c>
      <c r="R44" s="30">
        <v>0</v>
      </c>
      <c r="S44" s="30">
        <v>0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0</v>
      </c>
      <c r="E45" s="27">
        <v>0</v>
      </c>
      <c r="F45" s="27">
        <v>0</v>
      </c>
      <c r="G45" s="28">
        <f t="shared" si="5"/>
        <v>0</v>
      </c>
      <c r="H45" s="29">
        <v>0</v>
      </c>
      <c r="I45" s="27">
        <v>0</v>
      </c>
      <c r="J45" s="30">
        <v>0</v>
      </c>
      <c r="K45" s="30">
        <v>0</v>
      </c>
      <c r="L45" s="29">
        <v>0</v>
      </c>
      <c r="M45" s="27">
        <v>0</v>
      </c>
      <c r="N45" s="30">
        <v>0</v>
      </c>
      <c r="O45" s="30">
        <v>0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0</v>
      </c>
      <c r="E46" s="27">
        <v>17660000</v>
      </c>
      <c r="F46" s="27">
        <v>6911695</v>
      </c>
      <c r="G46" s="28">
        <f t="shared" si="5"/>
        <v>0.39137570781426956</v>
      </c>
      <c r="H46" s="29">
        <v>161511</v>
      </c>
      <c r="I46" s="27">
        <v>642764</v>
      </c>
      <c r="J46" s="30">
        <v>1801734</v>
      </c>
      <c r="K46" s="30">
        <v>2606009</v>
      </c>
      <c r="L46" s="29">
        <v>642016</v>
      </c>
      <c r="M46" s="27">
        <v>137430</v>
      </c>
      <c r="N46" s="30">
        <v>796746</v>
      </c>
      <c r="O46" s="30">
        <v>1576192</v>
      </c>
      <c r="P46" s="29">
        <v>566391</v>
      </c>
      <c r="Q46" s="27">
        <v>822103</v>
      </c>
      <c r="R46" s="30">
        <v>1341000</v>
      </c>
      <c r="S46" s="30">
        <v>2729494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0</v>
      </c>
      <c r="E47" s="27">
        <v>9288043</v>
      </c>
      <c r="F47" s="27">
        <v>4757486</v>
      </c>
      <c r="G47" s="28">
        <f t="shared" si="5"/>
        <v>0.5122161902135897</v>
      </c>
      <c r="H47" s="29">
        <v>235232</v>
      </c>
      <c r="I47" s="27">
        <v>877519</v>
      </c>
      <c r="J47" s="30">
        <v>109034</v>
      </c>
      <c r="K47" s="30">
        <v>1221785</v>
      </c>
      <c r="L47" s="29">
        <v>655141</v>
      </c>
      <c r="M47" s="27">
        <v>372905</v>
      </c>
      <c r="N47" s="30">
        <v>404962</v>
      </c>
      <c r="O47" s="30">
        <v>1433008</v>
      </c>
      <c r="P47" s="29">
        <v>676631</v>
      </c>
      <c r="Q47" s="27">
        <v>829793</v>
      </c>
      <c r="R47" s="30">
        <v>596269</v>
      </c>
      <c r="S47" s="30">
        <v>2102693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45226879</v>
      </c>
      <c r="E48" s="27">
        <v>-16518645</v>
      </c>
      <c r="F48" s="27">
        <v>19047616</v>
      </c>
      <c r="G48" s="28">
        <f t="shared" si="5"/>
        <v>-1.1530979689920087</v>
      </c>
      <c r="H48" s="29">
        <v>1112175</v>
      </c>
      <c r="I48" s="27">
        <v>2832985</v>
      </c>
      <c r="J48" s="30">
        <v>1747278</v>
      </c>
      <c r="K48" s="30">
        <v>5692438</v>
      </c>
      <c r="L48" s="29">
        <v>3068232</v>
      </c>
      <c r="M48" s="27">
        <v>1695346</v>
      </c>
      <c r="N48" s="30">
        <v>4934061</v>
      </c>
      <c r="O48" s="30">
        <v>9697639</v>
      </c>
      <c r="P48" s="29">
        <v>1355551</v>
      </c>
      <c r="Q48" s="27">
        <v>1253597</v>
      </c>
      <c r="R48" s="30">
        <v>1048391</v>
      </c>
      <c r="S48" s="30">
        <v>3657539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0</v>
      </c>
      <c r="E49" s="27">
        <v>0</v>
      </c>
      <c r="F49" s="27">
        <v>0</v>
      </c>
      <c r="G49" s="28">
        <f t="shared" si="5"/>
        <v>0</v>
      </c>
      <c r="H49" s="29">
        <v>0</v>
      </c>
      <c r="I49" s="27">
        <v>0</v>
      </c>
      <c r="J49" s="30">
        <v>0</v>
      </c>
      <c r="K49" s="30">
        <v>0</v>
      </c>
      <c r="L49" s="29">
        <v>0</v>
      </c>
      <c r="M49" s="27">
        <v>0</v>
      </c>
      <c r="N49" s="30">
        <v>0</v>
      </c>
      <c r="O49" s="30">
        <v>0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108</v>
      </c>
      <c r="C50" s="33"/>
      <c r="D50" s="34">
        <f>SUM(D44:D49)</f>
        <v>45226879</v>
      </c>
      <c r="E50" s="35">
        <f>SUM(E44:E49)</f>
        <v>10429398</v>
      </c>
      <c r="F50" s="35">
        <f>SUM(F44:F49)</f>
        <v>30716797</v>
      </c>
      <c r="G50" s="36">
        <f t="shared" si="5"/>
        <v>2.94521284929389</v>
      </c>
      <c r="H50" s="37">
        <f aca="true" t="shared" si="7" ref="H50:W50">SUM(H44:H49)</f>
        <v>1508918</v>
      </c>
      <c r="I50" s="35">
        <f t="shared" si="7"/>
        <v>4353268</v>
      </c>
      <c r="J50" s="38">
        <f t="shared" si="7"/>
        <v>3658046</v>
      </c>
      <c r="K50" s="38">
        <f t="shared" si="7"/>
        <v>9520232</v>
      </c>
      <c r="L50" s="37">
        <f t="shared" si="7"/>
        <v>4365389</v>
      </c>
      <c r="M50" s="35">
        <f t="shared" si="7"/>
        <v>2205681</v>
      </c>
      <c r="N50" s="38">
        <f t="shared" si="7"/>
        <v>6135769</v>
      </c>
      <c r="O50" s="38">
        <f t="shared" si="7"/>
        <v>12706839</v>
      </c>
      <c r="P50" s="37">
        <f t="shared" si="7"/>
        <v>2598573</v>
      </c>
      <c r="Q50" s="35">
        <f t="shared" si="7"/>
        <v>2905493</v>
      </c>
      <c r="R50" s="38">
        <f t="shared" si="7"/>
        <v>2985660</v>
      </c>
      <c r="S50" s="38">
        <f t="shared" si="7"/>
        <v>8489726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0</v>
      </c>
      <c r="E51" s="27">
        <v>0</v>
      </c>
      <c r="F51" s="27">
        <v>0</v>
      </c>
      <c r="G51" s="28">
        <f t="shared" si="5"/>
        <v>0</v>
      </c>
      <c r="H51" s="29">
        <v>0</v>
      </c>
      <c r="I51" s="27">
        <v>0</v>
      </c>
      <c r="J51" s="30">
        <v>0</v>
      </c>
      <c r="K51" s="30">
        <v>0</v>
      </c>
      <c r="L51" s="29">
        <v>0</v>
      </c>
      <c r="M51" s="27">
        <v>0</v>
      </c>
      <c r="N51" s="30">
        <v>0</v>
      </c>
      <c r="O51" s="30">
        <v>0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2946579</v>
      </c>
      <c r="E52" s="27">
        <v>3320832</v>
      </c>
      <c r="F52" s="27">
        <v>225246</v>
      </c>
      <c r="G52" s="28">
        <f t="shared" si="5"/>
        <v>0.06782818281683627</v>
      </c>
      <c r="H52" s="29">
        <v>225246</v>
      </c>
      <c r="I52" s="27">
        <v>0</v>
      </c>
      <c r="J52" s="30">
        <v>0</v>
      </c>
      <c r="K52" s="30">
        <v>225246</v>
      </c>
      <c r="L52" s="29">
        <v>0</v>
      </c>
      <c r="M52" s="27">
        <v>0</v>
      </c>
      <c r="N52" s="30">
        <v>0</v>
      </c>
      <c r="O52" s="30">
        <v>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0</v>
      </c>
      <c r="E53" s="27">
        <v>16801921</v>
      </c>
      <c r="F53" s="27">
        <v>10682705</v>
      </c>
      <c r="G53" s="28">
        <f t="shared" si="5"/>
        <v>0.6358025966197556</v>
      </c>
      <c r="H53" s="29">
        <v>0</v>
      </c>
      <c r="I53" s="27">
        <v>0</v>
      </c>
      <c r="J53" s="30">
        <v>0</v>
      </c>
      <c r="K53" s="30">
        <v>0</v>
      </c>
      <c r="L53" s="29">
        <v>3180405</v>
      </c>
      <c r="M53" s="27">
        <v>1043450</v>
      </c>
      <c r="N53" s="30">
        <v>3124965</v>
      </c>
      <c r="O53" s="30">
        <v>7348820</v>
      </c>
      <c r="P53" s="29">
        <v>3124965</v>
      </c>
      <c r="Q53" s="27">
        <v>107734</v>
      </c>
      <c r="R53" s="30">
        <v>101186</v>
      </c>
      <c r="S53" s="30">
        <v>3333885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5400000</v>
      </c>
      <c r="E54" s="27">
        <v>5400000</v>
      </c>
      <c r="F54" s="27">
        <v>0</v>
      </c>
      <c r="G54" s="28">
        <f t="shared" si="5"/>
        <v>0</v>
      </c>
      <c r="H54" s="29">
        <v>0</v>
      </c>
      <c r="I54" s="27">
        <v>0</v>
      </c>
      <c r="J54" s="30">
        <v>0</v>
      </c>
      <c r="K54" s="30">
        <v>0</v>
      </c>
      <c r="L54" s="29">
        <v>0</v>
      </c>
      <c r="M54" s="27">
        <v>0</v>
      </c>
      <c r="N54" s="30">
        <v>0</v>
      </c>
      <c r="O54" s="30">
        <v>0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0</v>
      </c>
      <c r="E55" s="27">
        <v>0</v>
      </c>
      <c r="F55" s="27">
        <v>0</v>
      </c>
      <c r="G55" s="28">
        <f t="shared" si="5"/>
        <v>0</v>
      </c>
      <c r="H55" s="29">
        <v>0</v>
      </c>
      <c r="I55" s="27">
        <v>0</v>
      </c>
      <c r="J55" s="30">
        <v>0</v>
      </c>
      <c r="K55" s="30">
        <v>0</v>
      </c>
      <c r="L55" s="29">
        <v>0</v>
      </c>
      <c r="M55" s="27">
        <v>0</v>
      </c>
      <c r="N55" s="30">
        <v>0</v>
      </c>
      <c r="O55" s="30">
        <v>0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119</v>
      </c>
      <c r="C56" s="33"/>
      <c r="D56" s="34">
        <f>SUM(D51:D55)</f>
        <v>8346579</v>
      </c>
      <c r="E56" s="35">
        <f>SUM(E51:E55)</f>
        <v>25522753</v>
      </c>
      <c r="F56" s="35">
        <f>SUM(F51:F55)</f>
        <v>10907951</v>
      </c>
      <c r="G56" s="36">
        <f t="shared" si="5"/>
        <v>0.42738144274639966</v>
      </c>
      <c r="H56" s="37">
        <f aca="true" t="shared" si="8" ref="H56:W56">SUM(H51:H55)</f>
        <v>225246</v>
      </c>
      <c r="I56" s="35">
        <f t="shared" si="8"/>
        <v>0</v>
      </c>
      <c r="J56" s="38">
        <f t="shared" si="8"/>
        <v>0</v>
      </c>
      <c r="K56" s="38">
        <f t="shared" si="8"/>
        <v>225246</v>
      </c>
      <c r="L56" s="37">
        <f t="shared" si="8"/>
        <v>3180405</v>
      </c>
      <c r="M56" s="35">
        <f t="shared" si="8"/>
        <v>1043450</v>
      </c>
      <c r="N56" s="38">
        <f t="shared" si="8"/>
        <v>3124965</v>
      </c>
      <c r="O56" s="38">
        <f t="shared" si="8"/>
        <v>7348820</v>
      </c>
      <c r="P56" s="37">
        <f t="shared" si="8"/>
        <v>3124965</v>
      </c>
      <c r="Q56" s="35">
        <f t="shared" si="8"/>
        <v>107734</v>
      </c>
      <c r="R56" s="38">
        <f t="shared" si="8"/>
        <v>101186</v>
      </c>
      <c r="S56" s="38">
        <f t="shared" si="8"/>
        <v>3333885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1042197874</v>
      </c>
      <c r="E57" s="43">
        <f>SUM(E5:E6,E8:E17,E19:E26,E28:E36,E38:E42,E44:E49,E51:E55)</f>
        <v>466319119</v>
      </c>
      <c r="F57" s="43">
        <f>SUM(F5:F6,F8:F17,F19:F26,F28:F36,F38:F42,F44:F49,F51:F55)</f>
        <v>110049406</v>
      </c>
      <c r="G57" s="44">
        <f t="shared" si="5"/>
        <v>0.2359959124901332</v>
      </c>
      <c r="H57" s="45">
        <f aca="true" t="shared" si="9" ref="H57:W57">SUM(H5:H6,H8:H17,H19:H26,H28:H36,H38:H42,H44:H49,H51:H55)</f>
        <v>3180094</v>
      </c>
      <c r="I57" s="43">
        <f t="shared" si="9"/>
        <v>11172784</v>
      </c>
      <c r="J57" s="46">
        <f t="shared" si="9"/>
        <v>4822848</v>
      </c>
      <c r="K57" s="46">
        <f t="shared" si="9"/>
        <v>19175726</v>
      </c>
      <c r="L57" s="45">
        <f t="shared" si="9"/>
        <v>11214236</v>
      </c>
      <c r="M57" s="43">
        <f t="shared" si="9"/>
        <v>22247577</v>
      </c>
      <c r="N57" s="46">
        <f t="shared" si="9"/>
        <v>22438973</v>
      </c>
      <c r="O57" s="46">
        <f t="shared" si="9"/>
        <v>55900786</v>
      </c>
      <c r="P57" s="45">
        <f t="shared" si="9"/>
        <v>8245575</v>
      </c>
      <c r="Q57" s="43">
        <f t="shared" si="9"/>
        <v>10608327</v>
      </c>
      <c r="R57" s="46">
        <f t="shared" si="9"/>
        <v>16118992</v>
      </c>
      <c r="S57" s="46">
        <f t="shared" si="9"/>
        <v>34972894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309899883</v>
      </c>
      <c r="E60" s="27">
        <v>354185578</v>
      </c>
      <c r="F60" s="27">
        <v>150732877</v>
      </c>
      <c r="G60" s="28">
        <f aca="true" t="shared" si="10" ref="G60:G89">IF($E60=0,0,$F60/$E60)</f>
        <v>0.4255759871735941</v>
      </c>
      <c r="H60" s="29">
        <v>3005718</v>
      </c>
      <c r="I60" s="27">
        <v>12022850</v>
      </c>
      <c r="J60" s="30">
        <v>15797932</v>
      </c>
      <c r="K60" s="30">
        <v>30826500</v>
      </c>
      <c r="L60" s="29">
        <v>28255960</v>
      </c>
      <c r="M60" s="27">
        <v>20866439</v>
      </c>
      <c r="N60" s="30">
        <v>22159276</v>
      </c>
      <c r="O60" s="30">
        <v>71281675</v>
      </c>
      <c r="P60" s="29">
        <v>22537960</v>
      </c>
      <c r="Q60" s="27">
        <v>7984177</v>
      </c>
      <c r="R60" s="30">
        <v>18102565</v>
      </c>
      <c r="S60" s="30">
        <v>48624702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25</v>
      </c>
      <c r="C61" s="33"/>
      <c r="D61" s="34">
        <f>D60</f>
        <v>309899883</v>
      </c>
      <c r="E61" s="35">
        <f>E60</f>
        <v>354185578</v>
      </c>
      <c r="F61" s="35">
        <f>F60</f>
        <v>150732877</v>
      </c>
      <c r="G61" s="36">
        <f t="shared" si="10"/>
        <v>0.4255759871735941</v>
      </c>
      <c r="H61" s="37">
        <f aca="true" t="shared" si="11" ref="H61:W61">H60</f>
        <v>3005718</v>
      </c>
      <c r="I61" s="35">
        <f t="shared" si="11"/>
        <v>12022850</v>
      </c>
      <c r="J61" s="38">
        <f t="shared" si="11"/>
        <v>15797932</v>
      </c>
      <c r="K61" s="38">
        <f t="shared" si="11"/>
        <v>30826500</v>
      </c>
      <c r="L61" s="37">
        <f t="shared" si="11"/>
        <v>28255960</v>
      </c>
      <c r="M61" s="35">
        <f t="shared" si="11"/>
        <v>20866439</v>
      </c>
      <c r="N61" s="38">
        <f t="shared" si="11"/>
        <v>22159276</v>
      </c>
      <c r="O61" s="38">
        <f t="shared" si="11"/>
        <v>71281675</v>
      </c>
      <c r="P61" s="37">
        <f t="shared" si="11"/>
        <v>22537960</v>
      </c>
      <c r="Q61" s="35">
        <f t="shared" si="11"/>
        <v>7984177</v>
      </c>
      <c r="R61" s="38">
        <f t="shared" si="11"/>
        <v>18102565</v>
      </c>
      <c r="S61" s="38">
        <f t="shared" si="11"/>
        <v>48624702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14513361</v>
      </c>
      <c r="E62" s="27">
        <v>0</v>
      </c>
      <c r="F62" s="27">
        <v>0</v>
      </c>
      <c r="G62" s="28">
        <f t="shared" si="10"/>
        <v>0</v>
      </c>
      <c r="H62" s="29">
        <v>0</v>
      </c>
      <c r="I62" s="27">
        <v>0</v>
      </c>
      <c r="J62" s="30">
        <v>0</v>
      </c>
      <c r="K62" s="30">
        <v>0</v>
      </c>
      <c r="L62" s="29">
        <v>0</v>
      </c>
      <c r="M62" s="27">
        <v>0</v>
      </c>
      <c r="N62" s="30">
        <v>0</v>
      </c>
      <c r="O62" s="30">
        <v>0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0</v>
      </c>
      <c r="E63" s="27">
        <v>0</v>
      </c>
      <c r="F63" s="27">
        <v>0</v>
      </c>
      <c r="G63" s="28">
        <f t="shared" si="10"/>
        <v>0</v>
      </c>
      <c r="H63" s="29">
        <v>0</v>
      </c>
      <c r="I63" s="27">
        <v>0</v>
      </c>
      <c r="J63" s="30">
        <v>0</v>
      </c>
      <c r="K63" s="30">
        <v>0</v>
      </c>
      <c r="L63" s="29">
        <v>0</v>
      </c>
      <c r="M63" s="27">
        <v>0</v>
      </c>
      <c r="N63" s="30">
        <v>0</v>
      </c>
      <c r="O63" s="30">
        <v>0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7544190</v>
      </c>
      <c r="E64" s="27">
        <v>0</v>
      </c>
      <c r="F64" s="27">
        <v>0</v>
      </c>
      <c r="G64" s="28">
        <f t="shared" si="10"/>
        <v>0</v>
      </c>
      <c r="H64" s="29">
        <v>0</v>
      </c>
      <c r="I64" s="27">
        <v>0</v>
      </c>
      <c r="J64" s="30">
        <v>0</v>
      </c>
      <c r="K64" s="30">
        <v>0</v>
      </c>
      <c r="L64" s="29">
        <v>0</v>
      </c>
      <c r="M64" s="27">
        <v>0</v>
      </c>
      <c r="N64" s="30">
        <v>0</v>
      </c>
      <c r="O64" s="30">
        <v>0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0</v>
      </c>
      <c r="E65" s="27">
        <v>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1151000</v>
      </c>
      <c r="E66" s="27">
        <v>1445465</v>
      </c>
      <c r="F66" s="27">
        <v>1073328</v>
      </c>
      <c r="G66" s="28">
        <f t="shared" si="10"/>
        <v>0.7425485916296832</v>
      </c>
      <c r="H66" s="29">
        <v>71966</v>
      </c>
      <c r="I66" s="27">
        <v>325697</v>
      </c>
      <c r="J66" s="30">
        <v>38320</v>
      </c>
      <c r="K66" s="30">
        <v>435983</v>
      </c>
      <c r="L66" s="29">
        <v>153251</v>
      </c>
      <c r="M66" s="27">
        <v>159724</v>
      </c>
      <c r="N66" s="30">
        <v>48576</v>
      </c>
      <c r="O66" s="30">
        <v>361551</v>
      </c>
      <c r="P66" s="29">
        <v>206110</v>
      </c>
      <c r="Q66" s="27">
        <v>25824</v>
      </c>
      <c r="R66" s="30">
        <v>43860</v>
      </c>
      <c r="S66" s="30">
        <v>275794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134</v>
      </c>
      <c r="C67" s="33"/>
      <c r="D67" s="34">
        <f>SUM(D62:D66)</f>
        <v>23208551</v>
      </c>
      <c r="E67" s="35">
        <f>SUM(E62:E66)</f>
        <v>1445465</v>
      </c>
      <c r="F67" s="35">
        <f>SUM(F62:F66)</f>
        <v>1073328</v>
      </c>
      <c r="G67" s="36">
        <f t="shared" si="10"/>
        <v>0.7425485916296832</v>
      </c>
      <c r="H67" s="37">
        <f aca="true" t="shared" si="12" ref="H67:W67">SUM(H62:H66)</f>
        <v>71966</v>
      </c>
      <c r="I67" s="35">
        <f t="shared" si="12"/>
        <v>325697</v>
      </c>
      <c r="J67" s="38">
        <f t="shared" si="12"/>
        <v>38320</v>
      </c>
      <c r="K67" s="38">
        <f t="shared" si="12"/>
        <v>435983</v>
      </c>
      <c r="L67" s="37">
        <f t="shared" si="12"/>
        <v>153251</v>
      </c>
      <c r="M67" s="35">
        <f t="shared" si="12"/>
        <v>159724</v>
      </c>
      <c r="N67" s="38">
        <f t="shared" si="12"/>
        <v>48576</v>
      </c>
      <c r="O67" s="38">
        <f t="shared" si="12"/>
        <v>361551</v>
      </c>
      <c r="P67" s="37">
        <f t="shared" si="12"/>
        <v>206110</v>
      </c>
      <c r="Q67" s="35">
        <f t="shared" si="12"/>
        <v>25824</v>
      </c>
      <c r="R67" s="38">
        <f t="shared" si="12"/>
        <v>43860</v>
      </c>
      <c r="S67" s="38">
        <f t="shared" si="12"/>
        <v>275794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12111000</v>
      </c>
      <c r="E68" s="27">
        <v>12111000</v>
      </c>
      <c r="F68" s="27">
        <v>1620229</v>
      </c>
      <c r="G68" s="28">
        <f t="shared" si="10"/>
        <v>0.13378160350094956</v>
      </c>
      <c r="H68" s="29">
        <v>0</v>
      </c>
      <c r="I68" s="27">
        <v>0</v>
      </c>
      <c r="J68" s="30">
        <v>0</v>
      </c>
      <c r="K68" s="30">
        <v>0</v>
      </c>
      <c r="L68" s="29">
        <v>0</v>
      </c>
      <c r="M68" s="27">
        <v>0</v>
      </c>
      <c r="N68" s="30">
        <v>109783</v>
      </c>
      <c r="O68" s="30">
        <v>109783</v>
      </c>
      <c r="P68" s="29">
        <v>1510446</v>
      </c>
      <c r="Q68" s="27">
        <v>0</v>
      </c>
      <c r="R68" s="30">
        <v>0</v>
      </c>
      <c r="S68" s="30">
        <v>1510446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0</v>
      </c>
      <c r="E69" s="27">
        <v>0</v>
      </c>
      <c r="F69" s="27">
        <v>0</v>
      </c>
      <c r="G69" s="28">
        <f t="shared" si="10"/>
        <v>0</v>
      </c>
      <c r="H69" s="29">
        <v>0</v>
      </c>
      <c r="I69" s="27">
        <v>0</v>
      </c>
      <c r="J69" s="30">
        <v>0</v>
      </c>
      <c r="K69" s="30">
        <v>0</v>
      </c>
      <c r="L69" s="29">
        <v>0</v>
      </c>
      <c r="M69" s="27">
        <v>0</v>
      </c>
      <c r="N69" s="30">
        <v>0</v>
      </c>
      <c r="O69" s="30">
        <v>0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5782000</v>
      </c>
      <c r="E70" s="27">
        <v>5782000</v>
      </c>
      <c r="F70" s="27">
        <v>0</v>
      </c>
      <c r="G70" s="28">
        <f t="shared" si="10"/>
        <v>0</v>
      </c>
      <c r="H70" s="29">
        <v>0</v>
      </c>
      <c r="I70" s="27">
        <v>0</v>
      </c>
      <c r="J70" s="30">
        <v>0</v>
      </c>
      <c r="K70" s="30">
        <v>0</v>
      </c>
      <c r="L70" s="29">
        <v>0</v>
      </c>
      <c r="M70" s="27">
        <v>0</v>
      </c>
      <c r="N70" s="30">
        <v>0</v>
      </c>
      <c r="O70" s="30">
        <v>0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158326</v>
      </c>
      <c r="E71" s="27">
        <v>0</v>
      </c>
      <c r="F71" s="27">
        <v>0</v>
      </c>
      <c r="G71" s="28">
        <f t="shared" si="10"/>
        <v>0</v>
      </c>
      <c r="H71" s="29">
        <v>0</v>
      </c>
      <c r="I71" s="27">
        <v>0</v>
      </c>
      <c r="J71" s="30">
        <v>0</v>
      </c>
      <c r="K71" s="30">
        <v>0</v>
      </c>
      <c r="L71" s="29">
        <v>0</v>
      </c>
      <c r="M71" s="27">
        <v>0</v>
      </c>
      <c r="N71" s="30">
        <v>0</v>
      </c>
      <c r="O71" s="30">
        <v>0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0</v>
      </c>
      <c r="E72" s="27">
        <v>0</v>
      </c>
      <c r="F72" s="27">
        <v>0</v>
      </c>
      <c r="G72" s="28">
        <f t="shared" si="10"/>
        <v>0</v>
      </c>
      <c r="H72" s="29">
        <v>0</v>
      </c>
      <c r="I72" s="27">
        <v>0</v>
      </c>
      <c r="J72" s="30">
        <v>0</v>
      </c>
      <c r="K72" s="30">
        <v>0</v>
      </c>
      <c r="L72" s="29">
        <v>0</v>
      </c>
      <c r="M72" s="27">
        <v>0</v>
      </c>
      <c r="N72" s="30">
        <v>0</v>
      </c>
      <c r="O72" s="30">
        <v>0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640045</v>
      </c>
      <c r="E73" s="27">
        <v>660475</v>
      </c>
      <c r="F73" s="27">
        <v>305598</v>
      </c>
      <c r="G73" s="28">
        <f t="shared" si="10"/>
        <v>0.46269427306105454</v>
      </c>
      <c r="H73" s="29">
        <v>34537</v>
      </c>
      <c r="I73" s="27">
        <v>18924</v>
      </c>
      <c r="J73" s="30">
        <v>85012</v>
      </c>
      <c r="K73" s="30">
        <v>138473</v>
      </c>
      <c r="L73" s="29">
        <v>-506</v>
      </c>
      <c r="M73" s="27">
        <v>40498</v>
      </c>
      <c r="N73" s="30">
        <v>24523</v>
      </c>
      <c r="O73" s="30">
        <v>64515</v>
      </c>
      <c r="P73" s="29">
        <v>2852</v>
      </c>
      <c r="Q73" s="27">
        <v>41166</v>
      </c>
      <c r="R73" s="30">
        <v>58592</v>
      </c>
      <c r="S73" s="30">
        <v>102610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147</v>
      </c>
      <c r="C74" s="33"/>
      <c r="D74" s="34">
        <f>SUM(D68:D73)</f>
        <v>18691371</v>
      </c>
      <c r="E74" s="35">
        <f>SUM(E68:E73)</f>
        <v>18553475</v>
      </c>
      <c r="F74" s="35">
        <f>SUM(F68:F73)</f>
        <v>1925827</v>
      </c>
      <c r="G74" s="36">
        <f t="shared" si="10"/>
        <v>0.10379872234177155</v>
      </c>
      <c r="H74" s="37">
        <f aca="true" t="shared" si="13" ref="H74:W74">SUM(H68:H73)</f>
        <v>34537</v>
      </c>
      <c r="I74" s="35">
        <f t="shared" si="13"/>
        <v>18924</v>
      </c>
      <c r="J74" s="38">
        <f t="shared" si="13"/>
        <v>85012</v>
      </c>
      <c r="K74" s="38">
        <f t="shared" si="13"/>
        <v>138473</v>
      </c>
      <c r="L74" s="37">
        <f t="shared" si="13"/>
        <v>-506</v>
      </c>
      <c r="M74" s="35">
        <f t="shared" si="13"/>
        <v>40498</v>
      </c>
      <c r="N74" s="38">
        <f t="shared" si="13"/>
        <v>134306</v>
      </c>
      <c r="O74" s="38">
        <f t="shared" si="13"/>
        <v>174298</v>
      </c>
      <c r="P74" s="37">
        <f t="shared" si="13"/>
        <v>1513298</v>
      </c>
      <c r="Q74" s="35">
        <f t="shared" si="13"/>
        <v>41166</v>
      </c>
      <c r="R74" s="38">
        <f t="shared" si="13"/>
        <v>58592</v>
      </c>
      <c r="S74" s="38">
        <f t="shared" si="13"/>
        <v>1613056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0</v>
      </c>
      <c r="E75" s="27">
        <v>0</v>
      </c>
      <c r="F75" s="27">
        <v>0</v>
      </c>
      <c r="G75" s="28">
        <f t="shared" si="10"/>
        <v>0</v>
      </c>
      <c r="H75" s="29">
        <v>0</v>
      </c>
      <c r="I75" s="27">
        <v>0</v>
      </c>
      <c r="J75" s="30">
        <v>0</v>
      </c>
      <c r="K75" s="30">
        <v>0</v>
      </c>
      <c r="L75" s="29">
        <v>0</v>
      </c>
      <c r="M75" s="27">
        <v>0</v>
      </c>
      <c r="N75" s="30">
        <v>0</v>
      </c>
      <c r="O75" s="30">
        <v>0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28490891</v>
      </c>
      <c r="E76" s="27">
        <v>28490891</v>
      </c>
      <c r="F76" s="27">
        <v>23934571</v>
      </c>
      <c r="G76" s="28">
        <f t="shared" si="10"/>
        <v>0.8400780094943328</v>
      </c>
      <c r="H76" s="29">
        <v>822680</v>
      </c>
      <c r="I76" s="27">
        <v>1868364</v>
      </c>
      <c r="J76" s="30">
        <v>3057431</v>
      </c>
      <c r="K76" s="30">
        <v>5748475</v>
      </c>
      <c r="L76" s="29">
        <v>3178113</v>
      </c>
      <c r="M76" s="27">
        <v>2825233</v>
      </c>
      <c r="N76" s="30">
        <v>1806348</v>
      </c>
      <c r="O76" s="30">
        <v>7809694</v>
      </c>
      <c r="P76" s="29">
        <v>3159272</v>
      </c>
      <c r="Q76" s="27">
        <v>3333350</v>
      </c>
      <c r="R76" s="30">
        <v>3883780</v>
      </c>
      <c r="S76" s="30">
        <v>10376402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11680000</v>
      </c>
      <c r="E77" s="27">
        <v>11680000</v>
      </c>
      <c r="F77" s="27">
        <v>0</v>
      </c>
      <c r="G77" s="28">
        <f t="shared" si="10"/>
        <v>0</v>
      </c>
      <c r="H77" s="29">
        <v>0</v>
      </c>
      <c r="I77" s="27">
        <v>0</v>
      </c>
      <c r="J77" s="30">
        <v>0</v>
      </c>
      <c r="K77" s="30">
        <v>0</v>
      </c>
      <c r="L77" s="29">
        <v>0</v>
      </c>
      <c r="M77" s="27">
        <v>0</v>
      </c>
      <c r="N77" s="30">
        <v>0</v>
      </c>
      <c r="O77" s="30">
        <v>0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110383333</v>
      </c>
      <c r="E78" s="27">
        <v>116483000</v>
      </c>
      <c r="F78" s="27">
        <v>64773373</v>
      </c>
      <c r="G78" s="28">
        <f t="shared" si="10"/>
        <v>0.5560757621283793</v>
      </c>
      <c r="H78" s="29">
        <v>7542529</v>
      </c>
      <c r="I78" s="27">
        <v>11673848</v>
      </c>
      <c r="J78" s="30">
        <v>8762060</v>
      </c>
      <c r="K78" s="30">
        <v>27978437</v>
      </c>
      <c r="L78" s="29">
        <v>8373227</v>
      </c>
      <c r="M78" s="27">
        <v>5408468</v>
      </c>
      <c r="N78" s="30">
        <v>7565860</v>
      </c>
      <c r="O78" s="30">
        <v>21347555</v>
      </c>
      <c r="P78" s="29">
        <v>8460531</v>
      </c>
      <c r="Q78" s="27">
        <v>1296806</v>
      </c>
      <c r="R78" s="30">
        <v>5690044</v>
      </c>
      <c r="S78" s="30">
        <v>15447381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10066000</v>
      </c>
      <c r="E79" s="27">
        <v>10066000</v>
      </c>
      <c r="F79" s="27">
        <v>0</v>
      </c>
      <c r="G79" s="28">
        <f t="shared" si="10"/>
        <v>0</v>
      </c>
      <c r="H79" s="29">
        <v>0</v>
      </c>
      <c r="I79" s="27">
        <v>0</v>
      </c>
      <c r="J79" s="30">
        <v>0</v>
      </c>
      <c r="K79" s="30">
        <v>0</v>
      </c>
      <c r="L79" s="29">
        <v>0</v>
      </c>
      <c r="M79" s="27">
        <v>0</v>
      </c>
      <c r="N79" s="30">
        <v>0</v>
      </c>
      <c r="O79" s="30">
        <v>0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12226932</v>
      </c>
      <c r="E80" s="27">
        <v>12226932</v>
      </c>
      <c r="F80" s="27">
        <v>0</v>
      </c>
      <c r="G80" s="28">
        <f t="shared" si="10"/>
        <v>0</v>
      </c>
      <c r="H80" s="29">
        <v>0</v>
      </c>
      <c r="I80" s="27">
        <v>0</v>
      </c>
      <c r="J80" s="30">
        <v>0</v>
      </c>
      <c r="K80" s="30">
        <v>0</v>
      </c>
      <c r="L80" s="29">
        <v>0</v>
      </c>
      <c r="M80" s="27">
        <v>0</v>
      </c>
      <c r="N80" s="30">
        <v>0</v>
      </c>
      <c r="O80" s="30">
        <v>0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600000</v>
      </c>
      <c r="E81" s="27">
        <v>0</v>
      </c>
      <c r="F81" s="27">
        <v>0</v>
      </c>
      <c r="G81" s="28">
        <f t="shared" si="10"/>
        <v>0</v>
      </c>
      <c r="H81" s="29">
        <v>0</v>
      </c>
      <c r="I81" s="27">
        <v>0</v>
      </c>
      <c r="J81" s="30">
        <v>0</v>
      </c>
      <c r="K81" s="30">
        <v>0</v>
      </c>
      <c r="L81" s="29">
        <v>0</v>
      </c>
      <c r="M81" s="27">
        <v>0</v>
      </c>
      <c r="N81" s="30">
        <v>0</v>
      </c>
      <c r="O81" s="30">
        <v>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162</v>
      </c>
      <c r="C82" s="33"/>
      <c r="D82" s="34">
        <f>SUM(D75:D81)</f>
        <v>173447156</v>
      </c>
      <c r="E82" s="35">
        <f>SUM(E75:E81)</f>
        <v>178946823</v>
      </c>
      <c r="F82" s="35">
        <f>SUM(F75:F81)</f>
        <v>88707944</v>
      </c>
      <c r="G82" s="36">
        <f t="shared" si="10"/>
        <v>0.495722374462049</v>
      </c>
      <c r="H82" s="37">
        <f aca="true" t="shared" si="14" ref="H82:W82">SUM(H75:H81)</f>
        <v>8365209</v>
      </c>
      <c r="I82" s="35">
        <f t="shared" si="14"/>
        <v>13542212</v>
      </c>
      <c r="J82" s="38">
        <f t="shared" si="14"/>
        <v>11819491</v>
      </c>
      <c r="K82" s="38">
        <f t="shared" si="14"/>
        <v>33726912</v>
      </c>
      <c r="L82" s="37">
        <f t="shared" si="14"/>
        <v>11551340</v>
      </c>
      <c r="M82" s="35">
        <f t="shared" si="14"/>
        <v>8233701</v>
      </c>
      <c r="N82" s="38">
        <f t="shared" si="14"/>
        <v>9372208</v>
      </c>
      <c r="O82" s="38">
        <f t="shared" si="14"/>
        <v>29157249</v>
      </c>
      <c r="P82" s="37">
        <f t="shared" si="14"/>
        <v>11619803</v>
      </c>
      <c r="Q82" s="35">
        <f t="shared" si="14"/>
        <v>4630156</v>
      </c>
      <c r="R82" s="38">
        <f t="shared" si="14"/>
        <v>9573824</v>
      </c>
      <c r="S82" s="38">
        <f t="shared" si="14"/>
        <v>25823783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660000</v>
      </c>
      <c r="E83" s="27">
        <v>660000</v>
      </c>
      <c r="F83" s="27">
        <v>2146373</v>
      </c>
      <c r="G83" s="28">
        <f t="shared" si="10"/>
        <v>3.252080303030303</v>
      </c>
      <c r="H83" s="29">
        <v>0</v>
      </c>
      <c r="I83" s="27">
        <v>0</v>
      </c>
      <c r="J83" s="30">
        <v>4144</v>
      </c>
      <c r="K83" s="30">
        <v>4144</v>
      </c>
      <c r="L83" s="29">
        <v>0</v>
      </c>
      <c r="M83" s="27">
        <v>2131611</v>
      </c>
      <c r="N83" s="30">
        <v>0</v>
      </c>
      <c r="O83" s="30">
        <v>2131611</v>
      </c>
      <c r="P83" s="29">
        <v>0</v>
      </c>
      <c r="Q83" s="27">
        <v>0</v>
      </c>
      <c r="R83" s="30">
        <v>10618</v>
      </c>
      <c r="S83" s="30">
        <v>10618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20226000</v>
      </c>
      <c r="E84" s="27">
        <v>21221000</v>
      </c>
      <c r="F84" s="27">
        <v>0</v>
      </c>
      <c r="G84" s="28">
        <f t="shared" si="10"/>
        <v>0</v>
      </c>
      <c r="H84" s="29">
        <v>0</v>
      </c>
      <c r="I84" s="27">
        <v>0</v>
      </c>
      <c r="J84" s="30">
        <v>0</v>
      </c>
      <c r="K84" s="30">
        <v>0</v>
      </c>
      <c r="L84" s="29">
        <v>0</v>
      </c>
      <c r="M84" s="27">
        <v>0</v>
      </c>
      <c r="N84" s="30">
        <v>0</v>
      </c>
      <c r="O84" s="30">
        <v>0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98468390</v>
      </c>
      <c r="E85" s="27">
        <v>42317740</v>
      </c>
      <c r="F85" s="27">
        <v>7048338</v>
      </c>
      <c r="G85" s="28">
        <f t="shared" si="10"/>
        <v>0.16655752410218505</v>
      </c>
      <c r="H85" s="29">
        <v>56010</v>
      </c>
      <c r="I85" s="27">
        <v>247678</v>
      </c>
      <c r="J85" s="30">
        <v>482663</v>
      </c>
      <c r="K85" s="30">
        <v>786351</v>
      </c>
      <c r="L85" s="29">
        <v>877467</v>
      </c>
      <c r="M85" s="27">
        <v>826429</v>
      </c>
      <c r="N85" s="30">
        <v>97632</v>
      </c>
      <c r="O85" s="30">
        <v>1801528</v>
      </c>
      <c r="P85" s="29">
        <v>1533152</v>
      </c>
      <c r="Q85" s="27">
        <v>1071799</v>
      </c>
      <c r="R85" s="30">
        <v>1855508</v>
      </c>
      <c r="S85" s="30">
        <v>4460459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13285190</v>
      </c>
      <c r="E86" s="27">
        <v>9022593</v>
      </c>
      <c r="F86" s="27">
        <v>0</v>
      </c>
      <c r="G86" s="28">
        <f t="shared" si="10"/>
        <v>0</v>
      </c>
      <c r="H86" s="29">
        <v>0</v>
      </c>
      <c r="I86" s="27">
        <v>0</v>
      </c>
      <c r="J86" s="30">
        <v>0</v>
      </c>
      <c r="K86" s="30">
        <v>0</v>
      </c>
      <c r="L86" s="29">
        <v>0</v>
      </c>
      <c r="M86" s="27">
        <v>0</v>
      </c>
      <c r="N86" s="30">
        <v>0</v>
      </c>
      <c r="O86" s="30">
        <v>0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1055000</v>
      </c>
      <c r="E87" s="27">
        <v>0</v>
      </c>
      <c r="F87" s="27">
        <v>0</v>
      </c>
      <c r="G87" s="28">
        <f t="shared" si="10"/>
        <v>0</v>
      </c>
      <c r="H87" s="29">
        <v>0</v>
      </c>
      <c r="I87" s="27">
        <v>0</v>
      </c>
      <c r="J87" s="30">
        <v>0</v>
      </c>
      <c r="K87" s="30">
        <v>0</v>
      </c>
      <c r="L87" s="29">
        <v>0</v>
      </c>
      <c r="M87" s="27">
        <v>0</v>
      </c>
      <c r="N87" s="30">
        <v>0</v>
      </c>
      <c r="O87" s="30">
        <v>0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173</v>
      </c>
      <c r="C88" s="33"/>
      <c r="D88" s="34">
        <f>SUM(D83:D87)</f>
        <v>133694580</v>
      </c>
      <c r="E88" s="35">
        <f>SUM(E83:E87)</f>
        <v>73221333</v>
      </c>
      <c r="F88" s="35">
        <f>SUM(F83:F87)</f>
        <v>9194711</v>
      </c>
      <c r="G88" s="36">
        <f t="shared" si="10"/>
        <v>0.12557420936327396</v>
      </c>
      <c r="H88" s="37">
        <f aca="true" t="shared" si="15" ref="H88:W88">SUM(H83:H87)</f>
        <v>56010</v>
      </c>
      <c r="I88" s="35">
        <f t="shared" si="15"/>
        <v>247678</v>
      </c>
      <c r="J88" s="38">
        <f t="shared" si="15"/>
        <v>486807</v>
      </c>
      <c r="K88" s="38">
        <f t="shared" si="15"/>
        <v>790495</v>
      </c>
      <c r="L88" s="37">
        <f t="shared" si="15"/>
        <v>877467</v>
      </c>
      <c r="M88" s="35">
        <f t="shared" si="15"/>
        <v>2958040</v>
      </c>
      <c r="N88" s="38">
        <f t="shared" si="15"/>
        <v>97632</v>
      </c>
      <c r="O88" s="38">
        <f t="shared" si="15"/>
        <v>3933139</v>
      </c>
      <c r="P88" s="37">
        <f t="shared" si="15"/>
        <v>1533152</v>
      </c>
      <c r="Q88" s="35">
        <f t="shared" si="15"/>
        <v>1071799</v>
      </c>
      <c r="R88" s="38">
        <f t="shared" si="15"/>
        <v>1866126</v>
      </c>
      <c r="S88" s="38">
        <f t="shared" si="15"/>
        <v>4471077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174</v>
      </c>
      <c r="C89" s="41"/>
      <c r="D89" s="42">
        <f>SUM(D60,D62:D66,D68:D73,D75:D81,D83:D87)</f>
        <v>658941541</v>
      </c>
      <c r="E89" s="43">
        <f>SUM(E60,E62:E66,E68:E73,E75:E81,E83:E87)</f>
        <v>626352674</v>
      </c>
      <c r="F89" s="43">
        <f>SUM(F60,F62:F66,F68:F73,F75:F81,F83:F87)</f>
        <v>251634687</v>
      </c>
      <c r="G89" s="44">
        <f t="shared" si="10"/>
        <v>0.40174600899045576</v>
      </c>
      <c r="H89" s="45">
        <f aca="true" t="shared" si="16" ref="H89:W89">SUM(H60,H62:H66,H68:H73,H75:H81,H83:H87)</f>
        <v>11533440</v>
      </c>
      <c r="I89" s="43">
        <f t="shared" si="16"/>
        <v>26157361</v>
      </c>
      <c r="J89" s="46">
        <f t="shared" si="16"/>
        <v>28227562</v>
      </c>
      <c r="K89" s="46">
        <f t="shared" si="16"/>
        <v>65918363</v>
      </c>
      <c r="L89" s="45">
        <f t="shared" si="16"/>
        <v>40837512</v>
      </c>
      <c r="M89" s="43">
        <f t="shared" si="16"/>
        <v>32258402</v>
      </c>
      <c r="N89" s="46">
        <f t="shared" si="16"/>
        <v>31811998</v>
      </c>
      <c r="O89" s="46">
        <f t="shared" si="16"/>
        <v>104907912</v>
      </c>
      <c r="P89" s="45">
        <f t="shared" si="16"/>
        <v>37410323</v>
      </c>
      <c r="Q89" s="43">
        <f t="shared" si="16"/>
        <v>13753122</v>
      </c>
      <c r="R89" s="46">
        <f t="shared" si="16"/>
        <v>29644967</v>
      </c>
      <c r="S89" s="46">
        <f t="shared" si="16"/>
        <v>80808412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2118929331</v>
      </c>
      <c r="E92" s="27">
        <v>0</v>
      </c>
      <c r="F92" s="27">
        <v>0</v>
      </c>
      <c r="G92" s="28">
        <f aca="true" t="shared" si="17" ref="G92:G98">IF($E92=0,0,$F92/$E92)</f>
        <v>0</v>
      </c>
      <c r="H92" s="29">
        <v>0</v>
      </c>
      <c r="I92" s="27">
        <v>0</v>
      </c>
      <c r="J92" s="30">
        <v>0</v>
      </c>
      <c r="K92" s="30">
        <v>0</v>
      </c>
      <c r="L92" s="29">
        <v>0</v>
      </c>
      <c r="M92" s="27">
        <v>0</v>
      </c>
      <c r="N92" s="30">
        <v>0</v>
      </c>
      <c r="O92" s="30">
        <v>0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3034104000</v>
      </c>
      <c r="E93" s="27">
        <v>3067545000</v>
      </c>
      <c r="F93" s="27">
        <v>0</v>
      </c>
      <c r="G93" s="28">
        <f t="shared" si="17"/>
        <v>0</v>
      </c>
      <c r="H93" s="29">
        <v>0</v>
      </c>
      <c r="I93" s="27">
        <v>0</v>
      </c>
      <c r="J93" s="30">
        <v>0</v>
      </c>
      <c r="K93" s="30">
        <v>0</v>
      </c>
      <c r="L93" s="29">
        <v>0</v>
      </c>
      <c r="M93" s="27">
        <v>0</v>
      </c>
      <c r="N93" s="30">
        <v>0</v>
      </c>
      <c r="O93" s="30">
        <v>0</v>
      </c>
      <c r="P93" s="29">
        <v>0</v>
      </c>
      <c r="Q93" s="27">
        <v>0</v>
      </c>
      <c r="R93" s="30">
        <v>0</v>
      </c>
      <c r="S93" s="30">
        <v>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1289962600</v>
      </c>
      <c r="E94" s="27">
        <v>1411881684</v>
      </c>
      <c r="F94" s="27">
        <v>864190782</v>
      </c>
      <c r="G94" s="28">
        <f t="shared" si="17"/>
        <v>0.6120844202409811</v>
      </c>
      <c r="H94" s="29">
        <v>27798151</v>
      </c>
      <c r="I94" s="27">
        <v>63452581</v>
      </c>
      <c r="J94" s="30">
        <v>95912734</v>
      </c>
      <c r="K94" s="30">
        <v>187163466</v>
      </c>
      <c r="L94" s="29">
        <v>110289269</v>
      </c>
      <c r="M94" s="27">
        <v>123817163</v>
      </c>
      <c r="N94" s="30">
        <v>95947060</v>
      </c>
      <c r="O94" s="30">
        <v>330053492</v>
      </c>
      <c r="P94" s="29">
        <v>123672362</v>
      </c>
      <c r="Q94" s="27">
        <v>130544766</v>
      </c>
      <c r="R94" s="30">
        <v>92756696</v>
      </c>
      <c r="S94" s="30">
        <v>346973824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25</v>
      </c>
      <c r="C95" s="33"/>
      <c r="D95" s="34">
        <f>SUM(D92:D94)</f>
        <v>6442995931</v>
      </c>
      <c r="E95" s="35">
        <f>SUM(E92:E94)</f>
        <v>4479426684</v>
      </c>
      <c r="F95" s="35">
        <f>SUM(F92:F94)</f>
        <v>864190782</v>
      </c>
      <c r="G95" s="36">
        <f t="shared" si="17"/>
        <v>0.1929244171105179</v>
      </c>
      <c r="H95" s="37">
        <f aca="true" t="shared" si="18" ref="H95:W95">SUM(H92:H94)</f>
        <v>27798151</v>
      </c>
      <c r="I95" s="35">
        <f t="shared" si="18"/>
        <v>63452581</v>
      </c>
      <c r="J95" s="38">
        <f t="shared" si="18"/>
        <v>95912734</v>
      </c>
      <c r="K95" s="38">
        <f t="shared" si="18"/>
        <v>187163466</v>
      </c>
      <c r="L95" s="37">
        <f t="shared" si="18"/>
        <v>110289269</v>
      </c>
      <c r="M95" s="35">
        <f t="shared" si="18"/>
        <v>123817163</v>
      </c>
      <c r="N95" s="38">
        <f t="shared" si="18"/>
        <v>95947060</v>
      </c>
      <c r="O95" s="38">
        <f t="shared" si="18"/>
        <v>330053492</v>
      </c>
      <c r="P95" s="37">
        <f t="shared" si="18"/>
        <v>123672362</v>
      </c>
      <c r="Q95" s="35">
        <f t="shared" si="18"/>
        <v>130544766</v>
      </c>
      <c r="R95" s="38">
        <f t="shared" si="18"/>
        <v>92756696</v>
      </c>
      <c r="S95" s="38">
        <f t="shared" si="18"/>
        <v>346973824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167790259</v>
      </c>
      <c r="E96" s="27">
        <v>180790258</v>
      </c>
      <c r="F96" s="27">
        <v>70566560</v>
      </c>
      <c r="G96" s="28">
        <f t="shared" si="17"/>
        <v>0.39032280157485033</v>
      </c>
      <c r="H96" s="29">
        <v>5995080</v>
      </c>
      <c r="I96" s="27">
        <v>9906584</v>
      </c>
      <c r="J96" s="30">
        <v>8631889</v>
      </c>
      <c r="K96" s="30">
        <v>24533553</v>
      </c>
      <c r="L96" s="29">
        <v>6757706</v>
      </c>
      <c r="M96" s="27">
        <v>6863105</v>
      </c>
      <c r="N96" s="30">
        <v>6420564</v>
      </c>
      <c r="O96" s="30">
        <v>20041375</v>
      </c>
      <c r="P96" s="29">
        <v>11029232</v>
      </c>
      <c r="Q96" s="27">
        <v>2071129</v>
      </c>
      <c r="R96" s="30">
        <v>12891271</v>
      </c>
      <c r="S96" s="30">
        <v>25991632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32879000</v>
      </c>
      <c r="E97" s="27">
        <v>34072910</v>
      </c>
      <c r="F97" s="27">
        <v>17222590</v>
      </c>
      <c r="G97" s="28">
        <f t="shared" si="17"/>
        <v>0.5054628442360808</v>
      </c>
      <c r="H97" s="29">
        <v>341636</v>
      </c>
      <c r="I97" s="27">
        <v>1190982</v>
      </c>
      <c r="J97" s="30">
        <v>1246904</v>
      </c>
      <c r="K97" s="30">
        <v>2779522</v>
      </c>
      <c r="L97" s="29">
        <v>1546130</v>
      </c>
      <c r="M97" s="27">
        <v>1329149</v>
      </c>
      <c r="N97" s="30">
        <v>0</v>
      </c>
      <c r="O97" s="30">
        <v>2875279</v>
      </c>
      <c r="P97" s="29">
        <v>1067004</v>
      </c>
      <c r="Q97" s="27">
        <v>6594635</v>
      </c>
      <c r="R97" s="30">
        <v>3906150</v>
      </c>
      <c r="S97" s="30">
        <v>11567789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37034553</v>
      </c>
      <c r="E98" s="27">
        <v>0</v>
      </c>
      <c r="F98" s="27">
        <v>0</v>
      </c>
      <c r="G98" s="28">
        <f t="shared" si="17"/>
        <v>0</v>
      </c>
      <c r="H98" s="29">
        <v>0</v>
      </c>
      <c r="I98" s="27">
        <v>0</v>
      </c>
      <c r="J98" s="30">
        <v>0</v>
      </c>
      <c r="K98" s="30">
        <v>0</v>
      </c>
      <c r="L98" s="29">
        <v>0</v>
      </c>
      <c r="M98" s="27">
        <v>0</v>
      </c>
      <c r="N98" s="30">
        <v>0</v>
      </c>
      <c r="O98" s="30">
        <v>0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0</v>
      </c>
      <c r="E99" s="27">
        <v>0</v>
      </c>
      <c r="F99" s="27">
        <v>0</v>
      </c>
      <c r="G99" s="28">
        <f aca="true" t="shared" si="19" ref="G99:G107">IF($E99=0,0,$F99/$E99)</f>
        <v>0</v>
      </c>
      <c r="H99" s="29">
        <v>0</v>
      </c>
      <c r="I99" s="27">
        <v>0</v>
      </c>
      <c r="J99" s="30">
        <v>0</v>
      </c>
      <c r="K99" s="30">
        <v>0</v>
      </c>
      <c r="L99" s="29">
        <v>0</v>
      </c>
      <c r="M99" s="27">
        <v>0</v>
      </c>
      <c r="N99" s="30">
        <v>0</v>
      </c>
      <c r="O99" s="30">
        <v>0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190</v>
      </c>
      <c r="C100" s="33"/>
      <c r="D100" s="34">
        <f>SUM(D96:D99)</f>
        <v>237703812</v>
      </c>
      <c r="E100" s="35">
        <f>SUM(E96:E99)</f>
        <v>214863168</v>
      </c>
      <c r="F100" s="35">
        <f>SUM(F96:F99)</f>
        <v>87789150</v>
      </c>
      <c r="G100" s="36">
        <f t="shared" si="19"/>
        <v>0.4085816606781112</v>
      </c>
      <c r="H100" s="37">
        <f aca="true" t="shared" si="20" ref="H100:W100">SUM(H96:H99)</f>
        <v>6336716</v>
      </c>
      <c r="I100" s="35">
        <f t="shared" si="20"/>
        <v>11097566</v>
      </c>
      <c r="J100" s="38">
        <f t="shared" si="20"/>
        <v>9878793</v>
      </c>
      <c r="K100" s="38">
        <f t="shared" si="20"/>
        <v>27313075</v>
      </c>
      <c r="L100" s="37">
        <f t="shared" si="20"/>
        <v>8303836</v>
      </c>
      <c r="M100" s="35">
        <f t="shared" si="20"/>
        <v>8192254</v>
      </c>
      <c r="N100" s="38">
        <f t="shared" si="20"/>
        <v>6420564</v>
      </c>
      <c r="O100" s="38">
        <f t="shared" si="20"/>
        <v>22916654</v>
      </c>
      <c r="P100" s="37">
        <f t="shared" si="20"/>
        <v>12096236</v>
      </c>
      <c r="Q100" s="35">
        <f t="shared" si="20"/>
        <v>8665764</v>
      </c>
      <c r="R100" s="38">
        <f t="shared" si="20"/>
        <v>16797421</v>
      </c>
      <c r="S100" s="38">
        <f t="shared" si="20"/>
        <v>37559421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80295262</v>
      </c>
      <c r="E101" s="27">
        <v>50531259</v>
      </c>
      <c r="F101" s="27">
        <v>32070718</v>
      </c>
      <c r="G101" s="28">
        <f t="shared" si="19"/>
        <v>0.6346708677889858</v>
      </c>
      <c r="H101" s="29">
        <v>46988</v>
      </c>
      <c r="I101" s="27">
        <v>2522407</v>
      </c>
      <c r="J101" s="30">
        <v>5832121</v>
      </c>
      <c r="K101" s="30">
        <v>8401516</v>
      </c>
      <c r="L101" s="29">
        <v>3531695</v>
      </c>
      <c r="M101" s="27">
        <v>3714595</v>
      </c>
      <c r="N101" s="30">
        <v>6638061</v>
      </c>
      <c r="O101" s="30">
        <v>13884351</v>
      </c>
      <c r="P101" s="29">
        <v>2257586</v>
      </c>
      <c r="Q101" s="27">
        <v>4465619</v>
      </c>
      <c r="R101" s="30">
        <v>3061646</v>
      </c>
      <c r="S101" s="30">
        <v>9784851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29717846</v>
      </c>
      <c r="E102" s="27">
        <v>0</v>
      </c>
      <c r="F102" s="27">
        <v>0</v>
      </c>
      <c r="G102" s="28">
        <f t="shared" si="19"/>
        <v>0</v>
      </c>
      <c r="H102" s="29">
        <v>0</v>
      </c>
      <c r="I102" s="27">
        <v>0</v>
      </c>
      <c r="J102" s="30">
        <v>0</v>
      </c>
      <c r="K102" s="30">
        <v>0</v>
      </c>
      <c r="L102" s="29">
        <v>0</v>
      </c>
      <c r="M102" s="27">
        <v>0</v>
      </c>
      <c r="N102" s="30">
        <v>0</v>
      </c>
      <c r="O102" s="30">
        <v>0</v>
      </c>
      <c r="P102" s="29">
        <v>0</v>
      </c>
      <c r="Q102" s="27">
        <v>0</v>
      </c>
      <c r="R102" s="30">
        <v>0</v>
      </c>
      <c r="S102" s="30">
        <v>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11557656</v>
      </c>
      <c r="E103" s="27">
        <v>11557656</v>
      </c>
      <c r="F103" s="27">
        <v>0</v>
      </c>
      <c r="G103" s="28">
        <f t="shared" si="19"/>
        <v>0</v>
      </c>
      <c r="H103" s="29">
        <v>0</v>
      </c>
      <c r="I103" s="27">
        <v>0</v>
      </c>
      <c r="J103" s="30">
        <v>0</v>
      </c>
      <c r="K103" s="30">
        <v>0</v>
      </c>
      <c r="L103" s="29">
        <v>0</v>
      </c>
      <c r="M103" s="27">
        <v>0</v>
      </c>
      <c r="N103" s="30">
        <v>0</v>
      </c>
      <c r="O103" s="30">
        <v>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24219647</v>
      </c>
      <c r="E104" s="27">
        <v>46072000</v>
      </c>
      <c r="F104" s="27">
        <v>27972964</v>
      </c>
      <c r="G104" s="28">
        <f t="shared" si="19"/>
        <v>0.6071575794408751</v>
      </c>
      <c r="H104" s="29">
        <v>0</v>
      </c>
      <c r="I104" s="27">
        <v>0</v>
      </c>
      <c r="J104" s="30">
        <v>10648762</v>
      </c>
      <c r="K104" s="30">
        <v>10648762</v>
      </c>
      <c r="L104" s="29">
        <v>463208</v>
      </c>
      <c r="M104" s="27">
        <v>5874465</v>
      </c>
      <c r="N104" s="30">
        <v>5874465</v>
      </c>
      <c r="O104" s="30">
        <v>12212138</v>
      </c>
      <c r="P104" s="29">
        <v>471304</v>
      </c>
      <c r="Q104" s="27">
        <v>665672</v>
      </c>
      <c r="R104" s="30">
        <v>3975088</v>
      </c>
      <c r="S104" s="30">
        <v>5112064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1565000</v>
      </c>
      <c r="E105" s="27">
        <v>0</v>
      </c>
      <c r="F105" s="27">
        <v>0</v>
      </c>
      <c r="G105" s="28">
        <f t="shared" si="19"/>
        <v>0</v>
      </c>
      <c r="H105" s="29">
        <v>0</v>
      </c>
      <c r="I105" s="27">
        <v>0</v>
      </c>
      <c r="J105" s="30">
        <v>0</v>
      </c>
      <c r="K105" s="30">
        <v>0</v>
      </c>
      <c r="L105" s="29">
        <v>0</v>
      </c>
      <c r="M105" s="27">
        <v>0</v>
      </c>
      <c r="N105" s="30">
        <v>0</v>
      </c>
      <c r="O105" s="30">
        <v>0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201</v>
      </c>
      <c r="C106" s="33"/>
      <c r="D106" s="34">
        <f>SUM(D101:D105)</f>
        <v>147355411</v>
      </c>
      <c r="E106" s="35">
        <f>SUM(E101:E105)</f>
        <v>108160915</v>
      </c>
      <c r="F106" s="35">
        <f>SUM(F101:F105)</f>
        <v>60043682</v>
      </c>
      <c r="G106" s="36">
        <f t="shared" si="19"/>
        <v>0.5551328962037719</v>
      </c>
      <c r="H106" s="37">
        <f aca="true" t="shared" si="21" ref="H106:W106">SUM(H101:H105)</f>
        <v>46988</v>
      </c>
      <c r="I106" s="35">
        <f t="shared" si="21"/>
        <v>2522407</v>
      </c>
      <c r="J106" s="38">
        <f t="shared" si="21"/>
        <v>16480883</v>
      </c>
      <c r="K106" s="38">
        <f t="shared" si="21"/>
        <v>19050278</v>
      </c>
      <c r="L106" s="37">
        <f t="shared" si="21"/>
        <v>3994903</v>
      </c>
      <c r="M106" s="35">
        <f t="shared" si="21"/>
        <v>9589060</v>
      </c>
      <c r="N106" s="38">
        <f t="shared" si="21"/>
        <v>12512526</v>
      </c>
      <c r="O106" s="38">
        <f t="shared" si="21"/>
        <v>26096489</v>
      </c>
      <c r="P106" s="37">
        <f t="shared" si="21"/>
        <v>2728890</v>
      </c>
      <c r="Q106" s="35">
        <f t="shared" si="21"/>
        <v>5131291</v>
      </c>
      <c r="R106" s="38">
        <f t="shared" si="21"/>
        <v>7036734</v>
      </c>
      <c r="S106" s="38">
        <f t="shared" si="21"/>
        <v>14896915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202</v>
      </c>
      <c r="C107" s="41"/>
      <c r="D107" s="42">
        <f>SUM(D92:D94,D96:D99,D101:D105)</f>
        <v>6828055154</v>
      </c>
      <c r="E107" s="43">
        <f>SUM(E92:E94,E96:E99,E101:E105)</f>
        <v>4802450767</v>
      </c>
      <c r="F107" s="43">
        <f>SUM(F92:F94,F96:F99,F101:F105)</f>
        <v>1012023614</v>
      </c>
      <c r="G107" s="44">
        <f t="shared" si="19"/>
        <v>0.21073065880323266</v>
      </c>
      <c r="H107" s="45">
        <f aca="true" t="shared" si="22" ref="H107:W107">SUM(H92:H94,H96:H99,H101:H105)</f>
        <v>34181855</v>
      </c>
      <c r="I107" s="43">
        <f t="shared" si="22"/>
        <v>77072554</v>
      </c>
      <c r="J107" s="46">
        <f t="shared" si="22"/>
        <v>122272410</v>
      </c>
      <c r="K107" s="46">
        <f t="shared" si="22"/>
        <v>233526819</v>
      </c>
      <c r="L107" s="45">
        <f t="shared" si="22"/>
        <v>122588008</v>
      </c>
      <c r="M107" s="43">
        <f t="shared" si="22"/>
        <v>141598477</v>
      </c>
      <c r="N107" s="46">
        <f t="shared" si="22"/>
        <v>114880150</v>
      </c>
      <c r="O107" s="46">
        <f t="shared" si="22"/>
        <v>379066635</v>
      </c>
      <c r="P107" s="45">
        <f t="shared" si="22"/>
        <v>138497488</v>
      </c>
      <c r="Q107" s="43">
        <f t="shared" si="22"/>
        <v>144341821</v>
      </c>
      <c r="R107" s="46">
        <f t="shared" si="22"/>
        <v>116590851</v>
      </c>
      <c r="S107" s="46">
        <f t="shared" si="22"/>
        <v>399430160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2840845035</v>
      </c>
      <c r="E110" s="27">
        <v>2722613690</v>
      </c>
      <c r="F110" s="27">
        <v>503262864</v>
      </c>
      <c r="G110" s="28">
        <f aca="true" t="shared" si="23" ref="G110:G141">IF($E110=0,0,$F110/$E110)</f>
        <v>0.18484549087828908</v>
      </c>
      <c r="H110" s="29">
        <v>0</v>
      </c>
      <c r="I110" s="27">
        <v>0</v>
      </c>
      <c r="J110" s="30">
        <v>503262864</v>
      </c>
      <c r="K110" s="30">
        <v>503262864</v>
      </c>
      <c r="L110" s="29">
        <v>0</v>
      </c>
      <c r="M110" s="27">
        <v>0</v>
      </c>
      <c r="N110" s="30">
        <v>0</v>
      </c>
      <c r="O110" s="30">
        <v>0</v>
      </c>
      <c r="P110" s="29">
        <v>0</v>
      </c>
      <c r="Q110" s="27">
        <v>0</v>
      </c>
      <c r="R110" s="30">
        <v>0</v>
      </c>
      <c r="S110" s="30">
        <v>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25</v>
      </c>
      <c r="C111" s="33"/>
      <c r="D111" s="34">
        <f>D110</f>
        <v>2840845035</v>
      </c>
      <c r="E111" s="35">
        <f>E110</f>
        <v>2722613690</v>
      </c>
      <c r="F111" s="35">
        <f>F110</f>
        <v>503262864</v>
      </c>
      <c r="G111" s="36">
        <f t="shared" si="23"/>
        <v>0.18484549087828908</v>
      </c>
      <c r="H111" s="37">
        <f aca="true" t="shared" si="24" ref="H111:W111">H110</f>
        <v>0</v>
      </c>
      <c r="I111" s="35">
        <f t="shared" si="24"/>
        <v>0</v>
      </c>
      <c r="J111" s="38">
        <f t="shared" si="24"/>
        <v>503262864</v>
      </c>
      <c r="K111" s="38">
        <f t="shared" si="24"/>
        <v>503262864</v>
      </c>
      <c r="L111" s="37">
        <f t="shared" si="24"/>
        <v>0</v>
      </c>
      <c r="M111" s="35">
        <f t="shared" si="24"/>
        <v>0</v>
      </c>
      <c r="N111" s="38">
        <f t="shared" si="24"/>
        <v>0</v>
      </c>
      <c r="O111" s="38">
        <f t="shared" si="24"/>
        <v>0</v>
      </c>
      <c r="P111" s="37">
        <f t="shared" si="24"/>
        <v>0</v>
      </c>
      <c r="Q111" s="35">
        <f t="shared" si="24"/>
        <v>0</v>
      </c>
      <c r="R111" s="38">
        <f t="shared" si="24"/>
        <v>0</v>
      </c>
      <c r="S111" s="38">
        <f t="shared" si="24"/>
        <v>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754000</v>
      </c>
      <c r="E112" s="27">
        <v>0</v>
      </c>
      <c r="F112" s="27">
        <v>0</v>
      </c>
      <c r="G112" s="28">
        <f t="shared" si="23"/>
        <v>0</v>
      </c>
      <c r="H112" s="29">
        <v>0</v>
      </c>
      <c r="I112" s="27">
        <v>0</v>
      </c>
      <c r="J112" s="30">
        <v>0</v>
      </c>
      <c r="K112" s="30">
        <v>0</v>
      </c>
      <c r="L112" s="29">
        <v>0</v>
      </c>
      <c r="M112" s="27">
        <v>0</v>
      </c>
      <c r="N112" s="30">
        <v>0</v>
      </c>
      <c r="O112" s="30">
        <v>0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0</v>
      </c>
      <c r="E113" s="27">
        <v>6056975</v>
      </c>
      <c r="F113" s="27">
        <v>0</v>
      </c>
      <c r="G113" s="28">
        <f t="shared" si="23"/>
        <v>0</v>
      </c>
      <c r="H113" s="29">
        <v>0</v>
      </c>
      <c r="I113" s="27">
        <v>0</v>
      </c>
      <c r="J113" s="30">
        <v>0</v>
      </c>
      <c r="K113" s="30">
        <v>0</v>
      </c>
      <c r="L113" s="29">
        <v>0</v>
      </c>
      <c r="M113" s="27">
        <v>0</v>
      </c>
      <c r="N113" s="30">
        <v>0</v>
      </c>
      <c r="O113" s="30">
        <v>0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7645000</v>
      </c>
      <c r="E114" s="27">
        <v>0</v>
      </c>
      <c r="F114" s="27">
        <v>0</v>
      </c>
      <c r="G114" s="28">
        <f t="shared" si="23"/>
        <v>0</v>
      </c>
      <c r="H114" s="29">
        <v>0</v>
      </c>
      <c r="I114" s="27">
        <v>0</v>
      </c>
      <c r="J114" s="30">
        <v>0</v>
      </c>
      <c r="K114" s="30">
        <v>0</v>
      </c>
      <c r="L114" s="29">
        <v>0</v>
      </c>
      <c r="M114" s="27">
        <v>0</v>
      </c>
      <c r="N114" s="30">
        <v>0</v>
      </c>
      <c r="O114" s="30">
        <v>0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0</v>
      </c>
      <c r="E115" s="27">
        <v>0</v>
      </c>
      <c r="F115" s="27">
        <v>0</v>
      </c>
      <c r="G115" s="28">
        <f t="shared" si="23"/>
        <v>0</v>
      </c>
      <c r="H115" s="29">
        <v>0</v>
      </c>
      <c r="I115" s="27">
        <v>0</v>
      </c>
      <c r="J115" s="30">
        <v>0</v>
      </c>
      <c r="K115" s="30">
        <v>0</v>
      </c>
      <c r="L115" s="29">
        <v>0</v>
      </c>
      <c r="M115" s="27">
        <v>0</v>
      </c>
      <c r="N115" s="30">
        <v>0</v>
      </c>
      <c r="O115" s="30">
        <v>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1375000</v>
      </c>
      <c r="E116" s="27">
        <v>0</v>
      </c>
      <c r="F116" s="27">
        <v>116948</v>
      </c>
      <c r="G116" s="28">
        <f t="shared" si="23"/>
        <v>0</v>
      </c>
      <c r="H116" s="29">
        <v>2795</v>
      </c>
      <c r="I116" s="27">
        <v>53753</v>
      </c>
      <c r="J116" s="30">
        <v>16067</v>
      </c>
      <c r="K116" s="30">
        <v>72615</v>
      </c>
      <c r="L116" s="29">
        <v>0</v>
      </c>
      <c r="M116" s="27">
        <v>14603</v>
      </c>
      <c r="N116" s="30">
        <v>29730</v>
      </c>
      <c r="O116" s="30">
        <v>44333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0</v>
      </c>
      <c r="E117" s="27">
        <v>0</v>
      </c>
      <c r="F117" s="27">
        <v>0</v>
      </c>
      <c r="G117" s="28">
        <f t="shared" si="23"/>
        <v>0</v>
      </c>
      <c r="H117" s="29">
        <v>0</v>
      </c>
      <c r="I117" s="27">
        <v>0</v>
      </c>
      <c r="J117" s="30">
        <v>0</v>
      </c>
      <c r="K117" s="30">
        <v>0</v>
      </c>
      <c r="L117" s="29">
        <v>0</v>
      </c>
      <c r="M117" s="27">
        <v>0</v>
      </c>
      <c r="N117" s="30">
        <v>0</v>
      </c>
      <c r="O117" s="30">
        <v>0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29000000</v>
      </c>
      <c r="E118" s="27">
        <v>0</v>
      </c>
      <c r="F118" s="27">
        <v>0</v>
      </c>
      <c r="G118" s="28">
        <f t="shared" si="23"/>
        <v>0</v>
      </c>
      <c r="H118" s="29">
        <v>0</v>
      </c>
      <c r="I118" s="27">
        <v>0</v>
      </c>
      <c r="J118" s="30">
        <v>0</v>
      </c>
      <c r="K118" s="30">
        <v>0</v>
      </c>
      <c r="L118" s="29">
        <v>0</v>
      </c>
      <c r="M118" s="27">
        <v>0</v>
      </c>
      <c r="N118" s="30">
        <v>0</v>
      </c>
      <c r="O118" s="30">
        <v>0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220</v>
      </c>
      <c r="C119" s="33"/>
      <c r="D119" s="34">
        <f>SUM(D112:D118)</f>
        <v>38774000</v>
      </c>
      <c r="E119" s="35">
        <f>SUM(E112:E118)</f>
        <v>6056975</v>
      </c>
      <c r="F119" s="35">
        <f>SUM(F112:F118)</f>
        <v>116948</v>
      </c>
      <c r="G119" s="36">
        <f t="shared" si="23"/>
        <v>0.01930798789824954</v>
      </c>
      <c r="H119" s="37">
        <f aca="true" t="shared" si="25" ref="H119:W119">SUM(H112:H118)</f>
        <v>2795</v>
      </c>
      <c r="I119" s="35">
        <f t="shared" si="25"/>
        <v>53753</v>
      </c>
      <c r="J119" s="38">
        <f t="shared" si="25"/>
        <v>16067</v>
      </c>
      <c r="K119" s="38">
        <f t="shared" si="25"/>
        <v>72615</v>
      </c>
      <c r="L119" s="37">
        <f t="shared" si="25"/>
        <v>0</v>
      </c>
      <c r="M119" s="35">
        <f t="shared" si="25"/>
        <v>14603</v>
      </c>
      <c r="N119" s="38">
        <f t="shared" si="25"/>
        <v>29730</v>
      </c>
      <c r="O119" s="38">
        <f t="shared" si="25"/>
        <v>44333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10203000</v>
      </c>
      <c r="E120" s="27">
        <v>0</v>
      </c>
      <c r="F120" s="27">
        <v>0</v>
      </c>
      <c r="G120" s="28">
        <f t="shared" si="23"/>
        <v>0</v>
      </c>
      <c r="H120" s="29">
        <v>0</v>
      </c>
      <c r="I120" s="27">
        <v>0</v>
      </c>
      <c r="J120" s="30">
        <v>0</v>
      </c>
      <c r="K120" s="30">
        <v>0</v>
      </c>
      <c r="L120" s="29">
        <v>0</v>
      </c>
      <c r="M120" s="27">
        <v>0</v>
      </c>
      <c r="N120" s="30">
        <v>0</v>
      </c>
      <c r="O120" s="30">
        <v>0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0</v>
      </c>
      <c r="E121" s="27">
        <v>0</v>
      </c>
      <c r="F121" s="27">
        <v>0</v>
      </c>
      <c r="G121" s="28">
        <f t="shared" si="23"/>
        <v>0</v>
      </c>
      <c r="H121" s="29">
        <v>0</v>
      </c>
      <c r="I121" s="27">
        <v>0</v>
      </c>
      <c r="J121" s="30">
        <v>0</v>
      </c>
      <c r="K121" s="30">
        <v>0</v>
      </c>
      <c r="L121" s="29">
        <v>0</v>
      </c>
      <c r="M121" s="27">
        <v>0</v>
      </c>
      <c r="N121" s="30">
        <v>0</v>
      </c>
      <c r="O121" s="30">
        <v>0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2150000</v>
      </c>
      <c r="E122" s="27">
        <v>0</v>
      </c>
      <c r="F122" s="27">
        <v>0</v>
      </c>
      <c r="G122" s="28">
        <f t="shared" si="23"/>
        <v>0</v>
      </c>
      <c r="H122" s="29">
        <v>0</v>
      </c>
      <c r="I122" s="27">
        <v>0</v>
      </c>
      <c r="J122" s="30">
        <v>0</v>
      </c>
      <c r="K122" s="30">
        <v>0</v>
      </c>
      <c r="L122" s="29">
        <v>0</v>
      </c>
      <c r="M122" s="27">
        <v>0</v>
      </c>
      <c r="N122" s="30">
        <v>0</v>
      </c>
      <c r="O122" s="30">
        <v>0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0</v>
      </c>
      <c r="E123" s="27">
        <v>0</v>
      </c>
      <c r="F123" s="27">
        <v>0</v>
      </c>
      <c r="G123" s="28">
        <f t="shared" si="23"/>
        <v>0</v>
      </c>
      <c r="H123" s="29">
        <v>0</v>
      </c>
      <c r="I123" s="27">
        <v>0</v>
      </c>
      <c r="J123" s="30">
        <v>0</v>
      </c>
      <c r="K123" s="30">
        <v>0</v>
      </c>
      <c r="L123" s="29">
        <v>0</v>
      </c>
      <c r="M123" s="27">
        <v>0</v>
      </c>
      <c r="N123" s="30">
        <v>0</v>
      </c>
      <c r="O123" s="30">
        <v>0</v>
      </c>
      <c r="P123" s="29">
        <v>0</v>
      </c>
      <c r="Q123" s="27">
        <v>0</v>
      </c>
      <c r="R123" s="30">
        <v>0</v>
      </c>
      <c r="S123" s="30">
        <v>0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94956222</v>
      </c>
      <c r="E124" s="27">
        <v>139846898</v>
      </c>
      <c r="F124" s="27">
        <v>133696572</v>
      </c>
      <c r="G124" s="28">
        <f t="shared" si="23"/>
        <v>0.9560210051995576</v>
      </c>
      <c r="H124" s="29">
        <v>6500008</v>
      </c>
      <c r="I124" s="27">
        <v>12765759</v>
      </c>
      <c r="J124" s="30">
        <v>18723751</v>
      </c>
      <c r="K124" s="30">
        <v>37989518</v>
      </c>
      <c r="L124" s="29">
        <v>19072498</v>
      </c>
      <c r="M124" s="27">
        <v>17231777</v>
      </c>
      <c r="N124" s="30">
        <v>14629156</v>
      </c>
      <c r="O124" s="30">
        <v>50933431</v>
      </c>
      <c r="P124" s="29">
        <v>15913365</v>
      </c>
      <c r="Q124" s="27">
        <v>16704394</v>
      </c>
      <c r="R124" s="30">
        <v>12155864</v>
      </c>
      <c r="S124" s="30">
        <v>44773623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2507000</v>
      </c>
      <c r="E125" s="27">
        <v>0</v>
      </c>
      <c r="F125" s="27">
        <v>0</v>
      </c>
      <c r="G125" s="28">
        <f t="shared" si="23"/>
        <v>0</v>
      </c>
      <c r="H125" s="29">
        <v>0</v>
      </c>
      <c r="I125" s="27">
        <v>0</v>
      </c>
      <c r="J125" s="30">
        <v>0</v>
      </c>
      <c r="K125" s="30">
        <v>0</v>
      </c>
      <c r="L125" s="29">
        <v>0</v>
      </c>
      <c r="M125" s="27">
        <v>0</v>
      </c>
      <c r="N125" s="30">
        <v>0</v>
      </c>
      <c r="O125" s="30">
        <v>0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6741000</v>
      </c>
      <c r="E126" s="27">
        <v>0</v>
      </c>
      <c r="F126" s="27">
        <v>0</v>
      </c>
      <c r="G126" s="28">
        <f t="shared" si="23"/>
        <v>0</v>
      </c>
      <c r="H126" s="29">
        <v>0</v>
      </c>
      <c r="I126" s="27">
        <v>0</v>
      </c>
      <c r="J126" s="30">
        <v>0</v>
      </c>
      <c r="K126" s="30">
        <v>0</v>
      </c>
      <c r="L126" s="29">
        <v>0</v>
      </c>
      <c r="M126" s="27">
        <v>0</v>
      </c>
      <c r="N126" s="30">
        <v>0</v>
      </c>
      <c r="O126" s="30">
        <v>0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52886000</v>
      </c>
      <c r="E127" s="27">
        <v>0</v>
      </c>
      <c r="F127" s="27">
        <v>0</v>
      </c>
      <c r="G127" s="28">
        <f t="shared" si="23"/>
        <v>0</v>
      </c>
      <c r="H127" s="29">
        <v>0</v>
      </c>
      <c r="I127" s="27">
        <v>0</v>
      </c>
      <c r="J127" s="30">
        <v>0</v>
      </c>
      <c r="K127" s="30">
        <v>0</v>
      </c>
      <c r="L127" s="29">
        <v>0</v>
      </c>
      <c r="M127" s="27">
        <v>0</v>
      </c>
      <c r="N127" s="30">
        <v>0</v>
      </c>
      <c r="O127" s="30">
        <v>0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237</v>
      </c>
      <c r="C128" s="33"/>
      <c r="D128" s="34">
        <f>SUM(D120:D127)</f>
        <v>169443222</v>
      </c>
      <c r="E128" s="35">
        <f>SUM(E120:E127)</f>
        <v>139846898</v>
      </c>
      <c r="F128" s="35">
        <f>SUM(F120:F127)</f>
        <v>133696572</v>
      </c>
      <c r="G128" s="36">
        <f t="shared" si="23"/>
        <v>0.9560210051995576</v>
      </c>
      <c r="H128" s="37">
        <f aca="true" t="shared" si="26" ref="H128:W128">SUM(H120:H127)</f>
        <v>6500008</v>
      </c>
      <c r="I128" s="35">
        <f t="shared" si="26"/>
        <v>12765759</v>
      </c>
      <c r="J128" s="38">
        <f t="shared" si="26"/>
        <v>18723751</v>
      </c>
      <c r="K128" s="38">
        <f t="shared" si="26"/>
        <v>37989518</v>
      </c>
      <c r="L128" s="37">
        <f t="shared" si="26"/>
        <v>19072498</v>
      </c>
      <c r="M128" s="35">
        <f t="shared" si="26"/>
        <v>17231777</v>
      </c>
      <c r="N128" s="38">
        <f t="shared" si="26"/>
        <v>14629156</v>
      </c>
      <c r="O128" s="38">
        <f t="shared" si="26"/>
        <v>50933431</v>
      </c>
      <c r="P128" s="37">
        <f t="shared" si="26"/>
        <v>15913365</v>
      </c>
      <c r="Q128" s="35">
        <f t="shared" si="26"/>
        <v>16704394</v>
      </c>
      <c r="R128" s="38">
        <f t="shared" si="26"/>
        <v>12155864</v>
      </c>
      <c r="S128" s="38">
        <f t="shared" si="26"/>
        <v>44773623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26222000</v>
      </c>
      <c r="E129" s="27">
        <v>0</v>
      </c>
      <c r="F129" s="27">
        <v>0</v>
      </c>
      <c r="G129" s="28">
        <f t="shared" si="23"/>
        <v>0</v>
      </c>
      <c r="H129" s="29">
        <v>0</v>
      </c>
      <c r="I129" s="27">
        <v>0</v>
      </c>
      <c r="J129" s="30">
        <v>0</v>
      </c>
      <c r="K129" s="30">
        <v>0</v>
      </c>
      <c r="L129" s="29">
        <v>0</v>
      </c>
      <c r="M129" s="27">
        <v>0</v>
      </c>
      <c r="N129" s="30">
        <v>0</v>
      </c>
      <c r="O129" s="30">
        <v>0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2611000</v>
      </c>
      <c r="E130" s="27">
        <v>2000000</v>
      </c>
      <c r="F130" s="27">
        <v>0</v>
      </c>
      <c r="G130" s="28">
        <f t="shared" si="23"/>
        <v>0</v>
      </c>
      <c r="H130" s="29">
        <v>0</v>
      </c>
      <c r="I130" s="27">
        <v>0</v>
      </c>
      <c r="J130" s="30">
        <v>0</v>
      </c>
      <c r="K130" s="30">
        <v>0</v>
      </c>
      <c r="L130" s="29">
        <v>0</v>
      </c>
      <c r="M130" s="27">
        <v>0</v>
      </c>
      <c r="N130" s="30">
        <v>0</v>
      </c>
      <c r="O130" s="30">
        <v>0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63983000</v>
      </c>
      <c r="E131" s="27">
        <v>0</v>
      </c>
      <c r="F131" s="27">
        <v>1538058</v>
      </c>
      <c r="G131" s="28">
        <f t="shared" si="23"/>
        <v>0</v>
      </c>
      <c r="H131" s="29">
        <v>0</v>
      </c>
      <c r="I131" s="27">
        <v>0</v>
      </c>
      <c r="J131" s="30">
        <v>0</v>
      </c>
      <c r="K131" s="30">
        <v>0</v>
      </c>
      <c r="L131" s="29">
        <v>0</v>
      </c>
      <c r="M131" s="27">
        <v>0</v>
      </c>
      <c r="N131" s="30">
        <v>73800</v>
      </c>
      <c r="O131" s="30">
        <v>73800</v>
      </c>
      <c r="P131" s="29">
        <v>0</v>
      </c>
      <c r="Q131" s="27">
        <v>0</v>
      </c>
      <c r="R131" s="30">
        <v>1464258</v>
      </c>
      <c r="S131" s="30">
        <v>1464258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0</v>
      </c>
      <c r="E132" s="27">
        <v>9088546</v>
      </c>
      <c r="F132" s="27">
        <v>0</v>
      </c>
      <c r="G132" s="28">
        <f t="shared" si="23"/>
        <v>0</v>
      </c>
      <c r="H132" s="29">
        <v>0</v>
      </c>
      <c r="I132" s="27">
        <v>0</v>
      </c>
      <c r="J132" s="30">
        <v>0</v>
      </c>
      <c r="K132" s="30">
        <v>0</v>
      </c>
      <c r="L132" s="29">
        <v>0</v>
      </c>
      <c r="M132" s="27">
        <v>0</v>
      </c>
      <c r="N132" s="30">
        <v>0</v>
      </c>
      <c r="O132" s="30">
        <v>0</v>
      </c>
      <c r="P132" s="29">
        <v>0</v>
      </c>
      <c r="Q132" s="27">
        <v>0</v>
      </c>
      <c r="R132" s="30">
        <v>0</v>
      </c>
      <c r="S132" s="30">
        <v>0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0</v>
      </c>
      <c r="E133" s="27">
        <v>0</v>
      </c>
      <c r="F133" s="27">
        <v>0</v>
      </c>
      <c r="G133" s="28">
        <f t="shared" si="23"/>
        <v>0</v>
      </c>
      <c r="H133" s="29">
        <v>0</v>
      </c>
      <c r="I133" s="27">
        <v>0</v>
      </c>
      <c r="J133" s="30">
        <v>0</v>
      </c>
      <c r="K133" s="30">
        <v>0</v>
      </c>
      <c r="L133" s="29">
        <v>0</v>
      </c>
      <c r="M133" s="27">
        <v>0</v>
      </c>
      <c r="N133" s="30">
        <v>0</v>
      </c>
      <c r="O133" s="30">
        <v>0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18898000</v>
      </c>
      <c r="E134" s="27">
        <v>18898000</v>
      </c>
      <c r="F134" s="27">
        <v>11330419</v>
      </c>
      <c r="G134" s="28">
        <f t="shared" si="23"/>
        <v>0.5995565139168166</v>
      </c>
      <c r="H134" s="29">
        <v>974074</v>
      </c>
      <c r="I134" s="27">
        <v>282873</v>
      </c>
      <c r="J134" s="30">
        <v>3347190</v>
      </c>
      <c r="K134" s="30">
        <v>4604137</v>
      </c>
      <c r="L134" s="29">
        <v>658914</v>
      </c>
      <c r="M134" s="27">
        <v>28883</v>
      </c>
      <c r="N134" s="30">
        <v>1516635</v>
      </c>
      <c r="O134" s="30">
        <v>2204432</v>
      </c>
      <c r="P134" s="29">
        <v>1677490</v>
      </c>
      <c r="Q134" s="27">
        <v>1560000</v>
      </c>
      <c r="R134" s="30">
        <v>1284360</v>
      </c>
      <c r="S134" s="30">
        <v>4521850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250</v>
      </c>
      <c r="C135" s="33"/>
      <c r="D135" s="34">
        <f>SUM(D129:D134)</f>
        <v>111714000</v>
      </c>
      <c r="E135" s="35">
        <f>SUM(E129:E134)</f>
        <v>29986546</v>
      </c>
      <c r="F135" s="35">
        <f>SUM(F129:F134)</f>
        <v>12868477</v>
      </c>
      <c r="G135" s="36">
        <f t="shared" si="23"/>
        <v>0.429141689076161</v>
      </c>
      <c r="H135" s="37">
        <f aca="true" t="shared" si="27" ref="H135:W135">SUM(H129:H134)</f>
        <v>974074</v>
      </c>
      <c r="I135" s="35">
        <f t="shared" si="27"/>
        <v>282873</v>
      </c>
      <c r="J135" s="38">
        <f t="shared" si="27"/>
        <v>3347190</v>
      </c>
      <c r="K135" s="38">
        <f t="shared" si="27"/>
        <v>4604137</v>
      </c>
      <c r="L135" s="37">
        <f t="shared" si="27"/>
        <v>658914</v>
      </c>
      <c r="M135" s="35">
        <f t="shared" si="27"/>
        <v>28883</v>
      </c>
      <c r="N135" s="38">
        <f t="shared" si="27"/>
        <v>1590435</v>
      </c>
      <c r="O135" s="38">
        <f t="shared" si="27"/>
        <v>2278232</v>
      </c>
      <c r="P135" s="37">
        <f t="shared" si="27"/>
        <v>1677490</v>
      </c>
      <c r="Q135" s="35">
        <f t="shared" si="27"/>
        <v>1560000</v>
      </c>
      <c r="R135" s="38">
        <f t="shared" si="27"/>
        <v>2748618</v>
      </c>
      <c r="S135" s="38">
        <f t="shared" si="27"/>
        <v>5986108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0</v>
      </c>
      <c r="E136" s="27">
        <v>0</v>
      </c>
      <c r="F136" s="27">
        <v>0</v>
      </c>
      <c r="G136" s="28">
        <f t="shared" si="23"/>
        <v>0</v>
      </c>
      <c r="H136" s="29">
        <v>0</v>
      </c>
      <c r="I136" s="27">
        <v>0</v>
      </c>
      <c r="J136" s="30">
        <v>0</v>
      </c>
      <c r="K136" s="30">
        <v>0</v>
      </c>
      <c r="L136" s="29">
        <v>0</v>
      </c>
      <c r="M136" s="27">
        <v>0</v>
      </c>
      <c r="N136" s="30">
        <v>0</v>
      </c>
      <c r="O136" s="30">
        <v>0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5365000</v>
      </c>
      <c r="E137" s="27">
        <v>0</v>
      </c>
      <c r="F137" s="27">
        <v>0</v>
      </c>
      <c r="G137" s="28">
        <f t="shared" si="23"/>
        <v>0</v>
      </c>
      <c r="H137" s="29">
        <v>0</v>
      </c>
      <c r="I137" s="27">
        <v>0</v>
      </c>
      <c r="J137" s="30">
        <v>0</v>
      </c>
      <c r="K137" s="30">
        <v>0</v>
      </c>
      <c r="L137" s="29">
        <v>0</v>
      </c>
      <c r="M137" s="27">
        <v>0</v>
      </c>
      <c r="N137" s="30">
        <v>0</v>
      </c>
      <c r="O137" s="30">
        <v>0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0</v>
      </c>
      <c r="E138" s="27">
        <v>0</v>
      </c>
      <c r="F138" s="27">
        <v>0</v>
      </c>
      <c r="G138" s="28">
        <f t="shared" si="23"/>
        <v>0</v>
      </c>
      <c r="H138" s="29">
        <v>0</v>
      </c>
      <c r="I138" s="27">
        <v>0</v>
      </c>
      <c r="J138" s="30">
        <v>0</v>
      </c>
      <c r="K138" s="30">
        <v>0</v>
      </c>
      <c r="L138" s="29">
        <v>0</v>
      </c>
      <c r="M138" s="27">
        <v>0</v>
      </c>
      <c r="N138" s="30">
        <v>0</v>
      </c>
      <c r="O138" s="30">
        <v>0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0</v>
      </c>
      <c r="E139" s="27">
        <v>0</v>
      </c>
      <c r="F139" s="27">
        <v>0</v>
      </c>
      <c r="G139" s="28">
        <f t="shared" si="23"/>
        <v>0</v>
      </c>
      <c r="H139" s="29">
        <v>0</v>
      </c>
      <c r="I139" s="27">
        <v>0</v>
      </c>
      <c r="J139" s="30">
        <v>0</v>
      </c>
      <c r="K139" s="30">
        <v>0</v>
      </c>
      <c r="L139" s="29">
        <v>0</v>
      </c>
      <c r="M139" s="27">
        <v>0</v>
      </c>
      <c r="N139" s="30">
        <v>0</v>
      </c>
      <c r="O139" s="30">
        <v>0</v>
      </c>
      <c r="P139" s="29">
        <v>0</v>
      </c>
      <c r="Q139" s="27">
        <v>0</v>
      </c>
      <c r="R139" s="30">
        <v>0</v>
      </c>
      <c r="S139" s="30">
        <v>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0</v>
      </c>
      <c r="E140" s="27">
        <v>12859000</v>
      </c>
      <c r="F140" s="27">
        <v>15964439</v>
      </c>
      <c r="G140" s="28">
        <f t="shared" si="23"/>
        <v>1.2414992612178242</v>
      </c>
      <c r="H140" s="29">
        <v>0</v>
      </c>
      <c r="I140" s="27">
        <v>725545</v>
      </c>
      <c r="J140" s="30">
        <v>201640</v>
      </c>
      <c r="K140" s="30">
        <v>927185</v>
      </c>
      <c r="L140" s="29">
        <v>611685</v>
      </c>
      <c r="M140" s="27">
        <v>0</v>
      </c>
      <c r="N140" s="30">
        <v>0</v>
      </c>
      <c r="O140" s="30">
        <v>611685</v>
      </c>
      <c r="P140" s="29">
        <v>3318309</v>
      </c>
      <c r="Q140" s="27">
        <v>609525</v>
      </c>
      <c r="R140" s="30">
        <v>10497735</v>
      </c>
      <c r="S140" s="30">
        <v>14425569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261</v>
      </c>
      <c r="C141" s="33"/>
      <c r="D141" s="34">
        <f>SUM(D136:D140)</f>
        <v>5365000</v>
      </c>
      <c r="E141" s="35">
        <f>SUM(E136:E140)</f>
        <v>12859000</v>
      </c>
      <c r="F141" s="35">
        <f>SUM(F136:F140)</f>
        <v>15964439</v>
      </c>
      <c r="G141" s="36">
        <f t="shared" si="23"/>
        <v>1.2414992612178242</v>
      </c>
      <c r="H141" s="37">
        <f aca="true" t="shared" si="28" ref="H141:W141">SUM(H136:H140)</f>
        <v>0</v>
      </c>
      <c r="I141" s="35">
        <f t="shared" si="28"/>
        <v>725545</v>
      </c>
      <c r="J141" s="38">
        <f t="shared" si="28"/>
        <v>201640</v>
      </c>
      <c r="K141" s="38">
        <f t="shared" si="28"/>
        <v>927185</v>
      </c>
      <c r="L141" s="37">
        <f t="shared" si="28"/>
        <v>611685</v>
      </c>
      <c r="M141" s="35">
        <f t="shared" si="28"/>
        <v>0</v>
      </c>
      <c r="N141" s="38">
        <f t="shared" si="28"/>
        <v>0</v>
      </c>
      <c r="O141" s="38">
        <f t="shared" si="28"/>
        <v>611685</v>
      </c>
      <c r="P141" s="37">
        <f t="shared" si="28"/>
        <v>3318309</v>
      </c>
      <c r="Q141" s="35">
        <f t="shared" si="28"/>
        <v>609525</v>
      </c>
      <c r="R141" s="38">
        <f t="shared" si="28"/>
        <v>10497735</v>
      </c>
      <c r="S141" s="38">
        <f t="shared" si="28"/>
        <v>14425569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92216000</v>
      </c>
      <c r="E142" s="27">
        <v>0</v>
      </c>
      <c r="F142" s="27">
        <v>0</v>
      </c>
      <c r="G142" s="28">
        <f aca="true" t="shared" si="29" ref="G142:G173">IF($E142=0,0,$F142/$E142)</f>
        <v>0</v>
      </c>
      <c r="H142" s="29">
        <v>0</v>
      </c>
      <c r="I142" s="27">
        <v>0</v>
      </c>
      <c r="J142" s="30">
        <v>0</v>
      </c>
      <c r="K142" s="30">
        <v>0</v>
      </c>
      <c r="L142" s="29">
        <v>0</v>
      </c>
      <c r="M142" s="27">
        <v>0</v>
      </c>
      <c r="N142" s="30">
        <v>0</v>
      </c>
      <c r="O142" s="30">
        <v>0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3233000</v>
      </c>
      <c r="E143" s="27">
        <v>10192030</v>
      </c>
      <c r="F143" s="27">
        <v>0</v>
      </c>
      <c r="G143" s="28">
        <f t="shared" si="29"/>
        <v>0</v>
      </c>
      <c r="H143" s="29">
        <v>0</v>
      </c>
      <c r="I143" s="27">
        <v>0</v>
      </c>
      <c r="J143" s="30">
        <v>0</v>
      </c>
      <c r="K143" s="30">
        <v>0</v>
      </c>
      <c r="L143" s="29">
        <v>0</v>
      </c>
      <c r="M143" s="27">
        <v>0</v>
      </c>
      <c r="N143" s="30">
        <v>0</v>
      </c>
      <c r="O143" s="30">
        <v>0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5374000</v>
      </c>
      <c r="E144" s="27">
        <v>0</v>
      </c>
      <c r="F144" s="27">
        <v>0</v>
      </c>
      <c r="G144" s="28">
        <f t="shared" si="29"/>
        <v>0</v>
      </c>
      <c r="H144" s="29">
        <v>0</v>
      </c>
      <c r="I144" s="27">
        <v>0</v>
      </c>
      <c r="J144" s="30">
        <v>0</v>
      </c>
      <c r="K144" s="30">
        <v>0</v>
      </c>
      <c r="L144" s="29">
        <v>0</v>
      </c>
      <c r="M144" s="27">
        <v>0</v>
      </c>
      <c r="N144" s="30">
        <v>0</v>
      </c>
      <c r="O144" s="30">
        <v>0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5488000</v>
      </c>
      <c r="E145" s="27">
        <v>0</v>
      </c>
      <c r="F145" s="27">
        <v>0</v>
      </c>
      <c r="G145" s="28">
        <f t="shared" si="29"/>
        <v>0</v>
      </c>
      <c r="H145" s="29">
        <v>0</v>
      </c>
      <c r="I145" s="27">
        <v>0</v>
      </c>
      <c r="J145" s="30">
        <v>0</v>
      </c>
      <c r="K145" s="30">
        <v>0</v>
      </c>
      <c r="L145" s="29">
        <v>0</v>
      </c>
      <c r="M145" s="27">
        <v>0</v>
      </c>
      <c r="N145" s="30">
        <v>0</v>
      </c>
      <c r="O145" s="30">
        <v>0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270</v>
      </c>
      <c r="C146" s="33"/>
      <c r="D146" s="34">
        <f>SUM(D142:D145)</f>
        <v>106311000</v>
      </c>
      <c r="E146" s="35">
        <f>SUM(E142:E145)</f>
        <v>10192030</v>
      </c>
      <c r="F146" s="35">
        <f>SUM(F142:F145)</f>
        <v>0</v>
      </c>
      <c r="G146" s="36">
        <f t="shared" si="29"/>
        <v>0</v>
      </c>
      <c r="H146" s="37">
        <f aca="true" t="shared" si="30" ref="H146:W146">SUM(H142:H145)</f>
        <v>0</v>
      </c>
      <c r="I146" s="35">
        <f t="shared" si="30"/>
        <v>0</v>
      </c>
      <c r="J146" s="38">
        <f t="shared" si="30"/>
        <v>0</v>
      </c>
      <c r="K146" s="38">
        <f t="shared" si="30"/>
        <v>0</v>
      </c>
      <c r="L146" s="37">
        <f t="shared" si="30"/>
        <v>0</v>
      </c>
      <c r="M146" s="35">
        <f t="shared" si="30"/>
        <v>0</v>
      </c>
      <c r="N146" s="38">
        <f t="shared" si="30"/>
        <v>0</v>
      </c>
      <c r="O146" s="38">
        <f t="shared" si="30"/>
        <v>0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0</v>
      </c>
      <c r="E147" s="27">
        <v>4300000</v>
      </c>
      <c r="F147" s="27">
        <v>8274200</v>
      </c>
      <c r="G147" s="28">
        <f t="shared" si="29"/>
        <v>1.924232558139535</v>
      </c>
      <c r="H147" s="29">
        <v>277771</v>
      </c>
      <c r="I147" s="27">
        <v>200070</v>
      </c>
      <c r="J147" s="30">
        <v>2157481</v>
      </c>
      <c r="K147" s="30">
        <v>2635322</v>
      </c>
      <c r="L147" s="29">
        <v>1572764</v>
      </c>
      <c r="M147" s="27">
        <v>987346</v>
      </c>
      <c r="N147" s="30">
        <v>639308</v>
      </c>
      <c r="O147" s="30">
        <v>3199418</v>
      </c>
      <c r="P147" s="29">
        <v>0</v>
      </c>
      <c r="Q147" s="27">
        <v>2337595</v>
      </c>
      <c r="R147" s="30">
        <v>101865</v>
      </c>
      <c r="S147" s="30">
        <v>2439460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9206000</v>
      </c>
      <c r="E148" s="27">
        <v>8161564</v>
      </c>
      <c r="F148" s="27">
        <v>5079467</v>
      </c>
      <c r="G148" s="28">
        <f t="shared" si="29"/>
        <v>0.6223644144676191</v>
      </c>
      <c r="H148" s="29">
        <v>348881</v>
      </c>
      <c r="I148" s="27">
        <v>122177</v>
      </c>
      <c r="J148" s="30">
        <v>930646</v>
      </c>
      <c r="K148" s="30">
        <v>1401704</v>
      </c>
      <c r="L148" s="29">
        <v>1841079</v>
      </c>
      <c r="M148" s="27">
        <v>1364802</v>
      </c>
      <c r="N148" s="30">
        <v>253711</v>
      </c>
      <c r="O148" s="30">
        <v>3459592</v>
      </c>
      <c r="P148" s="29">
        <v>218171</v>
      </c>
      <c r="Q148" s="27">
        <v>0</v>
      </c>
      <c r="R148" s="30">
        <v>0</v>
      </c>
      <c r="S148" s="30">
        <v>218171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20180900</v>
      </c>
      <c r="E149" s="27">
        <v>18827500</v>
      </c>
      <c r="F149" s="27">
        <v>9125687</v>
      </c>
      <c r="G149" s="28">
        <f t="shared" si="29"/>
        <v>0.4846998804939583</v>
      </c>
      <c r="H149" s="29">
        <v>961393</v>
      </c>
      <c r="I149" s="27">
        <v>1031163</v>
      </c>
      <c r="J149" s="30">
        <v>761016</v>
      </c>
      <c r="K149" s="30">
        <v>2753572</v>
      </c>
      <c r="L149" s="29">
        <v>1075502</v>
      </c>
      <c r="M149" s="27">
        <v>784323</v>
      </c>
      <c r="N149" s="30">
        <v>693726</v>
      </c>
      <c r="O149" s="30">
        <v>2553551</v>
      </c>
      <c r="P149" s="29">
        <v>943383</v>
      </c>
      <c r="Q149" s="27">
        <v>1634911</v>
      </c>
      <c r="R149" s="30">
        <v>1240270</v>
      </c>
      <c r="S149" s="30">
        <v>3818564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8404000</v>
      </c>
      <c r="E150" s="27">
        <v>0</v>
      </c>
      <c r="F150" s="27">
        <v>0</v>
      </c>
      <c r="G150" s="28">
        <f t="shared" si="29"/>
        <v>0</v>
      </c>
      <c r="H150" s="29">
        <v>0</v>
      </c>
      <c r="I150" s="27">
        <v>0</v>
      </c>
      <c r="J150" s="30">
        <v>0</v>
      </c>
      <c r="K150" s="30">
        <v>0</v>
      </c>
      <c r="L150" s="29">
        <v>0</v>
      </c>
      <c r="M150" s="27">
        <v>0</v>
      </c>
      <c r="N150" s="30">
        <v>0</v>
      </c>
      <c r="O150" s="30">
        <v>0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9024000</v>
      </c>
      <c r="E151" s="27">
        <v>0</v>
      </c>
      <c r="F151" s="27">
        <v>4472591</v>
      </c>
      <c r="G151" s="28">
        <f t="shared" si="29"/>
        <v>0</v>
      </c>
      <c r="H151" s="29">
        <v>0</v>
      </c>
      <c r="I151" s="27">
        <v>0</v>
      </c>
      <c r="J151" s="30">
        <v>0</v>
      </c>
      <c r="K151" s="30">
        <v>0</v>
      </c>
      <c r="L151" s="29">
        <v>0</v>
      </c>
      <c r="M151" s="27">
        <v>0</v>
      </c>
      <c r="N151" s="30">
        <v>0</v>
      </c>
      <c r="O151" s="30">
        <v>0</v>
      </c>
      <c r="P151" s="29">
        <v>376209</v>
      </c>
      <c r="Q151" s="27">
        <v>2048629</v>
      </c>
      <c r="R151" s="30">
        <v>2047753</v>
      </c>
      <c r="S151" s="30">
        <v>4472591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51741262</v>
      </c>
      <c r="E152" s="27">
        <v>32546119</v>
      </c>
      <c r="F152" s="27">
        <v>32085898</v>
      </c>
      <c r="G152" s="28">
        <f t="shared" si="29"/>
        <v>0.9858594199818418</v>
      </c>
      <c r="H152" s="29">
        <v>72366</v>
      </c>
      <c r="I152" s="27">
        <v>966224</v>
      </c>
      <c r="J152" s="30">
        <v>1728181</v>
      </c>
      <c r="K152" s="30">
        <v>2766771</v>
      </c>
      <c r="L152" s="29">
        <v>2012565</v>
      </c>
      <c r="M152" s="27">
        <v>1996286</v>
      </c>
      <c r="N152" s="30">
        <v>3434926</v>
      </c>
      <c r="O152" s="30">
        <v>7443777</v>
      </c>
      <c r="P152" s="29">
        <v>5858015</v>
      </c>
      <c r="Q152" s="27">
        <v>5977281</v>
      </c>
      <c r="R152" s="30">
        <v>10040054</v>
      </c>
      <c r="S152" s="30">
        <v>21875350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283</v>
      </c>
      <c r="C153" s="33"/>
      <c r="D153" s="34">
        <f>SUM(D147:D152)</f>
        <v>98556162</v>
      </c>
      <c r="E153" s="35">
        <f>SUM(E147:E152)</f>
        <v>63835183</v>
      </c>
      <c r="F153" s="35">
        <f>SUM(F147:F152)</f>
        <v>59037843</v>
      </c>
      <c r="G153" s="36">
        <f t="shared" si="29"/>
        <v>0.9248480262052354</v>
      </c>
      <c r="H153" s="37">
        <f aca="true" t="shared" si="31" ref="H153:W153">SUM(H147:H152)</f>
        <v>1660411</v>
      </c>
      <c r="I153" s="35">
        <f t="shared" si="31"/>
        <v>2319634</v>
      </c>
      <c r="J153" s="38">
        <f t="shared" si="31"/>
        <v>5577324</v>
      </c>
      <c r="K153" s="38">
        <f t="shared" si="31"/>
        <v>9557369</v>
      </c>
      <c r="L153" s="37">
        <f t="shared" si="31"/>
        <v>6501910</v>
      </c>
      <c r="M153" s="35">
        <f t="shared" si="31"/>
        <v>5132757</v>
      </c>
      <c r="N153" s="38">
        <f t="shared" si="31"/>
        <v>5021671</v>
      </c>
      <c r="O153" s="38">
        <f t="shared" si="31"/>
        <v>16656338</v>
      </c>
      <c r="P153" s="37">
        <f t="shared" si="31"/>
        <v>7395778</v>
      </c>
      <c r="Q153" s="35">
        <f t="shared" si="31"/>
        <v>11998416</v>
      </c>
      <c r="R153" s="38">
        <f t="shared" si="31"/>
        <v>13429942</v>
      </c>
      <c r="S153" s="38">
        <f t="shared" si="31"/>
        <v>32824136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0</v>
      </c>
      <c r="E154" s="27">
        <v>0</v>
      </c>
      <c r="F154" s="27">
        <v>0</v>
      </c>
      <c r="G154" s="28">
        <f t="shared" si="29"/>
        <v>0</v>
      </c>
      <c r="H154" s="29">
        <v>0</v>
      </c>
      <c r="I154" s="27">
        <v>0</v>
      </c>
      <c r="J154" s="30">
        <v>0</v>
      </c>
      <c r="K154" s="30">
        <v>0</v>
      </c>
      <c r="L154" s="29">
        <v>0</v>
      </c>
      <c r="M154" s="27">
        <v>0</v>
      </c>
      <c r="N154" s="30">
        <v>0</v>
      </c>
      <c r="O154" s="30">
        <v>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0</v>
      </c>
      <c r="E155" s="27">
        <v>11372897</v>
      </c>
      <c r="F155" s="27">
        <v>3653842</v>
      </c>
      <c r="G155" s="28">
        <f t="shared" si="29"/>
        <v>0.3212762763964186</v>
      </c>
      <c r="H155" s="29">
        <v>0</v>
      </c>
      <c r="I155" s="27">
        <v>3237340</v>
      </c>
      <c r="J155" s="30">
        <v>0</v>
      </c>
      <c r="K155" s="30">
        <v>3237340</v>
      </c>
      <c r="L155" s="29">
        <v>0</v>
      </c>
      <c r="M155" s="27">
        <v>0</v>
      </c>
      <c r="N155" s="30">
        <v>0</v>
      </c>
      <c r="O155" s="30">
        <v>0</v>
      </c>
      <c r="P155" s="29">
        <v>163010</v>
      </c>
      <c r="Q155" s="27">
        <v>84820</v>
      </c>
      <c r="R155" s="30">
        <v>168672</v>
      </c>
      <c r="S155" s="30">
        <v>416502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1350000</v>
      </c>
      <c r="E156" s="27">
        <v>0</v>
      </c>
      <c r="F156" s="27">
        <v>0</v>
      </c>
      <c r="G156" s="28">
        <f t="shared" si="29"/>
        <v>0</v>
      </c>
      <c r="H156" s="29">
        <v>0</v>
      </c>
      <c r="I156" s="27">
        <v>0</v>
      </c>
      <c r="J156" s="30">
        <v>0</v>
      </c>
      <c r="K156" s="30">
        <v>0</v>
      </c>
      <c r="L156" s="29">
        <v>0</v>
      </c>
      <c r="M156" s="27">
        <v>0</v>
      </c>
      <c r="N156" s="30">
        <v>0</v>
      </c>
      <c r="O156" s="30">
        <v>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0</v>
      </c>
      <c r="E157" s="27">
        <v>0</v>
      </c>
      <c r="F157" s="27">
        <v>0</v>
      </c>
      <c r="G157" s="28">
        <f t="shared" si="29"/>
        <v>0</v>
      </c>
      <c r="H157" s="29">
        <v>0</v>
      </c>
      <c r="I157" s="27">
        <v>0</v>
      </c>
      <c r="J157" s="30">
        <v>0</v>
      </c>
      <c r="K157" s="30">
        <v>0</v>
      </c>
      <c r="L157" s="29">
        <v>0</v>
      </c>
      <c r="M157" s="27">
        <v>0</v>
      </c>
      <c r="N157" s="30">
        <v>0</v>
      </c>
      <c r="O157" s="30">
        <v>0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19956000</v>
      </c>
      <c r="E158" s="27">
        <v>0</v>
      </c>
      <c r="F158" s="27">
        <v>0</v>
      </c>
      <c r="G158" s="28">
        <f t="shared" si="29"/>
        <v>0</v>
      </c>
      <c r="H158" s="29">
        <v>0</v>
      </c>
      <c r="I158" s="27">
        <v>0</v>
      </c>
      <c r="J158" s="30">
        <v>0</v>
      </c>
      <c r="K158" s="30">
        <v>0</v>
      </c>
      <c r="L158" s="29">
        <v>0</v>
      </c>
      <c r="M158" s="27">
        <v>0</v>
      </c>
      <c r="N158" s="30">
        <v>0</v>
      </c>
      <c r="O158" s="30">
        <v>0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26032000</v>
      </c>
      <c r="E159" s="27">
        <v>0</v>
      </c>
      <c r="F159" s="27">
        <v>0</v>
      </c>
      <c r="G159" s="28">
        <f t="shared" si="29"/>
        <v>0</v>
      </c>
      <c r="H159" s="29">
        <v>0</v>
      </c>
      <c r="I159" s="27">
        <v>0</v>
      </c>
      <c r="J159" s="30">
        <v>0</v>
      </c>
      <c r="K159" s="30">
        <v>0</v>
      </c>
      <c r="L159" s="29">
        <v>0</v>
      </c>
      <c r="M159" s="27">
        <v>0</v>
      </c>
      <c r="N159" s="30">
        <v>0</v>
      </c>
      <c r="O159" s="30">
        <v>0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53"/>
      <c r="B160" s="54" t="s">
        <v>296</v>
      </c>
      <c r="C160" s="55"/>
      <c r="D160" s="56">
        <f>SUM(D154:D159)</f>
        <v>47338000</v>
      </c>
      <c r="E160" s="57">
        <f>SUM(E154:E159)</f>
        <v>11372897</v>
      </c>
      <c r="F160" s="57">
        <f>SUM(F154:F159)</f>
        <v>3653842</v>
      </c>
      <c r="G160" s="58">
        <f t="shared" si="29"/>
        <v>0.3212762763964186</v>
      </c>
      <c r="H160" s="59">
        <f aca="true" t="shared" si="32" ref="H160:W160">SUM(H154:H159)</f>
        <v>0</v>
      </c>
      <c r="I160" s="57">
        <f t="shared" si="32"/>
        <v>3237340</v>
      </c>
      <c r="J160" s="60">
        <f t="shared" si="32"/>
        <v>0</v>
      </c>
      <c r="K160" s="60">
        <f t="shared" si="32"/>
        <v>3237340</v>
      </c>
      <c r="L160" s="59">
        <f t="shared" si="32"/>
        <v>0</v>
      </c>
      <c r="M160" s="57">
        <f t="shared" si="32"/>
        <v>0</v>
      </c>
      <c r="N160" s="60">
        <f t="shared" si="32"/>
        <v>0</v>
      </c>
      <c r="O160" s="60">
        <f t="shared" si="32"/>
        <v>0</v>
      </c>
      <c r="P160" s="59">
        <f t="shared" si="32"/>
        <v>163010</v>
      </c>
      <c r="Q160" s="57">
        <f t="shared" si="32"/>
        <v>84820</v>
      </c>
      <c r="R160" s="60">
        <f t="shared" si="32"/>
        <v>168672</v>
      </c>
      <c r="S160" s="60">
        <f t="shared" si="32"/>
        <v>416502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3165000</v>
      </c>
      <c r="E161" s="27">
        <v>0</v>
      </c>
      <c r="F161" s="27">
        <v>0</v>
      </c>
      <c r="G161" s="28">
        <f t="shared" si="29"/>
        <v>0</v>
      </c>
      <c r="H161" s="29">
        <v>0</v>
      </c>
      <c r="I161" s="27">
        <v>0</v>
      </c>
      <c r="J161" s="30">
        <v>0</v>
      </c>
      <c r="K161" s="30">
        <v>0</v>
      </c>
      <c r="L161" s="29">
        <v>0</v>
      </c>
      <c r="M161" s="27">
        <v>0</v>
      </c>
      <c r="N161" s="30">
        <v>0</v>
      </c>
      <c r="O161" s="30">
        <v>0</v>
      </c>
      <c r="P161" s="29">
        <v>0</v>
      </c>
      <c r="Q161" s="27">
        <v>0</v>
      </c>
      <c r="R161" s="30">
        <v>0</v>
      </c>
      <c r="S161" s="30">
        <v>0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293170100</v>
      </c>
      <c r="E162" s="27">
        <v>303857800</v>
      </c>
      <c r="F162" s="27">
        <v>173018503</v>
      </c>
      <c r="G162" s="28">
        <f t="shared" si="29"/>
        <v>0.5694061597233969</v>
      </c>
      <c r="H162" s="29">
        <v>2295099</v>
      </c>
      <c r="I162" s="27">
        <v>32570489</v>
      </c>
      <c r="J162" s="30">
        <v>19824966</v>
      </c>
      <c r="K162" s="30">
        <v>54690554</v>
      </c>
      <c r="L162" s="29">
        <v>23883723</v>
      </c>
      <c r="M162" s="27">
        <v>21426958</v>
      </c>
      <c r="N162" s="30">
        <v>20054192</v>
      </c>
      <c r="O162" s="30">
        <v>65364873</v>
      </c>
      <c r="P162" s="29">
        <v>18854427</v>
      </c>
      <c r="Q162" s="27">
        <v>7990949</v>
      </c>
      <c r="R162" s="30">
        <v>26117700</v>
      </c>
      <c r="S162" s="30">
        <v>52963076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0</v>
      </c>
      <c r="E163" s="27">
        <v>0</v>
      </c>
      <c r="F163" s="27">
        <v>0</v>
      </c>
      <c r="G163" s="28">
        <f t="shared" si="29"/>
        <v>0</v>
      </c>
      <c r="H163" s="29">
        <v>0</v>
      </c>
      <c r="I163" s="27">
        <v>0</v>
      </c>
      <c r="J163" s="30">
        <v>0</v>
      </c>
      <c r="K163" s="30">
        <v>0</v>
      </c>
      <c r="L163" s="29">
        <v>0</v>
      </c>
      <c r="M163" s="27">
        <v>0</v>
      </c>
      <c r="N163" s="30">
        <v>0</v>
      </c>
      <c r="O163" s="30">
        <v>0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10988000</v>
      </c>
      <c r="E164" s="27">
        <v>0</v>
      </c>
      <c r="F164" s="27">
        <v>0</v>
      </c>
      <c r="G164" s="28">
        <f t="shared" si="29"/>
        <v>0</v>
      </c>
      <c r="H164" s="29">
        <v>0</v>
      </c>
      <c r="I164" s="27">
        <v>0</v>
      </c>
      <c r="J164" s="30">
        <v>0</v>
      </c>
      <c r="K164" s="30">
        <v>0</v>
      </c>
      <c r="L164" s="29">
        <v>0</v>
      </c>
      <c r="M164" s="27">
        <v>0</v>
      </c>
      <c r="N164" s="30">
        <v>0</v>
      </c>
      <c r="O164" s="30">
        <v>0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2714000</v>
      </c>
      <c r="E165" s="27">
        <v>0</v>
      </c>
      <c r="F165" s="27">
        <v>0</v>
      </c>
      <c r="G165" s="28">
        <f t="shared" si="29"/>
        <v>0</v>
      </c>
      <c r="H165" s="29">
        <v>0</v>
      </c>
      <c r="I165" s="27">
        <v>0</v>
      </c>
      <c r="J165" s="30">
        <v>0</v>
      </c>
      <c r="K165" s="30">
        <v>0</v>
      </c>
      <c r="L165" s="29">
        <v>0</v>
      </c>
      <c r="M165" s="27">
        <v>0</v>
      </c>
      <c r="N165" s="30">
        <v>0</v>
      </c>
      <c r="O165" s="30">
        <v>0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4309000</v>
      </c>
      <c r="E166" s="27">
        <v>0</v>
      </c>
      <c r="F166" s="27">
        <v>0</v>
      </c>
      <c r="G166" s="28">
        <f t="shared" si="29"/>
        <v>0</v>
      </c>
      <c r="H166" s="29">
        <v>0</v>
      </c>
      <c r="I166" s="27">
        <v>0</v>
      </c>
      <c r="J166" s="30">
        <v>0</v>
      </c>
      <c r="K166" s="30">
        <v>0</v>
      </c>
      <c r="L166" s="29">
        <v>0</v>
      </c>
      <c r="M166" s="27">
        <v>0</v>
      </c>
      <c r="N166" s="30">
        <v>0</v>
      </c>
      <c r="O166" s="30">
        <v>0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43797000</v>
      </c>
      <c r="E167" s="27">
        <v>43624533</v>
      </c>
      <c r="F167" s="27">
        <v>3598903</v>
      </c>
      <c r="G167" s="28">
        <f t="shared" si="29"/>
        <v>0.08249722696171899</v>
      </c>
      <c r="H167" s="29">
        <v>0</v>
      </c>
      <c r="I167" s="27">
        <v>0</v>
      </c>
      <c r="J167" s="30">
        <v>0</v>
      </c>
      <c r="K167" s="30">
        <v>0</v>
      </c>
      <c r="L167" s="29">
        <v>0</v>
      </c>
      <c r="M167" s="27">
        <v>0</v>
      </c>
      <c r="N167" s="30">
        <v>0</v>
      </c>
      <c r="O167" s="30">
        <v>0</v>
      </c>
      <c r="P167" s="29">
        <v>0</v>
      </c>
      <c r="Q167" s="27">
        <v>0</v>
      </c>
      <c r="R167" s="30">
        <v>3598903</v>
      </c>
      <c r="S167" s="30">
        <v>3598903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311</v>
      </c>
      <c r="C168" s="33"/>
      <c r="D168" s="34">
        <f>SUM(D161:D167)</f>
        <v>358143100</v>
      </c>
      <c r="E168" s="35">
        <f>SUM(E161:E167)</f>
        <v>347482333</v>
      </c>
      <c r="F168" s="35">
        <f>SUM(F161:F167)</f>
        <v>176617406</v>
      </c>
      <c r="G168" s="36">
        <f t="shared" si="29"/>
        <v>0.5082773690252621</v>
      </c>
      <c r="H168" s="37">
        <f aca="true" t="shared" si="33" ref="H168:W168">SUM(H161:H167)</f>
        <v>2295099</v>
      </c>
      <c r="I168" s="35">
        <f t="shared" si="33"/>
        <v>32570489</v>
      </c>
      <c r="J168" s="38">
        <f t="shared" si="33"/>
        <v>19824966</v>
      </c>
      <c r="K168" s="38">
        <f t="shared" si="33"/>
        <v>54690554</v>
      </c>
      <c r="L168" s="37">
        <f t="shared" si="33"/>
        <v>23883723</v>
      </c>
      <c r="M168" s="35">
        <f t="shared" si="33"/>
        <v>21426958</v>
      </c>
      <c r="N168" s="38">
        <f t="shared" si="33"/>
        <v>20054192</v>
      </c>
      <c r="O168" s="38">
        <f t="shared" si="33"/>
        <v>65364873</v>
      </c>
      <c r="P168" s="37">
        <f t="shared" si="33"/>
        <v>18854427</v>
      </c>
      <c r="Q168" s="35">
        <f t="shared" si="33"/>
        <v>7990949</v>
      </c>
      <c r="R168" s="38">
        <f t="shared" si="33"/>
        <v>29716603</v>
      </c>
      <c r="S168" s="38">
        <f t="shared" si="33"/>
        <v>56561979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21300000</v>
      </c>
      <c r="E169" s="27">
        <v>0</v>
      </c>
      <c r="F169" s="27">
        <v>2025806</v>
      </c>
      <c r="G169" s="28">
        <f t="shared" si="29"/>
        <v>0</v>
      </c>
      <c r="H169" s="29">
        <v>0</v>
      </c>
      <c r="I169" s="27">
        <v>0</v>
      </c>
      <c r="J169" s="30">
        <v>0</v>
      </c>
      <c r="K169" s="30">
        <v>0</v>
      </c>
      <c r="L169" s="29">
        <v>0</v>
      </c>
      <c r="M169" s="27">
        <v>0</v>
      </c>
      <c r="N169" s="30">
        <v>1481539</v>
      </c>
      <c r="O169" s="30">
        <v>1481539</v>
      </c>
      <c r="P169" s="29">
        <v>544267</v>
      </c>
      <c r="Q169" s="27">
        <v>0</v>
      </c>
      <c r="R169" s="30">
        <v>0</v>
      </c>
      <c r="S169" s="30">
        <v>544267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71844248</v>
      </c>
      <c r="E170" s="27">
        <v>0</v>
      </c>
      <c r="F170" s="27">
        <v>47459907</v>
      </c>
      <c r="G170" s="28">
        <f t="shared" si="29"/>
        <v>0</v>
      </c>
      <c r="H170" s="29">
        <v>0</v>
      </c>
      <c r="I170" s="27">
        <v>0</v>
      </c>
      <c r="J170" s="30">
        <v>0</v>
      </c>
      <c r="K170" s="30">
        <v>0</v>
      </c>
      <c r="L170" s="29">
        <v>0</v>
      </c>
      <c r="M170" s="27">
        <v>21675407</v>
      </c>
      <c r="N170" s="30">
        <v>7825610</v>
      </c>
      <c r="O170" s="30">
        <v>29501017</v>
      </c>
      <c r="P170" s="29">
        <v>7240821</v>
      </c>
      <c r="Q170" s="27">
        <v>5371689</v>
      </c>
      <c r="R170" s="30">
        <v>5346380</v>
      </c>
      <c r="S170" s="30">
        <v>17958890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0</v>
      </c>
      <c r="E171" s="27">
        <v>0</v>
      </c>
      <c r="F171" s="27">
        <v>0</v>
      </c>
      <c r="G171" s="28">
        <f t="shared" si="29"/>
        <v>0</v>
      </c>
      <c r="H171" s="29">
        <v>0</v>
      </c>
      <c r="I171" s="27">
        <v>0</v>
      </c>
      <c r="J171" s="30">
        <v>0</v>
      </c>
      <c r="K171" s="30">
        <v>0</v>
      </c>
      <c r="L171" s="29">
        <v>0</v>
      </c>
      <c r="M171" s="27">
        <v>0</v>
      </c>
      <c r="N171" s="30">
        <v>0</v>
      </c>
      <c r="O171" s="30">
        <v>0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7175000</v>
      </c>
      <c r="E172" s="27">
        <v>0</v>
      </c>
      <c r="F172" s="27">
        <v>0</v>
      </c>
      <c r="G172" s="28">
        <f t="shared" si="29"/>
        <v>0</v>
      </c>
      <c r="H172" s="29">
        <v>0</v>
      </c>
      <c r="I172" s="27">
        <v>0</v>
      </c>
      <c r="J172" s="30">
        <v>0</v>
      </c>
      <c r="K172" s="30">
        <v>0</v>
      </c>
      <c r="L172" s="29">
        <v>0</v>
      </c>
      <c r="M172" s="27">
        <v>0</v>
      </c>
      <c r="N172" s="30">
        <v>0</v>
      </c>
      <c r="O172" s="30">
        <v>0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21930000</v>
      </c>
      <c r="E173" s="27">
        <v>37459440</v>
      </c>
      <c r="F173" s="27">
        <v>0</v>
      </c>
      <c r="G173" s="28">
        <f t="shared" si="29"/>
        <v>0</v>
      </c>
      <c r="H173" s="29">
        <v>0</v>
      </c>
      <c r="I173" s="27">
        <v>0</v>
      </c>
      <c r="J173" s="30">
        <v>0</v>
      </c>
      <c r="K173" s="30">
        <v>0</v>
      </c>
      <c r="L173" s="29">
        <v>0</v>
      </c>
      <c r="M173" s="27">
        <v>0</v>
      </c>
      <c r="N173" s="30">
        <v>0</v>
      </c>
      <c r="O173" s="30">
        <v>0</v>
      </c>
      <c r="P173" s="29">
        <v>0</v>
      </c>
      <c r="Q173" s="27">
        <v>0</v>
      </c>
      <c r="R173" s="30">
        <v>0</v>
      </c>
      <c r="S173" s="30">
        <v>0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322</v>
      </c>
      <c r="C174" s="33"/>
      <c r="D174" s="34">
        <f>SUM(D169:D173)</f>
        <v>122249248</v>
      </c>
      <c r="E174" s="35">
        <f>SUM(E169:E173)</f>
        <v>37459440</v>
      </c>
      <c r="F174" s="35">
        <f>SUM(F169:F173)</f>
        <v>49485713</v>
      </c>
      <c r="G174" s="36">
        <f aca="true" t="shared" si="34" ref="G174:G182">IF($E174=0,0,$F174/$E174)</f>
        <v>1.3210478586973002</v>
      </c>
      <c r="H174" s="37">
        <f aca="true" t="shared" si="35" ref="H174:W174">SUM(H169:H173)</f>
        <v>0</v>
      </c>
      <c r="I174" s="35">
        <f t="shared" si="35"/>
        <v>0</v>
      </c>
      <c r="J174" s="38">
        <f t="shared" si="35"/>
        <v>0</v>
      </c>
      <c r="K174" s="38">
        <f t="shared" si="35"/>
        <v>0</v>
      </c>
      <c r="L174" s="37">
        <f t="shared" si="35"/>
        <v>0</v>
      </c>
      <c r="M174" s="35">
        <f t="shared" si="35"/>
        <v>21675407</v>
      </c>
      <c r="N174" s="38">
        <f t="shared" si="35"/>
        <v>9307149</v>
      </c>
      <c r="O174" s="38">
        <f t="shared" si="35"/>
        <v>30982556</v>
      </c>
      <c r="P174" s="37">
        <f t="shared" si="35"/>
        <v>7785088</v>
      </c>
      <c r="Q174" s="35">
        <f t="shared" si="35"/>
        <v>5371689</v>
      </c>
      <c r="R174" s="38">
        <f t="shared" si="35"/>
        <v>5346380</v>
      </c>
      <c r="S174" s="38">
        <f t="shared" si="35"/>
        <v>18503157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7010000</v>
      </c>
      <c r="E175" s="27">
        <v>0</v>
      </c>
      <c r="F175" s="27">
        <v>0</v>
      </c>
      <c r="G175" s="28">
        <f t="shared" si="34"/>
        <v>0</v>
      </c>
      <c r="H175" s="29">
        <v>0</v>
      </c>
      <c r="I175" s="27">
        <v>0</v>
      </c>
      <c r="J175" s="30">
        <v>0</v>
      </c>
      <c r="K175" s="30">
        <v>0</v>
      </c>
      <c r="L175" s="29">
        <v>0</v>
      </c>
      <c r="M175" s="27">
        <v>0</v>
      </c>
      <c r="N175" s="30">
        <v>0</v>
      </c>
      <c r="O175" s="30">
        <v>0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1238000</v>
      </c>
      <c r="E176" s="27">
        <v>1238000</v>
      </c>
      <c r="F176" s="27">
        <v>2446710</v>
      </c>
      <c r="G176" s="28">
        <f t="shared" si="34"/>
        <v>1.9763408723747982</v>
      </c>
      <c r="H176" s="29">
        <v>0</v>
      </c>
      <c r="I176" s="27">
        <v>506907</v>
      </c>
      <c r="J176" s="30">
        <v>293555</v>
      </c>
      <c r="K176" s="30">
        <v>800462</v>
      </c>
      <c r="L176" s="29">
        <v>476980</v>
      </c>
      <c r="M176" s="27">
        <v>712862</v>
      </c>
      <c r="N176" s="30">
        <v>345262</v>
      </c>
      <c r="O176" s="30">
        <v>1535104</v>
      </c>
      <c r="P176" s="29">
        <v>0</v>
      </c>
      <c r="Q176" s="27">
        <v>0</v>
      </c>
      <c r="R176" s="30">
        <v>111144</v>
      </c>
      <c r="S176" s="30">
        <v>111144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6473000</v>
      </c>
      <c r="E177" s="27">
        <v>4058000</v>
      </c>
      <c r="F177" s="27">
        <v>0</v>
      </c>
      <c r="G177" s="28">
        <f t="shared" si="34"/>
        <v>0</v>
      </c>
      <c r="H177" s="29">
        <v>0</v>
      </c>
      <c r="I177" s="27">
        <v>0</v>
      </c>
      <c r="J177" s="30">
        <v>0</v>
      </c>
      <c r="K177" s="30">
        <v>0</v>
      </c>
      <c r="L177" s="29">
        <v>0</v>
      </c>
      <c r="M177" s="27">
        <v>0</v>
      </c>
      <c r="N177" s="30">
        <v>0</v>
      </c>
      <c r="O177" s="30">
        <v>0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5533000</v>
      </c>
      <c r="E178" s="27">
        <v>19726000</v>
      </c>
      <c r="F178" s="27">
        <v>0</v>
      </c>
      <c r="G178" s="28">
        <f t="shared" si="34"/>
        <v>0</v>
      </c>
      <c r="H178" s="29">
        <v>0</v>
      </c>
      <c r="I178" s="27">
        <v>0</v>
      </c>
      <c r="J178" s="30">
        <v>0</v>
      </c>
      <c r="K178" s="30">
        <v>0</v>
      </c>
      <c r="L178" s="29">
        <v>0</v>
      </c>
      <c r="M178" s="27">
        <v>0</v>
      </c>
      <c r="N178" s="30">
        <v>0</v>
      </c>
      <c r="O178" s="30">
        <v>0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7878000</v>
      </c>
      <c r="E179" s="27">
        <v>7298726</v>
      </c>
      <c r="F179" s="27">
        <v>3427186</v>
      </c>
      <c r="G179" s="28">
        <f t="shared" si="34"/>
        <v>0.4695594820246712</v>
      </c>
      <c r="H179" s="29">
        <v>15990</v>
      </c>
      <c r="I179" s="27">
        <v>514128</v>
      </c>
      <c r="J179" s="30">
        <v>1109952</v>
      </c>
      <c r="K179" s="30">
        <v>1640070</v>
      </c>
      <c r="L179" s="29">
        <v>92313</v>
      </c>
      <c r="M179" s="27">
        <v>255238</v>
      </c>
      <c r="N179" s="30">
        <v>251016</v>
      </c>
      <c r="O179" s="30">
        <v>598567</v>
      </c>
      <c r="P179" s="29">
        <v>506329</v>
      </c>
      <c r="Q179" s="27">
        <v>333302</v>
      </c>
      <c r="R179" s="30">
        <v>348918</v>
      </c>
      <c r="S179" s="30">
        <v>1188549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64817000</v>
      </c>
      <c r="E180" s="27">
        <v>0</v>
      </c>
      <c r="F180" s="27">
        <v>0</v>
      </c>
      <c r="G180" s="28">
        <f t="shared" si="34"/>
        <v>0</v>
      </c>
      <c r="H180" s="29">
        <v>0</v>
      </c>
      <c r="I180" s="27">
        <v>0</v>
      </c>
      <c r="J180" s="30">
        <v>0</v>
      </c>
      <c r="K180" s="30">
        <v>0</v>
      </c>
      <c r="L180" s="29">
        <v>0</v>
      </c>
      <c r="M180" s="27">
        <v>0</v>
      </c>
      <c r="N180" s="30">
        <v>0</v>
      </c>
      <c r="O180" s="30">
        <v>0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335</v>
      </c>
      <c r="C181" s="55"/>
      <c r="D181" s="56">
        <f>SUM(D175:D180)</f>
        <v>92949000</v>
      </c>
      <c r="E181" s="57">
        <f>SUM(E175:E180)</f>
        <v>32320726</v>
      </c>
      <c r="F181" s="57">
        <f>SUM(F175:F180)</f>
        <v>5873896</v>
      </c>
      <c r="G181" s="58">
        <f t="shared" si="34"/>
        <v>0.18173774933149708</v>
      </c>
      <c r="H181" s="59">
        <f aca="true" t="shared" si="36" ref="H181:W181">SUM(H175:H180)</f>
        <v>15990</v>
      </c>
      <c r="I181" s="57">
        <f t="shared" si="36"/>
        <v>1021035</v>
      </c>
      <c r="J181" s="60">
        <f t="shared" si="36"/>
        <v>1403507</v>
      </c>
      <c r="K181" s="60">
        <f t="shared" si="36"/>
        <v>2440532</v>
      </c>
      <c r="L181" s="59">
        <f t="shared" si="36"/>
        <v>569293</v>
      </c>
      <c r="M181" s="57">
        <f t="shared" si="36"/>
        <v>968100</v>
      </c>
      <c r="N181" s="60">
        <f t="shared" si="36"/>
        <v>596278</v>
      </c>
      <c r="O181" s="60">
        <f t="shared" si="36"/>
        <v>2133671</v>
      </c>
      <c r="P181" s="59">
        <f t="shared" si="36"/>
        <v>506329</v>
      </c>
      <c r="Q181" s="57">
        <f t="shared" si="36"/>
        <v>333302</v>
      </c>
      <c r="R181" s="60">
        <f t="shared" si="36"/>
        <v>460062</v>
      </c>
      <c r="S181" s="60">
        <f t="shared" si="36"/>
        <v>1299693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3991687767</v>
      </c>
      <c r="E182" s="43">
        <f>SUM(E110,E112:E118,E120:E127,E129:E134,E136:E140,E142:E145,E147:E152,E154:E159,E161:E167,E169:E173,E175:E180)</f>
        <v>3414025718</v>
      </c>
      <c r="F182" s="43">
        <f>SUM(F110,F112:F118,F120:F127,F129:F134,F136:F140,F142:F145,F147:F152,F154:F159,F161:F167,F169:F173,F175:F180)</f>
        <v>960578000</v>
      </c>
      <c r="G182" s="44">
        <f t="shared" si="34"/>
        <v>0.28136226242687024</v>
      </c>
      <c r="H182" s="45">
        <f aca="true" t="shared" si="37" ref="H182:W182">SUM(H110,H112:H118,H120:H127,H129:H134,H136:H140,H142:H145,H147:H152,H154:H159,H161:H167,H169:H173,H175:H180)</f>
        <v>11448377</v>
      </c>
      <c r="I182" s="43">
        <f t="shared" si="37"/>
        <v>52976428</v>
      </c>
      <c r="J182" s="46">
        <f t="shared" si="37"/>
        <v>552357309</v>
      </c>
      <c r="K182" s="46">
        <f t="shared" si="37"/>
        <v>616782114</v>
      </c>
      <c r="L182" s="45">
        <f t="shared" si="37"/>
        <v>51298023</v>
      </c>
      <c r="M182" s="43">
        <f t="shared" si="37"/>
        <v>66478485</v>
      </c>
      <c r="N182" s="46">
        <f t="shared" si="37"/>
        <v>51228611</v>
      </c>
      <c r="O182" s="46">
        <f t="shared" si="37"/>
        <v>169005119</v>
      </c>
      <c r="P182" s="45">
        <f t="shared" si="37"/>
        <v>55613796</v>
      </c>
      <c r="Q182" s="43">
        <f t="shared" si="37"/>
        <v>44653095</v>
      </c>
      <c r="R182" s="46">
        <f t="shared" si="37"/>
        <v>74523876</v>
      </c>
      <c r="S182" s="46">
        <f t="shared" si="37"/>
        <v>174790767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10682581</v>
      </c>
      <c r="E185" s="27">
        <v>10682581</v>
      </c>
      <c r="F185" s="27">
        <v>2711880</v>
      </c>
      <c r="G185" s="28">
        <f aca="true" t="shared" si="38" ref="G185:G220">IF($E185=0,0,$F185/$E185)</f>
        <v>0.25385999881489313</v>
      </c>
      <c r="H185" s="29">
        <v>13992</v>
      </c>
      <c r="I185" s="27">
        <v>157289</v>
      </c>
      <c r="J185" s="30">
        <v>245222</v>
      </c>
      <c r="K185" s="30">
        <v>416503</v>
      </c>
      <c r="L185" s="29">
        <v>156359</v>
      </c>
      <c r="M185" s="27">
        <v>531659</v>
      </c>
      <c r="N185" s="30">
        <v>1047245</v>
      </c>
      <c r="O185" s="30">
        <v>1735263</v>
      </c>
      <c r="P185" s="29">
        <v>178932</v>
      </c>
      <c r="Q185" s="27">
        <v>153927</v>
      </c>
      <c r="R185" s="30">
        <v>227255</v>
      </c>
      <c r="S185" s="30">
        <v>560114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5309105</v>
      </c>
      <c r="E186" s="27">
        <v>0</v>
      </c>
      <c r="F186" s="27">
        <v>0</v>
      </c>
      <c r="G186" s="28">
        <f t="shared" si="38"/>
        <v>0</v>
      </c>
      <c r="H186" s="29">
        <v>0</v>
      </c>
      <c r="I186" s="27">
        <v>0</v>
      </c>
      <c r="J186" s="30">
        <v>0</v>
      </c>
      <c r="K186" s="30">
        <v>0</v>
      </c>
      <c r="L186" s="29">
        <v>0</v>
      </c>
      <c r="M186" s="27">
        <v>0</v>
      </c>
      <c r="N186" s="30">
        <v>0</v>
      </c>
      <c r="O186" s="30">
        <v>0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100111875</v>
      </c>
      <c r="E187" s="27">
        <v>5023860</v>
      </c>
      <c r="F187" s="27">
        <v>0</v>
      </c>
      <c r="G187" s="28">
        <f t="shared" si="38"/>
        <v>0</v>
      </c>
      <c r="H187" s="29">
        <v>0</v>
      </c>
      <c r="I187" s="27">
        <v>0</v>
      </c>
      <c r="J187" s="30">
        <v>0</v>
      </c>
      <c r="K187" s="30">
        <v>0</v>
      </c>
      <c r="L187" s="29">
        <v>0</v>
      </c>
      <c r="M187" s="27">
        <v>0</v>
      </c>
      <c r="N187" s="30">
        <v>0</v>
      </c>
      <c r="O187" s="30">
        <v>0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18227400</v>
      </c>
      <c r="E188" s="27">
        <v>0</v>
      </c>
      <c r="F188" s="27">
        <v>0</v>
      </c>
      <c r="G188" s="28">
        <f t="shared" si="38"/>
        <v>0</v>
      </c>
      <c r="H188" s="29">
        <v>0</v>
      </c>
      <c r="I188" s="27">
        <v>0</v>
      </c>
      <c r="J188" s="30">
        <v>0</v>
      </c>
      <c r="K188" s="30">
        <v>0</v>
      </c>
      <c r="L188" s="29">
        <v>0</v>
      </c>
      <c r="M188" s="27">
        <v>0</v>
      </c>
      <c r="N188" s="30">
        <v>0</v>
      </c>
      <c r="O188" s="30">
        <v>0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2017485</v>
      </c>
      <c r="E189" s="27">
        <v>2340985</v>
      </c>
      <c r="F189" s="27">
        <v>0</v>
      </c>
      <c r="G189" s="28">
        <f t="shared" si="38"/>
        <v>0</v>
      </c>
      <c r="H189" s="29">
        <v>0</v>
      </c>
      <c r="I189" s="27">
        <v>0</v>
      </c>
      <c r="J189" s="30">
        <v>0</v>
      </c>
      <c r="K189" s="30">
        <v>0</v>
      </c>
      <c r="L189" s="29">
        <v>0</v>
      </c>
      <c r="M189" s="27">
        <v>0</v>
      </c>
      <c r="N189" s="30">
        <v>0</v>
      </c>
      <c r="O189" s="30">
        <v>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112229706</v>
      </c>
      <c r="E190" s="27">
        <v>0</v>
      </c>
      <c r="F190" s="27">
        <v>0</v>
      </c>
      <c r="G190" s="28">
        <f t="shared" si="38"/>
        <v>0</v>
      </c>
      <c r="H190" s="29">
        <v>0</v>
      </c>
      <c r="I190" s="27">
        <v>0</v>
      </c>
      <c r="J190" s="30">
        <v>0</v>
      </c>
      <c r="K190" s="30">
        <v>0</v>
      </c>
      <c r="L190" s="29">
        <v>0</v>
      </c>
      <c r="M190" s="27">
        <v>0</v>
      </c>
      <c r="N190" s="30">
        <v>0</v>
      </c>
      <c r="O190" s="30">
        <v>0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350</v>
      </c>
      <c r="C191" s="33"/>
      <c r="D191" s="34">
        <f>SUM(D185:D190)</f>
        <v>248578152</v>
      </c>
      <c r="E191" s="35">
        <f>SUM(E185:E190)</f>
        <v>18047426</v>
      </c>
      <c r="F191" s="35">
        <f>SUM(F185:F190)</f>
        <v>2711880</v>
      </c>
      <c r="G191" s="36">
        <f t="shared" si="38"/>
        <v>0.15026408752140055</v>
      </c>
      <c r="H191" s="37">
        <f aca="true" t="shared" si="39" ref="H191:W191">SUM(H185:H190)</f>
        <v>13992</v>
      </c>
      <c r="I191" s="35">
        <f t="shared" si="39"/>
        <v>157289</v>
      </c>
      <c r="J191" s="38">
        <f t="shared" si="39"/>
        <v>245222</v>
      </c>
      <c r="K191" s="38">
        <f t="shared" si="39"/>
        <v>416503</v>
      </c>
      <c r="L191" s="37">
        <f t="shared" si="39"/>
        <v>156359</v>
      </c>
      <c r="M191" s="35">
        <f t="shared" si="39"/>
        <v>531659</v>
      </c>
      <c r="N191" s="38">
        <f t="shared" si="39"/>
        <v>1047245</v>
      </c>
      <c r="O191" s="38">
        <f t="shared" si="39"/>
        <v>1735263</v>
      </c>
      <c r="P191" s="37">
        <f t="shared" si="39"/>
        <v>178932</v>
      </c>
      <c r="Q191" s="35">
        <f t="shared" si="39"/>
        <v>153927</v>
      </c>
      <c r="R191" s="38">
        <f t="shared" si="39"/>
        <v>227255</v>
      </c>
      <c r="S191" s="38">
        <f t="shared" si="39"/>
        <v>560114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16353000</v>
      </c>
      <c r="E192" s="27">
        <v>16353000</v>
      </c>
      <c r="F192" s="27">
        <v>0</v>
      </c>
      <c r="G192" s="28">
        <f t="shared" si="38"/>
        <v>0</v>
      </c>
      <c r="H192" s="29">
        <v>0</v>
      </c>
      <c r="I192" s="27">
        <v>0</v>
      </c>
      <c r="J192" s="30">
        <v>0</v>
      </c>
      <c r="K192" s="30">
        <v>0</v>
      </c>
      <c r="L192" s="29">
        <v>0</v>
      </c>
      <c r="M192" s="27">
        <v>0</v>
      </c>
      <c r="N192" s="30">
        <v>0</v>
      </c>
      <c r="O192" s="30">
        <v>0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6359715</v>
      </c>
      <c r="E193" s="27">
        <v>4561852</v>
      </c>
      <c r="F193" s="27">
        <v>0</v>
      </c>
      <c r="G193" s="28">
        <f t="shared" si="38"/>
        <v>0</v>
      </c>
      <c r="H193" s="29">
        <v>0</v>
      </c>
      <c r="I193" s="27">
        <v>0</v>
      </c>
      <c r="J193" s="30">
        <v>0</v>
      </c>
      <c r="K193" s="30">
        <v>0</v>
      </c>
      <c r="L193" s="29">
        <v>0</v>
      </c>
      <c r="M193" s="27">
        <v>0</v>
      </c>
      <c r="N193" s="30">
        <v>0</v>
      </c>
      <c r="O193" s="30">
        <v>0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29483000</v>
      </c>
      <c r="E194" s="27">
        <v>29483000</v>
      </c>
      <c r="F194" s="27">
        <v>0</v>
      </c>
      <c r="G194" s="28">
        <f t="shared" si="38"/>
        <v>0</v>
      </c>
      <c r="H194" s="29">
        <v>0</v>
      </c>
      <c r="I194" s="27">
        <v>0</v>
      </c>
      <c r="J194" s="30">
        <v>0</v>
      </c>
      <c r="K194" s="30">
        <v>0</v>
      </c>
      <c r="L194" s="29">
        <v>0</v>
      </c>
      <c r="M194" s="27">
        <v>0</v>
      </c>
      <c r="N194" s="30">
        <v>0</v>
      </c>
      <c r="O194" s="30">
        <v>0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19261925</v>
      </c>
      <c r="E195" s="27">
        <v>0</v>
      </c>
      <c r="F195" s="27">
        <v>0</v>
      </c>
      <c r="G195" s="28">
        <f t="shared" si="38"/>
        <v>0</v>
      </c>
      <c r="H195" s="29">
        <v>0</v>
      </c>
      <c r="I195" s="27">
        <v>0</v>
      </c>
      <c r="J195" s="30">
        <v>0</v>
      </c>
      <c r="K195" s="30">
        <v>0</v>
      </c>
      <c r="L195" s="29">
        <v>0</v>
      </c>
      <c r="M195" s="27">
        <v>0</v>
      </c>
      <c r="N195" s="30">
        <v>0</v>
      </c>
      <c r="O195" s="30">
        <v>0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0</v>
      </c>
      <c r="E196" s="27">
        <v>0</v>
      </c>
      <c r="F196" s="27">
        <v>0</v>
      </c>
      <c r="G196" s="28">
        <f t="shared" si="38"/>
        <v>0</v>
      </c>
      <c r="H196" s="29">
        <v>0</v>
      </c>
      <c r="I196" s="27">
        <v>0</v>
      </c>
      <c r="J196" s="30">
        <v>0</v>
      </c>
      <c r="K196" s="30">
        <v>0</v>
      </c>
      <c r="L196" s="29">
        <v>0</v>
      </c>
      <c r="M196" s="27">
        <v>0</v>
      </c>
      <c r="N196" s="30">
        <v>0</v>
      </c>
      <c r="O196" s="30">
        <v>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361</v>
      </c>
      <c r="C197" s="33"/>
      <c r="D197" s="34">
        <f>SUM(D192:D196)</f>
        <v>71457640</v>
      </c>
      <c r="E197" s="35">
        <f>SUM(E192:E196)</f>
        <v>50397852</v>
      </c>
      <c r="F197" s="35">
        <f>SUM(F192:F196)</f>
        <v>0</v>
      </c>
      <c r="G197" s="36">
        <f t="shared" si="38"/>
        <v>0</v>
      </c>
      <c r="H197" s="37">
        <f aca="true" t="shared" si="40" ref="H197:W197">SUM(H192:H196)</f>
        <v>0</v>
      </c>
      <c r="I197" s="35">
        <f t="shared" si="40"/>
        <v>0</v>
      </c>
      <c r="J197" s="38">
        <f t="shared" si="40"/>
        <v>0</v>
      </c>
      <c r="K197" s="38">
        <f t="shared" si="40"/>
        <v>0</v>
      </c>
      <c r="L197" s="37">
        <f t="shared" si="40"/>
        <v>0</v>
      </c>
      <c r="M197" s="35">
        <f t="shared" si="40"/>
        <v>0</v>
      </c>
      <c r="N197" s="38">
        <f t="shared" si="40"/>
        <v>0</v>
      </c>
      <c r="O197" s="38">
        <f t="shared" si="40"/>
        <v>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2016354</v>
      </c>
      <c r="E198" s="27">
        <v>0</v>
      </c>
      <c r="F198" s="27">
        <v>0</v>
      </c>
      <c r="G198" s="28">
        <f t="shared" si="38"/>
        <v>0</v>
      </c>
      <c r="H198" s="29">
        <v>0</v>
      </c>
      <c r="I198" s="27">
        <v>0</v>
      </c>
      <c r="J198" s="30">
        <v>0</v>
      </c>
      <c r="K198" s="30">
        <v>0</v>
      </c>
      <c r="L198" s="29">
        <v>0</v>
      </c>
      <c r="M198" s="27">
        <v>0</v>
      </c>
      <c r="N198" s="30">
        <v>0</v>
      </c>
      <c r="O198" s="30">
        <v>0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3858450</v>
      </c>
      <c r="E199" s="27">
        <v>4078450</v>
      </c>
      <c r="F199" s="27">
        <v>1438359</v>
      </c>
      <c r="G199" s="28">
        <f t="shared" si="38"/>
        <v>0.35267295173411467</v>
      </c>
      <c r="H199" s="29">
        <v>11445</v>
      </c>
      <c r="I199" s="27">
        <v>20150</v>
      </c>
      <c r="J199" s="30">
        <v>53780</v>
      </c>
      <c r="K199" s="30">
        <v>85375</v>
      </c>
      <c r="L199" s="29">
        <v>152933</v>
      </c>
      <c r="M199" s="27">
        <v>959994</v>
      </c>
      <c r="N199" s="30">
        <v>58677</v>
      </c>
      <c r="O199" s="30">
        <v>1171604</v>
      </c>
      <c r="P199" s="29">
        <v>4048</v>
      </c>
      <c r="Q199" s="27">
        <v>146092</v>
      </c>
      <c r="R199" s="30">
        <v>31240</v>
      </c>
      <c r="S199" s="30">
        <v>181380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0</v>
      </c>
      <c r="E200" s="27">
        <v>0</v>
      </c>
      <c r="F200" s="27">
        <v>0</v>
      </c>
      <c r="G200" s="28">
        <f t="shared" si="38"/>
        <v>0</v>
      </c>
      <c r="H200" s="29">
        <v>0</v>
      </c>
      <c r="I200" s="27">
        <v>0</v>
      </c>
      <c r="J200" s="30">
        <v>0</v>
      </c>
      <c r="K200" s="30">
        <v>0</v>
      </c>
      <c r="L200" s="29">
        <v>0</v>
      </c>
      <c r="M200" s="27">
        <v>0</v>
      </c>
      <c r="N200" s="30">
        <v>0</v>
      </c>
      <c r="O200" s="30">
        <v>0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0</v>
      </c>
      <c r="E201" s="27">
        <v>0</v>
      </c>
      <c r="F201" s="27">
        <v>0</v>
      </c>
      <c r="G201" s="28">
        <f t="shared" si="38"/>
        <v>0</v>
      </c>
      <c r="H201" s="29">
        <v>0</v>
      </c>
      <c r="I201" s="27">
        <v>0</v>
      </c>
      <c r="J201" s="30">
        <v>0</v>
      </c>
      <c r="K201" s="30">
        <v>0</v>
      </c>
      <c r="L201" s="29">
        <v>0</v>
      </c>
      <c r="M201" s="27">
        <v>0</v>
      </c>
      <c r="N201" s="30">
        <v>0</v>
      </c>
      <c r="O201" s="30">
        <v>0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13537889</v>
      </c>
      <c r="E202" s="27">
        <v>8901576</v>
      </c>
      <c r="F202" s="27">
        <v>499355</v>
      </c>
      <c r="G202" s="28">
        <f t="shared" si="38"/>
        <v>0.05609736972419266</v>
      </c>
      <c r="H202" s="29">
        <v>0</v>
      </c>
      <c r="I202" s="27">
        <v>0</v>
      </c>
      <c r="J202" s="30">
        <v>0</v>
      </c>
      <c r="K202" s="30">
        <v>0</v>
      </c>
      <c r="L202" s="29">
        <v>21770</v>
      </c>
      <c r="M202" s="27">
        <v>0</v>
      </c>
      <c r="N202" s="30">
        <v>85271</v>
      </c>
      <c r="O202" s="30">
        <v>107041</v>
      </c>
      <c r="P202" s="29">
        <v>34999</v>
      </c>
      <c r="Q202" s="27">
        <v>214759</v>
      </c>
      <c r="R202" s="30">
        <v>142556</v>
      </c>
      <c r="S202" s="30">
        <v>392314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25794400</v>
      </c>
      <c r="E203" s="27">
        <v>40794400</v>
      </c>
      <c r="F203" s="27">
        <v>50697</v>
      </c>
      <c r="G203" s="28">
        <f t="shared" si="38"/>
        <v>0.0012427441021316652</v>
      </c>
      <c r="H203" s="29">
        <v>0</v>
      </c>
      <c r="I203" s="27">
        <v>0</v>
      </c>
      <c r="J203" s="30">
        <v>0</v>
      </c>
      <c r="K203" s="30">
        <v>0</v>
      </c>
      <c r="L203" s="29">
        <v>0</v>
      </c>
      <c r="M203" s="27">
        <v>0</v>
      </c>
      <c r="N203" s="30">
        <v>0</v>
      </c>
      <c r="O203" s="30">
        <v>0</v>
      </c>
      <c r="P203" s="29">
        <v>50697</v>
      </c>
      <c r="Q203" s="27">
        <v>0</v>
      </c>
      <c r="R203" s="30">
        <v>0</v>
      </c>
      <c r="S203" s="30">
        <v>50697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374</v>
      </c>
      <c r="C204" s="33"/>
      <c r="D204" s="34">
        <f>SUM(D198:D203)</f>
        <v>45207093</v>
      </c>
      <c r="E204" s="35">
        <f>SUM(E198:E203)</f>
        <v>53774426</v>
      </c>
      <c r="F204" s="35">
        <f>SUM(F198:F203)</f>
        <v>1988411</v>
      </c>
      <c r="G204" s="36">
        <f t="shared" si="38"/>
        <v>0.03697688934885144</v>
      </c>
      <c r="H204" s="37">
        <f aca="true" t="shared" si="41" ref="H204:W204">SUM(H198:H203)</f>
        <v>11445</v>
      </c>
      <c r="I204" s="35">
        <f t="shared" si="41"/>
        <v>20150</v>
      </c>
      <c r="J204" s="38">
        <f t="shared" si="41"/>
        <v>53780</v>
      </c>
      <c r="K204" s="38">
        <f t="shared" si="41"/>
        <v>85375</v>
      </c>
      <c r="L204" s="37">
        <f t="shared" si="41"/>
        <v>174703</v>
      </c>
      <c r="M204" s="35">
        <f t="shared" si="41"/>
        <v>959994</v>
      </c>
      <c r="N204" s="38">
        <f t="shared" si="41"/>
        <v>143948</v>
      </c>
      <c r="O204" s="38">
        <f t="shared" si="41"/>
        <v>1278645</v>
      </c>
      <c r="P204" s="37">
        <f t="shared" si="41"/>
        <v>89744</v>
      </c>
      <c r="Q204" s="35">
        <f t="shared" si="41"/>
        <v>360851</v>
      </c>
      <c r="R204" s="38">
        <f t="shared" si="41"/>
        <v>173796</v>
      </c>
      <c r="S204" s="38">
        <f t="shared" si="41"/>
        <v>624391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22300000</v>
      </c>
      <c r="E205" s="27">
        <v>22300000</v>
      </c>
      <c r="F205" s="27">
        <v>0</v>
      </c>
      <c r="G205" s="28">
        <f t="shared" si="38"/>
        <v>0</v>
      </c>
      <c r="H205" s="29">
        <v>0</v>
      </c>
      <c r="I205" s="27">
        <v>0</v>
      </c>
      <c r="J205" s="30">
        <v>0</v>
      </c>
      <c r="K205" s="30">
        <v>0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0</v>
      </c>
      <c r="E206" s="27">
        <v>0</v>
      </c>
      <c r="F206" s="27">
        <v>0</v>
      </c>
      <c r="G206" s="28">
        <f t="shared" si="38"/>
        <v>0</v>
      </c>
      <c r="H206" s="29">
        <v>0</v>
      </c>
      <c r="I206" s="27">
        <v>0</v>
      </c>
      <c r="J206" s="30">
        <v>0</v>
      </c>
      <c r="K206" s="30">
        <v>0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8885000</v>
      </c>
      <c r="E207" s="27">
        <v>8885000</v>
      </c>
      <c r="F207" s="27">
        <v>1678851</v>
      </c>
      <c r="G207" s="28">
        <f t="shared" si="38"/>
        <v>0.18895340461451884</v>
      </c>
      <c r="H207" s="29">
        <v>17689</v>
      </c>
      <c r="I207" s="27">
        <v>185856</v>
      </c>
      <c r="J207" s="30">
        <v>569322</v>
      </c>
      <c r="K207" s="30">
        <v>772867</v>
      </c>
      <c r="L207" s="29">
        <v>408761</v>
      </c>
      <c r="M207" s="27">
        <v>0</v>
      </c>
      <c r="N207" s="30">
        <v>0</v>
      </c>
      <c r="O207" s="30">
        <v>408761</v>
      </c>
      <c r="P207" s="29">
        <v>0</v>
      </c>
      <c r="Q207" s="27">
        <v>444794</v>
      </c>
      <c r="R207" s="30">
        <v>52429</v>
      </c>
      <c r="S207" s="30">
        <v>497223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25478862</v>
      </c>
      <c r="E208" s="27">
        <v>0</v>
      </c>
      <c r="F208" s="27">
        <v>0</v>
      </c>
      <c r="G208" s="28">
        <f t="shared" si="38"/>
        <v>0</v>
      </c>
      <c r="H208" s="29">
        <v>0</v>
      </c>
      <c r="I208" s="27">
        <v>0</v>
      </c>
      <c r="J208" s="30">
        <v>0</v>
      </c>
      <c r="K208" s="30">
        <v>0</v>
      </c>
      <c r="L208" s="29">
        <v>0</v>
      </c>
      <c r="M208" s="27">
        <v>0</v>
      </c>
      <c r="N208" s="30">
        <v>0</v>
      </c>
      <c r="O208" s="30">
        <v>0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0</v>
      </c>
      <c r="E209" s="27">
        <v>0</v>
      </c>
      <c r="F209" s="27">
        <v>0</v>
      </c>
      <c r="G209" s="28">
        <f t="shared" si="38"/>
        <v>0</v>
      </c>
      <c r="H209" s="29">
        <v>0</v>
      </c>
      <c r="I209" s="27">
        <v>0</v>
      </c>
      <c r="J209" s="30">
        <v>0</v>
      </c>
      <c r="K209" s="30">
        <v>0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0</v>
      </c>
      <c r="E210" s="27">
        <v>0</v>
      </c>
      <c r="F210" s="27">
        <v>40631351</v>
      </c>
      <c r="G210" s="28">
        <f t="shared" si="38"/>
        <v>0</v>
      </c>
      <c r="H210" s="29">
        <v>0</v>
      </c>
      <c r="I210" s="27">
        <v>0</v>
      </c>
      <c r="J210" s="30">
        <v>7248862</v>
      </c>
      <c r="K210" s="30">
        <v>7248862</v>
      </c>
      <c r="L210" s="29">
        <v>8357832</v>
      </c>
      <c r="M210" s="27">
        <v>6149995</v>
      </c>
      <c r="N210" s="30">
        <v>6495050</v>
      </c>
      <c r="O210" s="30">
        <v>21002877</v>
      </c>
      <c r="P210" s="29">
        <v>3056607</v>
      </c>
      <c r="Q210" s="27">
        <v>4722133</v>
      </c>
      <c r="R210" s="30">
        <v>4600872</v>
      </c>
      <c r="S210" s="30">
        <v>12379612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1162763</v>
      </c>
      <c r="E211" s="27">
        <v>0</v>
      </c>
      <c r="F211" s="27">
        <v>0</v>
      </c>
      <c r="G211" s="28">
        <f t="shared" si="38"/>
        <v>0</v>
      </c>
      <c r="H211" s="29">
        <v>0</v>
      </c>
      <c r="I211" s="27">
        <v>0</v>
      </c>
      <c r="J211" s="30">
        <v>0</v>
      </c>
      <c r="K211" s="30">
        <v>0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389</v>
      </c>
      <c r="C212" s="33"/>
      <c r="D212" s="34">
        <f>SUM(D205:D211)</f>
        <v>57826625</v>
      </c>
      <c r="E212" s="35">
        <f>SUM(E205:E211)</f>
        <v>31185000</v>
      </c>
      <c r="F212" s="35">
        <f>SUM(F205:F211)</f>
        <v>42310202</v>
      </c>
      <c r="G212" s="36">
        <f t="shared" si="38"/>
        <v>1.3567485008818343</v>
      </c>
      <c r="H212" s="37">
        <f aca="true" t="shared" si="42" ref="H212:W212">SUM(H205:H211)</f>
        <v>17689</v>
      </c>
      <c r="I212" s="35">
        <f t="shared" si="42"/>
        <v>185856</v>
      </c>
      <c r="J212" s="38">
        <f t="shared" si="42"/>
        <v>7818184</v>
      </c>
      <c r="K212" s="38">
        <f t="shared" si="42"/>
        <v>8021729</v>
      </c>
      <c r="L212" s="37">
        <f t="shared" si="42"/>
        <v>8766593</v>
      </c>
      <c r="M212" s="35">
        <f t="shared" si="42"/>
        <v>6149995</v>
      </c>
      <c r="N212" s="38">
        <f t="shared" si="42"/>
        <v>6495050</v>
      </c>
      <c r="O212" s="38">
        <f t="shared" si="42"/>
        <v>21411638</v>
      </c>
      <c r="P212" s="37">
        <f t="shared" si="42"/>
        <v>3056607</v>
      </c>
      <c r="Q212" s="35">
        <f t="shared" si="42"/>
        <v>5166927</v>
      </c>
      <c r="R212" s="38">
        <f t="shared" si="42"/>
        <v>4653301</v>
      </c>
      <c r="S212" s="38">
        <f t="shared" si="42"/>
        <v>12876835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0</v>
      </c>
      <c r="E213" s="27">
        <v>0</v>
      </c>
      <c r="F213" s="27">
        <v>0</v>
      </c>
      <c r="G213" s="28">
        <f t="shared" si="38"/>
        <v>0</v>
      </c>
      <c r="H213" s="29">
        <v>0</v>
      </c>
      <c r="I213" s="27">
        <v>0</v>
      </c>
      <c r="J213" s="30">
        <v>0</v>
      </c>
      <c r="K213" s="30">
        <v>0</v>
      </c>
      <c r="L213" s="29">
        <v>0</v>
      </c>
      <c r="M213" s="27">
        <v>0</v>
      </c>
      <c r="N213" s="30">
        <v>0</v>
      </c>
      <c r="O213" s="30">
        <v>0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7773000</v>
      </c>
      <c r="E214" s="27">
        <v>0</v>
      </c>
      <c r="F214" s="27">
        <v>0</v>
      </c>
      <c r="G214" s="28">
        <f t="shared" si="38"/>
        <v>0</v>
      </c>
      <c r="H214" s="29">
        <v>0</v>
      </c>
      <c r="I214" s="27">
        <v>0</v>
      </c>
      <c r="J214" s="30">
        <v>0</v>
      </c>
      <c r="K214" s="30">
        <v>0</v>
      </c>
      <c r="L214" s="29">
        <v>0</v>
      </c>
      <c r="M214" s="27">
        <v>0</v>
      </c>
      <c r="N214" s="30">
        <v>0</v>
      </c>
      <c r="O214" s="30">
        <v>0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18005600</v>
      </c>
      <c r="E215" s="27">
        <v>20205600</v>
      </c>
      <c r="F215" s="27">
        <v>2759526</v>
      </c>
      <c r="G215" s="28">
        <f t="shared" si="38"/>
        <v>0.13657233638199312</v>
      </c>
      <c r="H215" s="29">
        <v>0</v>
      </c>
      <c r="I215" s="27">
        <v>89776</v>
      </c>
      <c r="J215" s="30">
        <v>141900</v>
      </c>
      <c r="K215" s="30">
        <v>231676</v>
      </c>
      <c r="L215" s="29">
        <v>0</v>
      </c>
      <c r="M215" s="27">
        <v>24000</v>
      </c>
      <c r="N215" s="30">
        <v>0</v>
      </c>
      <c r="O215" s="30">
        <v>24000</v>
      </c>
      <c r="P215" s="29">
        <v>0</v>
      </c>
      <c r="Q215" s="27">
        <v>38888</v>
      </c>
      <c r="R215" s="30">
        <v>2464962</v>
      </c>
      <c r="S215" s="30">
        <v>2503850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1316850</v>
      </c>
      <c r="E216" s="27">
        <v>0</v>
      </c>
      <c r="F216" s="27">
        <v>0</v>
      </c>
      <c r="G216" s="28">
        <f t="shared" si="38"/>
        <v>0</v>
      </c>
      <c r="H216" s="29">
        <v>0</v>
      </c>
      <c r="I216" s="27">
        <v>0</v>
      </c>
      <c r="J216" s="30">
        <v>0</v>
      </c>
      <c r="K216" s="30">
        <v>0</v>
      </c>
      <c r="L216" s="29">
        <v>0</v>
      </c>
      <c r="M216" s="27">
        <v>0</v>
      </c>
      <c r="N216" s="30">
        <v>0</v>
      </c>
      <c r="O216" s="30">
        <v>0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7786268</v>
      </c>
      <c r="G217" s="28">
        <f t="shared" si="38"/>
        <v>0</v>
      </c>
      <c r="H217" s="29">
        <v>0</v>
      </c>
      <c r="I217" s="27">
        <v>510980</v>
      </c>
      <c r="J217" s="30">
        <v>1212548</v>
      </c>
      <c r="K217" s="30">
        <v>1723528</v>
      </c>
      <c r="L217" s="29">
        <v>1212548</v>
      </c>
      <c r="M217" s="27">
        <v>1212548</v>
      </c>
      <c r="N217" s="30">
        <v>1212548</v>
      </c>
      <c r="O217" s="30">
        <v>3637644</v>
      </c>
      <c r="P217" s="29">
        <v>1212548</v>
      </c>
      <c r="Q217" s="27">
        <v>1212548</v>
      </c>
      <c r="R217" s="30">
        <v>0</v>
      </c>
      <c r="S217" s="30">
        <v>2425096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49904000</v>
      </c>
      <c r="E218" s="27">
        <v>49904000</v>
      </c>
      <c r="F218" s="27">
        <v>0</v>
      </c>
      <c r="G218" s="28">
        <f t="shared" si="38"/>
        <v>0</v>
      </c>
      <c r="H218" s="29">
        <v>0</v>
      </c>
      <c r="I218" s="27">
        <v>0</v>
      </c>
      <c r="J218" s="30">
        <v>0</v>
      </c>
      <c r="K218" s="30">
        <v>0</v>
      </c>
      <c r="L218" s="29">
        <v>0</v>
      </c>
      <c r="M218" s="27">
        <v>0</v>
      </c>
      <c r="N218" s="30">
        <v>0</v>
      </c>
      <c r="O218" s="30">
        <v>0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402</v>
      </c>
      <c r="C219" s="55"/>
      <c r="D219" s="56">
        <f>SUM(D213:D218)</f>
        <v>76999450</v>
      </c>
      <c r="E219" s="57">
        <f>SUM(E213:E218)</f>
        <v>70109600</v>
      </c>
      <c r="F219" s="57">
        <f>SUM(F213:F218)</f>
        <v>10545794</v>
      </c>
      <c r="G219" s="58">
        <f t="shared" si="38"/>
        <v>0.15041868731243652</v>
      </c>
      <c r="H219" s="59">
        <f aca="true" t="shared" si="43" ref="H219:W219">SUM(H213:H218)</f>
        <v>0</v>
      </c>
      <c r="I219" s="57">
        <f t="shared" si="43"/>
        <v>600756</v>
      </c>
      <c r="J219" s="60">
        <f t="shared" si="43"/>
        <v>1354448</v>
      </c>
      <c r="K219" s="60">
        <f t="shared" si="43"/>
        <v>1955204</v>
      </c>
      <c r="L219" s="59">
        <f t="shared" si="43"/>
        <v>1212548</v>
      </c>
      <c r="M219" s="57">
        <f t="shared" si="43"/>
        <v>1236548</v>
      </c>
      <c r="N219" s="60">
        <f t="shared" si="43"/>
        <v>1212548</v>
      </c>
      <c r="O219" s="60">
        <f t="shared" si="43"/>
        <v>3661644</v>
      </c>
      <c r="P219" s="59">
        <f t="shared" si="43"/>
        <v>1212548</v>
      </c>
      <c r="Q219" s="57">
        <f t="shared" si="43"/>
        <v>1251436</v>
      </c>
      <c r="R219" s="60">
        <f t="shared" si="43"/>
        <v>2464962</v>
      </c>
      <c r="S219" s="60">
        <f t="shared" si="43"/>
        <v>4928946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500068960</v>
      </c>
      <c r="E220" s="43">
        <f>SUM(E185:E190,E192:E196,E198:E203,E205:E211,E213:E218)</f>
        <v>223514304</v>
      </c>
      <c r="F220" s="43">
        <f>SUM(F185:F190,F192:F196,F198:F203,F205:F211,F213:F218)</f>
        <v>57556287</v>
      </c>
      <c r="G220" s="44">
        <f t="shared" si="38"/>
        <v>0.2575060565251341</v>
      </c>
      <c r="H220" s="45">
        <f aca="true" t="shared" si="44" ref="H220:W220">SUM(H185:H190,H192:H196,H198:H203,H205:H211,H213:H218)</f>
        <v>43126</v>
      </c>
      <c r="I220" s="43">
        <f t="shared" si="44"/>
        <v>964051</v>
      </c>
      <c r="J220" s="46">
        <f t="shared" si="44"/>
        <v>9471634</v>
      </c>
      <c r="K220" s="46">
        <f t="shared" si="44"/>
        <v>10478811</v>
      </c>
      <c r="L220" s="45">
        <f t="shared" si="44"/>
        <v>10310203</v>
      </c>
      <c r="M220" s="43">
        <f t="shared" si="44"/>
        <v>8878196</v>
      </c>
      <c r="N220" s="46">
        <f t="shared" si="44"/>
        <v>8898791</v>
      </c>
      <c r="O220" s="46">
        <f t="shared" si="44"/>
        <v>28087190</v>
      </c>
      <c r="P220" s="45">
        <f t="shared" si="44"/>
        <v>4537831</v>
      </c>
      <c r="Q220" s="43">
        <f t="shared" si="44"/>
        <v>6933141</v>
      </c>
      <c r="R220" s="46">
        <f t="shared" si="44"/>
        <v>7519314</v>
      </c>
      <c r="S220" s="46">
        <f t="shared" si="44"/>
        <v>18990286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0</v>
      </c>
      <c r="E223" s="27">
        <v>0</v>
      </c>
      <c r="F223" s="27">
        <v>0</v>
      </c>
      <c r="G223" s="28">
        <f aca="true" t="shared" si="45" ref="G223:G247">IF($E223=0,0,$F223/$E223)</f>
        <v>0</v>
      </c>
      <c r="H223" s="29">
        <v>0</v>
      </c>
      <c r="I223" s="27">
        <v>0</v>
      </c>
      <c r="J223" s="30">
        <v>0</v>
      </c>
      <c r="K223" s="30">
        <v>0</v>
      </c>
      <c r="L223" s="29">
        <v>0</v>
      </c>
      <c r="M223" s="27">
        <v>0</v>
      </c>
      <c r="N223" s="30">
        <v>0</v>
      </c>
      <c r="O223" s="30">
        <v>0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27229840</v>
      </c>
      <c r="E224" s="27">
        <v>750894</v>
      </c>
      <c r="F224" s="27">
        <v>12721302</v>
      </c>
      <c r="G224" s="28">
        <f t="shared" si="45"/>
        <v>16.941541682314682</v>
      </c>
      <c r="H224" s="29">
        <v>443594</v>
      </c>
      <c r="I224" s="27">
        <v>2026212</v>
      </c>
      <c r="J224" s="30">
        <v>994104</v>
      </c>
      <c r="K224" s="30">
        <v>3463910</v>
      </c>
      <c r="L224" s="29">
        <v>1652859</v>
      </c>
      <c r="M224" s="27">
        <v>1731907</v>
      </c>
      <c r="N224" s="30">
        <v>960791</v>
      </c>
      <c r="O224" s="30">
        <v>4345557</v>
      </c>
      <c r="P224" s="29">
        <v>3126136</v>
      </c>
      <c r="Q224" s="27">
        <v>750894</v>
      </c>
      <c r="R224" s="30">
        <v>1034805</v>
      </c>
      <c r="S224" s="30">
        <v>4911835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0</v>
      </c>
      <c r="E225" s="27">
        <v>0</v>
      </c>
      <c r="F225" s="27">
        <v>0</v>
      </c>
      <c r="G225" s="28">
        <f t="shared" si="45"/>
        <v>0</v>
      </c>
      <c r="H225" s="29">
        <v>0</v>
      </c>
      <c r="I225" s="27">
        <v>0</v>
      </c>
      <c r="J225" s="30">
        <v>0</v>
      </c>
      <c r="K225" s="30">
        <v>0</v>
      </c>
      <c r="L225" s="29">
        <v>0</v>
      </c>
      <c r="M225" s="27">
        <v>0</v>
      </c>
      <c r="N225" s="30">
        <v>0</v>
      </c>
      <c r="O225" s="30">
        <v>0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0</v>
      </c>
      <c r="E226" s="27">
        <v>0</v>
      </c>
      <c r="F226" s="27">
        <v>5747765</v>
      </c>
      <c r="G226" s="28">
        <f t="shared" si="45"/>
        <v>0</v>
      </c>
      <c r="H226" s="29">
        <v>161366</v>
      </c>
      <c r="I226" s="27">
        <v>508011</v>
      </c>
      <c r="J226" s="30">
        <v>549119</v>
      </c>
      <c r="K226" s="30">
        <v>1218496</v>
      </c>
      <c r="L226" s="29">
        <v>289054</v>
      </c>
      <c r="M226" s="27">
        <v>1644917</v>
      </c>
      <c r="N226" s="30">
        <v>406640</v>
      </c>
      <c r="O226" s="30">
        <v>2340611</v>
      </c>
      <c r="P226" s="29">
        <v>556058</v>
      </c>
      <c r="Q226" s="27">
        <v>806145</v>
      </c>
      <c r="R226" s="30">
        <v>826455</v>
      </c>
      <c r="S226" s="30">
        <v>2188658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13164000</v>
      </c>
      <c r="E227" s="27">
        <v>0</v>
      </c>
      <c r="F227" s="27">
        <v>0</v>
      </c>
      <c r="G227" s="28">
        <f t="shared" si="45"/>
        <v>0</v>
      </c>
      <c r="H227" s="29">
        <v>0</v>
      </c>
      <c r="I227" s="27">
        <v>0</v>
      </c>
      <c r="J227" s="30">
        <v>0</v>
      </c>
      <c r="K227" s="30">
        <v>0</v>
      </c>
      <c r="L227" s="29">
        <v>0</v>
      </c>
      <c r="M227" s="27">
        <v>0</v>
      </c>
      <c r="N227" s="30">
        <v>0</v>
      </c>
      <c r="O227" s="30">
        <v>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5344000</v>
      </c>
      <c r="E228" s="27">
        <v>5344000</v>
      </c>
      <c r="F228" s="27">
        <v>0</v>
      </c>
      <c r="G228" s="28">
        <f t="shared" si="45"/>
        <v>0</v>
      </c>
      <c r="H228" s="29">
        <v>0</v>
      </c>
      <c r="I228" s="27">
        <v>0</v>
      </c>
      <c r="J228" s="30">
        <v>0</v>
      </c>
      <c r="K228" s="30">
        <v>0</v>
      </c>
      <c r="L228" s="29">
        <v>0</v>
      </c>
      <c r="M228" s="27">
        <v>0</v>
      </c>
      <c r="N228" s="30">
        <v>0</v>
      </c>
      <c r="O228" s="30">
        <v>0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0</v>
      </c>
      <c r="E229" s="27">
        <v>0</v>
      </c>
      <c r="F229" s="27">
        <v>0</v>
      </c>
      <c r="G229" s="28">
        <f t="shared" si="45"/>
        <v>0</v>
      </c>
      <c r="H229" s="29">
        <v>0</v>
      </c>
      <c r="I229" s="27">
        <v>0</v>
      </c>
      <c r="J229" s="30">
        <v>0</v>
      </c>
      <c r="K229" s="30">
        <v>0</v>
      </c>
      <c r="L229" s="29">
        <v>0</v>
      </c>
      <c r="M229" s="27">
        <v>0</v>
      </c>
      <c r="N229" s="30">
        <v>0</v>
      </c>
      <c r="O229" s="30">
        <v>0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0</v>
      </c>
      <c r="E230" s="27">
        <v>0</v>
      </c>
      <c r="F230" s="27">
        <v>0</v>
      </c>
      <c r="G230" s="28">
        <f t="shared" si="45"/>
        <v>0</v>
      </c>
      <c r="H230" s="29">
        <v>0</v>
      </c>
      <c r="I230" s="27">
        <v>0</v>
      </c>
      <c r="J230" s="30">
        <v>0</v>
      </c>
      <c r="K230" s="30">
        <v>0</v>
      </c>
      <c r="L230" s="29">
        <v>0</v>
      </c>
      <c r="M230" s="27">
        <v>0</v>
      </c>
      <c r="N230" s="30">
        <v>0</v>
      </c>
      <c r="O230" s="30">
        <v>0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421</v>
      </c>
      <c r="C231" s="33"/>
      <c r="D231" s="34">
        <f>SUM(D223:D230)</f>
        <v>45737840</v>
      </c>
      <c r="E231" s="35">
        <f>SUM(E223:E230)</f>
        <v>6094894</v>
      </c>
      <c r="F231" s="35">
        <f>SUM(F223:F230)</f>
        <v>18469067</v>
      </c>
      <c r="G231" s="36">
        <f t="shared" si="45"/>
        <v>3.0302523719034324</v>
      </c>
      <c r="H231" s="37">
        <f aca="true" t="shared" si="46" ref="H231:W231">SUM(H223:H230)</f>
        <v>604960</v>
      </c>
      <c r="I231" s="35">
        <f t="shared" si="46"/>
        <v>2534223</v>
      </c>
      <c r="J231" s="38">
        <f t="shared" si="46"/>
        <v>1543223</v>
      </c>
      <c r="K231" s="38">
        <f t="shared" si="46"/>
        <v>4682406</v>
      </c>
      <c r="L231" s="37">
        <f t="shared" si="46"/>
        <v>1941913</v>
      </c>
      <c r="M231" s="35">
        <f t="shared" si="46"/>
        <v>3376824</v>
      </c>
      <c r="N231" s="38">
        <f t="shared" si="46"/>
        <v>1367431</v>
      </c>
      <c r="O231" s="38">
        <f t="shared" si="46"/>
        <v>6686168</v>
      </c>
      <c r="P231" s="37">
        <f t="shared" si="46"/>
        <v>3682194</v>
      </c>
      <c r="Q231" s="35">
        <f t="shared" si="46"/>
        <v>1557039</v>
      </c>
      <c r="R231" s="38">
        <f t="shared" si="46"/>
        <v>1861260</v>
      </c>
      <c r="S231" s="38">
        <f t="shared" si="46"/>
        <v>7100493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0</v>
      </c>
      <c r="E232" s="27">
        <v>0</v>
      </c>
      <c r="F232" s="27">
        <v>0</v>
      </c>
      <c r="G232" s="28">
        <f t="shared" si="45"/>
        <v>0</v>
      </c>
      <c r="H232" s="29">
        <v>0</v>
      </c>
      <c r="I232" s="27">
        <v>0</v>
      </c>
      <c r="J232" s="30">
        <v>0</v>
      </c>
      <c r="K232" s="30">
        <v>0</v>
      </c>
      <c r="L232" s="29">
        <v>0</v>
      </c>
      <c r="M232" s="27">
        <v>0</v>
      </c>
      <c r="N232" s="30">
        <v>0</v>
      </c>
      <c r="O232" s="30">
        <v>0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0</v>
      </c>
      <c r="E233" s="27">
        <v>0</v>
      </c>
      <c r="F233" s="27">
        <v>0</v>
      </c>
      <c r="G233" s="28">
        <f t="shared" si="45"/>
        <v>0</v>
      </c>
      <c r="H233" s="29">
        <v>0</v>
      </c>
      <c r="I233" s="27">
        <v>0</v>
      </c>
      <c r="J233" s="30">
        <v>0</v>
      </c>
      <c r="K233" s="30">
        <v>0</v>
      </c>
      <c r="L233" s="29">
        <v>0</v>
      </c>
      <c r="M233" s="27">
        <v>0</v>
      </c>
      <c r="N233" s="30">
        <v>0</v>
      </c>
      <c r="O233" s="30">
        <v>0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53769239</v>
      </c>
      <c r="E234" s="27">
        <v>57234433</v>
      </c>
      <c r="F234" s="27">
        <v>32728014</v>
      </c>
      <c r="G234" s="28">
        <f t="shared" si="45"/>
        <v>0.5718238529592842</v>
      </c>
      <c r="H234" s="29">
        <v>2325881</v>
      </c>
      <c r="I234" s="27">
        <v>3280737</v>
      </c>
      <c r="J234" s="30">
        <v>3731879</v>
      </c>
      <c r="K234" s="30">
        <v>9338497</v>
      </c>
      <c r="L234" s="29">
        <v>4651413</v>
      </c>
      <c r="M234" s="27">
        <v>4209267</v>
      </c>
      <c r="N234" s="30">
        <v>3673593</v>
      </c>
      <c r="O234" s="30">
        <v>12534273</v>
      </c>
      <c r="P234" s="29">
        <v>3290995</v>
      </c>
      <c r="Q234" s="27">
        <v>3788673</v>
      </c>
      <c r="R234" s="30">
        <v>3775576</v>
      </c>
      <c r="S234" s="30">
        <v>10855244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0</v>
      </c>
      <c r="E235" s="27">
        <v>0</v>
      </c>
      <c r="F235" s="27">
        <v>0</v>
      </c>
      <c r="G235" s="28">
        <f t="shared" si="45"/>
        <v>0</v>
      </c>
      <c r="H235" s="29">
        <v>0</v>
      </c>
      <c r="I235" s="27">
        <v>0</v>
      </c>
      <c r="J235" s="30">
        <v>0</v>
      </c>
      <c r="K235" s="30">
        <v>0</v>
      </c>
      <c r="L235" s="29">
        <v>0</v>
      </c>
      <c r="M235" s="27">
        <v>0</v>
      </c>
      <c r="N235" s="30">
        <v>0</v>
      </c>
      <c r="O235" s="30">
        <v>0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0</v>
      </c>
      <c r="E236" s="27">
        <v>0</v>
      </c>
      <c r="F236" s="27">
        <v>19931150</v>
      </c>
      <c r="G236" s="28">
        <f t="shared" si="45"/>
        <v>0</v>
      </c>
      <c r="H236" s="29">
        <v>0</v>
      </c>
      <c r="I236" s="27">
        <v>4988980</v>
      </c>
      <c r="J236" s="30">
        <v>2113729</v>
      </c>
      <c r="K236" s="30">
        <v>7102709</v>
      </c>
      <c r="L236" s="29">
        <v>2329765</v>
      </c>
      <c r="M236" s="27">
        <v>2357174</v>
      </c>
      <c r="N236" s="30">
        <v>3279173</v>
      </c>
      <c r="O236" s="30">
        <v>7966112</v>
      </c>
      <c r="P236" s="29">
        <v>981463</v>
      </c>
      <c r="Q236" s="27">
        <v>1688134</v>
      </c>
      <c r="R236" s="30">
        <v>2192732</v>
      </c>
      <c r="S236" s="30">
        <v>4862329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0</v>
      </c>
      <c r="E237" s="27">
        <v>0</v>
      </c>
      <c r="F237" s="27">
        <v>8124551</v>
      </c>
      <c r="G237" s="28">
        <f t="shared" si="45"/>
        <v>0</v>
      </c>
      <c r="H237" s="29">
        <v>0</v>
      </c>
      <c r="I237" s="27">
        <v>0</v>
      </c>
      <c r="J237" s="30">
        <v>0</v>
      </c>
      <c r="K237" s="30">
        <v>0</v>
      </c>
      <c r="L237" s="29">
        <v>0</v>
      </c>
      <c r="M237" s="27">
        <v>0</v>
      </c>
      <c r="N237" s="30">
        <v>0</v>
      </c>
      <c r="O237" s="30">
        <v>0</v>
      </c>
      <c r="P237" s="29">
        <v>0</v>
      </c>
      <c r="Q237" s="27">
        <v>4217784</v>
      </c>
      <c r="R237" s="30">
        <v>3906767</v>
      </c>
      <c r="S237" s="30">
        <v>8124551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7571886</v>
      </c>
      <c r="E238" s="27">
        <v>8075058</v>
      </c>
      <c r="F238" s="27">
        <v>3028739</v>
      </c>
      <c r="G238" s="28">
        <f t="shared" si="45"/>
        <v>0.37507334312645185</v>
      </c>
      <c r="H238" s="29">
        <v>15314</v>
      </c>
      <c r="I238" s="27">
        <v>121831</v>
      </c>
      <c r="J238" s="30">
        <v>221367</v>
      </c>
      <c r="K238" s="30">
        <v>358512</v>
      </c>
      <c r="L238" s="29">
        <v>697801</v>
      </c>
      <c r="M238" s="27">
        <v>1051744</v>
      </c>
      <c r="N238" s="30">
        <v>140389</v>
      </c>
      <c r="O238" s="30">
        <v>1889934</v>
      </c>
      <c r="P238" s="29">
        <v>413430</v>
      </c>
      <c r="Q238" s="27">
        <v>197956</v>
      </c>
      <c r="R238" s="30">
        <v>168907</v>
      </c>
      <c r="S238" s="30">
        <v>780293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436</v>
      </c>
      <c r="C239" s="33"/>
      <c r="D239" s="34">
        <f>SUM(D232:D238)</f>
        <v>61341125</v>
      </c>
      <c r="E239" s="35">
        <f>SUM(E232:E238)</f>
        <v>65309491</v>
      </c>
      <c r="F239" s="35">
        <f>SUM(F232:F238)</f>
        <v>63812454</v>
      </c>
      <c r="G239" s="36">
        <f t="shared" si="45"/>
        <v>0.9770778032858961</v>
      </c>
      <c r="H239" s="37">
        <f aca="true" t="shared" si="47" ref="H239:W239">SUM(H232:H238)</f>
        <v>2341195</v>
      </c>
      <c r="I239" s="35">
        <f t="shared" si="47"/>
        <v>8391548</v>
      </c>
      <c r="J239" s="38">
        <f t="shared" si="47"/>
        <v>6066975</v>
      </c>
      <c r="K239" s="38">
        <f t="shared" si="47"/>
        <v>16799718</v>
      </c>
      <c r="L239" s="37">
        <f t="shared" si="47"/>
        <v>7678979</v>
      </c>
      <c r="M239" s="35">
        <f t="shared" si="47"/>
        <v>7618185</v>
      </c>
      <c r="N239" s="38">
        <f t="shared" si="47"/>
        <v>7093155</v>
      </c>
      <c r="O239" s="38">
        <f t="shared" si="47"/>
        <v>22390319</v>
      </c>
      <c r="P239" s="37">
        <f t="shared" si="47"/>
        <v>4685888</v>
      </c>
      <c r="Q239" s="35">
        <f t="shared" si="47"/>
        <v>9892547</v>
      </c>
      <c r="R239" s="38">
        <f t="shared" si="47"/>
        <v>10043982</v>
      </c>
      <c r="S239" s="38">
        <f t="shared" si="47"/>
        <v>24622417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0</v>
      </c>
      <c r="E240" s="27">
        <v>0</v>
      </c>
      <c r="F240" s="27">
        <v>3004978</v>
      </c>
      <c r="G240" s="28">
        <f t="shared" si="45"/>
        <v>0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916586</v>
      </c>
      <c r="N240" s="30">
        <v>456892</v>
      </c>
      <c r="O240" s="30">
        <v>1373478</v>
      </c>
      <c r="P240" s="29">
        <v>815750</v>
      </c>
      <c r="Q240" s="27">
        <v>815750</v>
      </c>
      <c r="R240" s="30">
        <v>0</v>
      </c>
      <c r="S240" s="30">
        <v>1631500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111193731</v>
      </c>
      <c r="E241" s="27">
        <v>133412130</v>
      </c>
      <c r="F241" s="27">
        <v>93129875</v>
      </c>
      <c r="G241" s="28">
        <f t="shared" si="45"/>
        <v>0.6980615255899145</v>
      </c>
      <c r="H241" s="29">
        <v>3349659</v>
      </c>
      <c r="I241" s="27">
        <v>10828984</v>
      </c>
      <c r="J241" s="30">
        <v>12166345</v>
      </c>
      <c r="K241" s="30">
        <v>26344988</v>
      </c>
      <c r="L241" s="29">
        <v>13867673</v>
      </c>
      <c r="M241" s="27">
        <v>10830279</v>
      </c>
      <c r="N241" s="30">
        <v>10830279</v>
      </c>
      <c r="O241" s="30">
        <v>35528231</v>
      </c>
      <c r="P241" s="29">
        <v>9823135</v>
      </c>
      <c r="Q241" s="27">
        <v>9802548</v>
      </c>
      <c r="R241" s="30">
        <v>11630973</v>
      </c>
      <c r="S241" s="30">
        <v>31256656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0</v>
      </c>
      <c r="E242" s="27">
        <v>0</v>
      </c>
      <c r="F242" s="27">
        <v>0</v>
      </c>
      <c r="G242" s="28">
        <f t="shared" si="45"/>
        <v>0</v>
      </c>
      <c r="H242" s="29">
        <v>0</v>
      </c>
      <c r="I242" s="27">
        <v>0</v>
      </c>
      <c r="J242" s="30">
        <v>0</v>
      </c>
      <c r="K242" s="30">
        <v>0</v>
      </c>
      <c r="L242" s="29">
        <v>0</v>
      </c>
      <c r="M242" s="27">
        <v>0</v>
      </c>
      <c r="N242" s="30">
        <v>0</v>
      </c>
      <c r="O242" s="30">
        <v>0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31123941</v>
      </c>
      <c r="E243" s="27">
        <v>31123941</v>
      </c>
      <c r="F243" s="27">
        <v>5615515</v>
      </c>
      <c r="G243" s="28">
        <f t="shared" si="45"/>
        <v>0.1804242913839221</v>
      </c>
      <c r="H243" s="29">
        <v>272137</v>
      </c>
      <c r="I243" s="27">
        <v>1490738</v>
      </c>
      <c r="J243" s="30">
        <v>1345701</v>
      </c>
      <c r="K243" s="30">
        <v>3108576</v>
      </c>
      <c r="L243" s="29">
        <v>1437454</v>
      </c>
      <c r="M243" s="27">
        <v>1765229</v>
      </c>
      <c r="N243" s="30">
        <v>2403748</v>
      </c>
      <c r="O243" s="30">
        <v>5606431</v>
      </c>
      <c r="P243" s="29">
        <v>-8268105</v>
      </c>
      <c r="Q243" s="27">
        <v>1678111</v>
      </c>
      <c r="R243" s="30">
        <v>3490502</v>
      </c>
      <c r="S243" s="30">
        <v>-3099492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0</v>
      </c>
      <c r="E244" s="27">
        <v>0</v>
      </c>
      <c r="F244" s="27">
        <v>0</v>
      </c>
      <c r="G244" s="28">
        <f t="shared" si="45"/>
        <v>0</v>
      </c>
      <c r="H244" s="29">
        <v>0</v>
      </c>
      <c r="I244" s="27">
        <v>0</v>
      </c>
      <c r="J244" s="30">
        <v>0</v>
      </c>
      <c r="K244" s="30">
        <v>0</v>
      </c>
      <c r="L244" s="29">
        <v>0</v>
      </c>
      <c r="M244" s="27">
        <v>0</v>
      </c>
      <c r="N244" s="30">
        <v>0</v>
      </c>
      <c r="O244" s="30">
        <v>0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0</v>
      </c>
      <c r="E245" s="27">
        <v>0</v>
      </c>
      <c r="F245" s="27">
        <v>0</v>
      </c>
      <c r="G245" s="28">
        <f t="shared" si="45"/>
        <v>0</v>
      </c>
      <c r="H245" s="29">
        <v>0</v>
      </c>
      <c r="I245" s="27">
        <v>0</v>
      </c>
      <c r="J245" s="30">
        <v>0</v>
      </c>
      <c r="K245" s="30">
        <v>0</v>
      </c>
      <c r="L245" s="29">
        <v>0</v>
      </c>
      <c r="M245" s="27">
        <v>0</v>
      </c>
      <c r="N245" s="30">
        <v>0</v>
      </c>
      <c r="O245" s="30">
        <v>0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449</v>
      </c>
      <c r="C246" s="55"/>
      <c r="D246" s="56">
        <f>SUM(D240:D245)</f>
        <v>142317672</v>
      </c>
      <c r="E246" s="57">
        <f>SUM(E240:E245)</f>
        <v>164536071</v>
      </c>
      <c r="F246" s="57">
        <f>SUM(F240:F245)</f>
        <v>101750368</v>
      </c>
      <c r="G246" s="58">
        <f t="shared" si="45"/>
        <v>0.6184076681884546</v>
      </c>
      <c r="H246" s="59">
        <f aca="true" t="shared" si="48" ref="H246:W246">SUM(H240:H245)</f>
        <v>3621796</v>
      </c>
      <c r="I246" s="57">
        <f t="shared" si="48"/>
        <v>12319722</v>
      </c>
      <c r="J246" s="60">
        <f t="shared" si="48"/>
        <v>13512046</v>
      </c>
      <c r="K246" s="60">
        <f t="shared" si="48"/>
        <v>29453564</v>
      </c>
      <c r="L246" s="59">
        <f t="shared" si="48"/>
        <v>15305127</v>
      </c>
      <c r="M246" s="57">
        <f t="shared" si="48"/>
        <v>13512094</v>
      </c>
      <c r="N246" s="60">
        <f t="shared" si="48"/>
        <v>13690919</v>
      </c>
      <c r="O246" s="60">
        <f t="shared" si="48"/>
        <v>42508140</v>
      </c>
      <c r="P246" s="59">
        <f t="shared" si="48"/>
        <v>2370780</v>
      </c>
      <c r="Q246" s="57">
        <f t="shared" si="48"/>
        <v>12296409</v>
      </c>
      <c r="R246" s="60">
        <f t="shared" si="48"/>
        <v>15121475</v>
      </c>
      <c r="S246" s="60">
        <f t="shared" si="48"/>
        <v>29788664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450</v>
      </c>
      <c r="C247" s="41"/>
      <c r="D247" s="42">
        <f>SUM(D223:D230,D232:D238,D240:D245)</f>
        <v>249396637</v>
      </c>
      <c r="E247" s="43">
        <f>SUM(E223:E230,E232:E238,E240:E245)</f>
        <v>235940456</v>
      </c>
      <c r="F247" s="43">
        <f>SUM(F223:F230,F232:F238,F240:F245)</f>
        <v>184031889</v>
      </c>
      <c r="G247" s="44">
        <f t="shared" si="45"/>
        <v>0.7799929360143306</v>
      </c>
      <c r="H247" s="45">
        <f aca="true" t="shared" si="49" ref="H247:W247">SUM(H223:H230,H232:H238,H240:H245)</f>
        <v>6567951</v>
      </c>
      <c r="I247" s="43">
        <f t="shared" si="49"/>
        <v>23245493</v>
      </c>
      <c r="J247" s="46">
        <f t="shared" si="49"/>
        <v>21122244</v>
      </c>
      <c r="K247" s="46">
        <f t="shared" si="49"/>
        <v>50935688</v>
      </c>
      <c r="L247" s="45">
        <f t="shared" si="49"/>
        <v>24926019</v>
      </c>
      <c r="M247" s="43">
        <f t="shared" si="49"/>
        <v>24507103</v>
      </c>
      <c r="N247" s="46">
        <f t="shared" si="49"/>
        <v>22151505</v>
      </c>
      <c r="O247" s="46">
        <f t="shared" si="49"/>
        <v>71584627</v>
      </c>
      <c r="P247" s="45">
        <f t="shared" si="49"/>
        <v>10738862</v>
      </c>
      <c r="Q247" s="43">
        <f t="shared" si="49"/>
        <v>23745995</v>
      </c>
      <c r="R247" s="46">
        <f t="shared" si="49"/>
        <v>27026717</v>
      </c>
      <c r="S247" s="46">
        <f t="shared" si="49"/>
        <v>61511574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9383576</v>
      </c>
      <c r="E250" s="27">
        <v>9383576</v>
      </c>
      <c r="F250" s="27">
        <v>0</v>
      </c>
      <c r="G250" s="28">
        <f aca="true" t="shared" si="50" ref="G250:G277">IF($E250=0,0,$F250/$E250)</f>
        <v>0</v>
      </c>
      <c r="H250" s="29">
        <v>0</v>
      </c>
      <c r="I250" s="27">
        <v>0</v>
      </c>
      <c r="J250" s="30">
        <v>0</v>
      </c>
      <c r="K250" s="30">
        <v>0</v>
      </c>
      <c r="L250" s="29">
        <v>0</v>
      </c>
      <c r="M250" s="27">
        <v>0</v>
      </c>
      <c r="N250" s="30">
        <v>0</v>
      </c>
      <c r="O250" s="30">
        <v>0</v>
      </c>
      <c r="P250" s="29">
        <v>0</v>
      </c>
      <c r="Q250" s="27">
        <v>0</v>
      </c>
      <c r="R250" s="30">
        <v>0</v>
      </c>
      <c r="S250" s="30">
        <v>0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0</v>
      </c>
      <c r="E251" s="27">
        <v>0</v>
      </c>
      <c r="F251" s="27">
        <v>0</v>
      </c>
      <c r="G251" s="28">
        <f t="shared" si="50"/>
        <v>0</v>
      </c>
      <c r="H251" s="29">
        <v>0</v>
      </c>
      <c r="I251" s="27">
        <v>0</v>
      </c>
      <c r="J251" s="30">
        <v>0</v>
      </c>
      <c r="K251" s="30">
        <v>0</v>
      </c>
      <c r="L251" s="29">
        <v>0</v>
      </c>
      <c r="M251" s="27">
        <v>0</v>
      </c>
      <c r="N251" s="30">
        <v>0</v>
      </c>
      <c r="O251" s="30">
        <v>0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0</v>
      </c>
      <c r="E252" s="27">
        <v>0</v>
      </c>
      <c r="F252" s="27">
        <v>6588499</v>
      </c>
      <c r="G252" s="28">
        <f t="shared" si="50"/>
        <v>0</v>
      </c>
      <c r="H252" s="29">
        <v>0</v>
      </c>
      <c r="I252" s="27">
        <v>0</v>
      </c>
      <c r="J252" s="30">
        <v>0</v>
      </c>
      <c r="K252" s="30">
        <v>0</v>
      </c>
      <c r="L252" s="29">
        <v>0</v>
      </c>
      <c r="M252" s="27">
        <v>0</v>
      </c>
      <c r="N252" s="30">
        <v>0</v>
      </c>
      <c r="O252" s="30">
        <v>0</v>
      </c>
      <c r="P252" s="29">
        <v>0</v>
      </c>
      <c r="Q252" s="27">
        <v>16842</v>
      </c>
      <c r="R252" s="30">
        <v>6571657</v>
      </c>
      <c r="S252" s="30">
        <v>6588499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0</v>
      </c>
      <c r="E253" s="27">
        <v>0</v>
      </c>
      <c r="F253" s="27">
        <v>0</v>
      </c>
      <c r="G253" s="28">
        <f t="shared" si="50"/>
        <v>0</v>
      </c>
      <c r="H253" s="29">
        <v>0</v>
      </c>
      <c r="I253" s="27">
        <v>0</v>
      </c>
      <c r="J253" s="30">
        <v>0</v>
      </c>
      <c r="K253" s="30">
        <v>0</v>
      </c>
      <c r="L253" s="29">
        <v>0</v>
      </c>
      <c r="M253" s="27">
        <v>0</v>
      </c>
      <c r="N253" s="30">
        <v>0</v>
      </c>
      <c r="O253" s="30">
        <v>0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24117000</v>
      </c>
      <c r="E254" s="27">
        <v>24117000</v>
      </c>
      <c r="F254" s="27">
        <v>10036688</v>
      </c>
      <c r="G254" s="28">
        <f t="shared" si="50"/>
        <v>0.41616652154082184</v>
      </c>
      <c r="H254" s="29">
        <v>0</v>
      </c>
      <c r="I254" s="27">
        <v>0</v>
      </c>
      <c r="J254" s="30">
        <v>0</v>
      </c>
      <c r="K254" s="30">
        <v>0</v>
      </c>
      <c r="L254" s="29">
        <v>1001362</v>
      </c>
      <c r="M254" s="27">
        <v>1457241</v>
      </c>
      <c r="N254" s="30">
        <v>6169929</v>
      </c>
      <c r="O254" s="30">
        <v>8628532</v>
      </c>
      <c r="P254" s="29">
        <v>-563713</v>
      </c>
      <c r="Q254" s="27">
        <v>373971</v>
      </c>
      <c r="R254" s="30">
        <v>1597898</v>
      </c>
      <c r="S254" s="30">
        <v>1408156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0</v>
      </c>
      <c r="E255" s="27">
        <v>0</v>
      </c>
      <c r="F255" s="27">
        <v>0</v>
      </c>
      <c r="G255" s="28">
        <f t="shared" si="50"/>
        <v>0</v>
      </c>
      <c r="H255" s="29">
        <v>0</v>
      </c>
      <c r="I255" s="27">
        <v>0</v>
      </c>
      <c r="J255" s="30">
        <v>0</v>
      </c>
      <c r="K255" s="30">
        <v>0</v>
      </c>
      <c r="L255" s="29">
        <v>0</v>
      </c>
      <c r="M255" s="27">
        <v>0</v>
      </c>
      <c r="N255" s="30">
        <v>0</v>
      </c>
      <c r="O255" s="30">
        <v>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33500576</v>
      </c>
      <c r="E256" s="35">
        <f>SUM(E250:E255)</f>
        <v>33500576</v>
      </c>
      <c r="F256" s="35">
        <f>SUM(F250:F255)</f>
        <v>16625187</v>
      </c>
      <c r="G256" s="36">
        <f t="shared" si="50"/>
        <v>0.4962657059986073</v>
      </c>
      <c r="H256" s="37">
        <f aca="true" t="shared" si="51" ref="H256:W256">SUM(H250:H255)</f>
        <v>0</v>
      </c>
      <c r="I256" s="35">
        <f t="shared" si="51"/>
        <v>0</v>
      </c>
      <c r="J256" s="38">
        <f t="shared" si="51"/>
        <v>0</v>
      </c>
      <c r="K256" s="38">
        <f t="shared" si="51"/>
        <v>0</v>
      </c>
      <c r="L256" s="37">
        <f t="shared" si="51"/>
        <v>1001362</v>
      </c>
      <c r="M256" s="35">
        <f t="shared" si="51"/>
        <v>1457241</v>
      </c>
      <c r="N256" s="38">
        <f t="shared" si="51"/>
        <v>6169929</v>
      </c>
      <c r="O256" s="38">
        <f t="shared" si="51"/>
        <v>8628532</v>
      </c>
      <c r="P256" s="37">
        <f t="shared" si="51"/>
        <v>-563713</v>
      </c>
      <c r="Q256" s="35">
        <f t="shared" si="51"/>
        <v>390813</v>
      </c>
      <c r="R256" s="38">
        <f t="shared" si="51"/>
        <v>8169555</v>
      </c>
      <c r="S256" s="38">
        <f t="shared" si="51"/>
        <v>7996655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0</v>
      </c>
      <c r="E257" s="27">
        <v>0</v>
      </c>
      <c r="F257" s="27">
        <v>1077858</v>
      </c>
      <c r="G257" s="28">
        <f t="shared" si="50"/>
        <v>0</v>
      </c>
      <c r="H257" s="29">
        <v>233513</v>
      </c>
      <c r="I257" s="27">
        <v>150830</v>
      </c>
      <c r="J257" s="30">
        <v>91889</v>
      </c>
      <c r="K257" s="30">
        <v>476232</v>
      </c>
      <c r="L257" s="29">
        <v>239523</v>
      </c>
      <c r="M257" s="27">
        <v>6450</v>
      </c>
      <c r="N257" s="30">
        <v>0</v>
      </c>
      <c r="O257" s="30">
        <v>245973</v>
      </c>
      <c r="P257" s="29">
        <v>229745</v>
      </c>
      <c r="Q257" s="27">
        <v>0</v>
      </c>
      <c r="R257" s="30">
        <v>125908</v>
      </c>
      <c r="S257" s="30">
        <v>355653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0</v>
      </c>
      <c r="E258" s="27">
        <v>0</v>
      </c>
      <c r="F258" s="27">
        <v>0</v>
      </c>
      <c r="G258" s="28">
        <f t="shared" si="50"/>
        <v>0</v>
      </c>
      <c r="H258" s="29">
        <v>0</v>
      </c>
      <c r="I258" s="27">
        <v>0</v>
      </c>
      <c r="J258" s="30">
        <v>0</v>
      </c>
      <c r="K258" s="30">
        <v>0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0</v>
      </c>
      <c r="E259" s="27">
        <v>0</v>
      </c>
      <c r="F259" s="27">
        <v>0</v>
      </c>
      <c r="G259" s="28">
        <f t="shared" si="50"/>
        <v>0</v>
      </c>
      <c r="H259" s="29">
        <v>0</v>
      </c>
      <c r="I259" s="27">
        <v>0</v>
      </c>
      <c r="J259" s="30">
        <v>0</v>
      </c>
      <c r="K259" s="30">
        <v>0</v>
      </c>
      <c r="L259" s="29">
        <v>0</v>
      </c>
      <c r="M259" s="27">
        <v>0</v>
      </c>
      <c r="N259" s="30">
        <v>0</v>
      </c>
      <c r="O259" s="30">
        <v>0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0</v>
      </c>
      <c r="E260" s="27">
        <v>0</v>
      </c>
      <c r="F260" s="27">
        <v>0</v>
      </c>
      <c r="G260" s="28">
        <f t="shared" si="50"/>
        <v>0</v>
      </c>
      <c r="H260" s="29">
        <v>0</v>
      </c>
      <c r="I260" s="27">
        <v>0</v>
      </c>
      <c r="J260" s="30">
        <v>0</v>
      </c>
      <c r="K260" s="30">
        <v>0</v>
      </c>
      <c r="L260" s="29">
        <v>0</v>
      </c>
      <c r="M260" s="27">
        <v>0</v>
      </c>
      <c r="N260" s="30">
        <v>0</v>
      </c>
      <c r="O260" s="30">
        <v>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0</v>
      </c>
      <c r="E261" s="27">
        <v>0</v>
      </c>
      <c r="F261" s="27">
        <v>0</v>
      </c>
      <c r="G261" s="28">
        <f t="shared" si="50"/>
        <v>0</v>
      </c>
      <c r="H261" s="29">
        <v>0</v>
      </c>
      <c r="I261" s="27">
        <v>0</v>
      </c>
      <c r="J261" s="30">
        <v>0</v>
      </c>
      <c r="K261" s="30">
        <v>0</v>
      </c>
      <c r="L261" s="29">
        <v>0</v>
      </c>
      <c r="M261" s="27">
        <v>0</v>
      </c>
      <c r="N261" s="30">
        <v>0</v>
      </c>
      <c r="O261" s="30">
        <v>0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29750000</v>
      </c>
      <c r="E262" s="27">
        <v>0</v>
      </c>
      <c r="F262" s="27">
        <v>5025966</v>
      </c>
      <c r="G262" s="28">
        <f t="shared" si="50"/>
        <v>0</v>
      </c>
      <c r="H262" s="29">
        <v>0</v>
      </c>
      <c r="I262" s="27">
        <v>4830618</v>
      </c>
      <c r="J262" s="30">
        <v>0</v>
      </c>
      <c r="K262" s="30">
        <v>4830618</v>
      </c>
      <c r="L262" s="29">
        <v>195348</v>
      </c>
      <c r="M262" s="27">
        <v>0</v>
      </c>
      <c r="N262" s="30">
        <v>0</v>
      </c>
      <c r="O262" s="30">
        <v>195348</v>
      </c>
      <c r="P262" s="29">
        <v>0</v>
      </c>
      <c r="Q262" s="27">
        <v>0</v>
      </c>
      <c r="R262" s="30">
        <v>0</v>
      </c>
      <c r="S262" s="30">
        <v>0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477</v>
      </c>
      <c r="C263" s="33"/>
      <c r="D263" s="34">
        <f>SUM(D257:D262)</f>
        <v>29750000</v>
      </c>
      <c r="E263" s="35">
        <f>SUM(E257:E262)</f>
        <v>0</v>
      </c>
      <c r="F263" s="35">
        <f>SUM(F257:F262)</f>
        <v>6103824</v>
      </c>
      <c r="G263" s="36">
        <f t="shared" si="50"/>
        <v>0</v>
      </c>
      <c r="H263" s="37">
        <f aca="true" t="shared" si="52" ref="H263:W263">SUM(H257:H262)</f>
        <v>233513</v>
      </c>
      <c r="I263" s="35">
        <f t="shared" si="52"/>
        <v>4981448</v>
      </c>
      <c r="J263" s="38">
        <f t="shared" si="52"/>
        <v>91889</v>
      </c>
      <c r="K263" s="38">
        <f t="shared" si="52"/>
        <v>5306850</v>
      </c>
      <c r="L263" s="37">
        <f t="shared" si="52"/>
        <v>434871</v>
      </c>
      <c r="M263" s="35">
        <f t="shared" si="52"/>
        <v>6450</v>
      </c>
      <c r="N263" s="38">
        <f t="shared" si="52"/>
        <v>0</v>
      </c>
      <c r="O263" s="38">
        <f t="shared" si="52"/>
        <v>441321</v>
      </c>
      <c r="P263" s="37">
        <f t="shared" si="52"/>
        <v>229745</v>
      </c>
      <c r="Q263" s="35">
        <f t="shared" si="52"/>
        <v>0</v>
      </c>
      <c r="R263" s="38">
        <f t="shared" si="52"/>
        <v>125908</v>
      </c>
      <c r="S263" s="38">
        <f t="shared" si="52"/>
        <v>355653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0</v>
      </c>
      <c r="E264" s="27">
        <v>0</v>
      </c>
      <c r="F264" s="27">
        <v>6730342</v>
      </c>
      <c r="G264" s="28">
        <f t="shared" si="50"/>
        <v>0</v>
      </c>
      <c r="H264" s="29">
        <v>1071645</v>
      </c>
      <c r="I264" s="27">
        <v>832125</v>
      </c>
      <c r="J264" s="30">
        <v>559614</v>
      </c>
      <c r="K264" s="30">
        <v>2463384</v>
      </c>
      <c r="L264" s="29">
        <v>899174</v>
      </c>
      <c r="M264" s="27">
        <v>555894</v>
      </c>
      <c r="N264" s="30">
        <v>1256490</v>
      </c>
      <c r="O264" s="30">
        <v>2711558</v>
      </c>
      <c r="P264" s="29">
        <v>1179989</v>
      </c>
      <c r="Q264" s="27">
        <v>63077</v>
      </c>
      <c r="R264" s="30">
        <v>312334</v>
      </c>
      <c r="S264" s="30">
        <v>1555400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0</v>
      </c>
      <c r="E265" s="27">
        <v>0</v>
      </c>
      <c r="F265" s="27">
        <v>1316535</v>
      </c>
      <c r="G265" s="28">
        <f t="shared" si="50"/>
        <v>0</v>
      </c>
      <c r="H265" s="29">
        <v>0</v>
      </c>
      <c r="I265" s="27">
        <v>0</v>
      </c>
      <c r="J265" s="30">
        <v>0</v>
      </c>
      <c r="K265" s="30">
        <v>0</v>
      </c>
      <c r="L265" s="29">
        <v>0</v>
      </c>
      <c r="M265" s="27">
        <v>0</v>
      </c>
      <c r="N265" s="30">
        <v>0</v>
      </c>
      <c r="O265" s="30">
        <v>0</v>
      </c>
      <c r="P265" s="29">
        <v>0</v>
      </c>
      <c r="Q265" s="27">
        <v>0</v>
      </c>
      <c r="R265" s="30">
        <v>1316535</v>
      </c>
      <c r="S265" s="30">
        <v>1316535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0</v>
      </c>
      <c r="E266" s="27">
        <v>0</v>
      </c>
      <c r="F266" s="27">
        <v>0</v>
      </c>
      <c r="G266" s="28">
        <f t="shared" si="50"/>
        <v>0</v>
      </c>
      <c r="H266" s="29">
        <v>0</v>
      </c>
      <c r="I266" s="27">
        <v>0</v>
      </c>
      <c r="J266" s="30">
        <v>0</v>
      </c>
      <c r="K266" s="30">
        <v>0</v>
      </c>
      <c r="L266" s="29">
        <v>0</v>
      </c>
      <c r="M266" s="27">
        <v>0</v>
      </c>
      <c r="N266" s="30">
        <v>0</v>
      </c>
      <c r="O266" s="30">
        <v>0</v>
      </c>
      <c r="P266" s="29">
        <v>0</v>
      </c>
      <c r="Q266" s="27">
        <v>0</v>
      </c>
      <c r="R266" s="30">
        <v>0</v>
      </c>
      <c r="S266" s="30">
        <v>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0</v>
      </c>
      <c r="E267" s="27">
        <v>0</v>
      </c>
      <c r="F267" s="27">
        <v>3666023</v>
      </c>
      <c r="G267" s="28">
        <f t="shared" si="50"/>
        <v>0</v>
      </c>
      <c r="H267" s="29">
        <v>483623</v>
      </c>
      <c r="I267" s="27">
        <v>211895</v>
      </c>
      <c r="J267" s="30">
        <v>483623</v>
      </c>
      <c r="K267" s="30">
        <v>1179141</v>
      </c>
      <c r="L267" s="29">
        <v>577762</v>
      </c>
      <c r="M267" s="27">
        <v>305815</v>
      </c>
      <c r="N267" s="30">
        <v>668314</v>
      </c>
      <c r="O267" s="30">
        <v>1551891</v>
      </c>
      <c r="P267" s="29">
        <v>366310</v>
      </c>
      <c r="Q267" s="27">
        <v>467928</v>
      </c>
      <c r="R267" s="30">
        <v>100753</v>
      </c>
      <c r="S267" s="30">
        <v>934991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0</v>
      </c>
      <c r="E268" s="27">
        <v>0</v>
      </c>
      <c r="F268" s="27">
        <v>0</v>
      </c>
      <c r="G268" s="28">
        <f t="shared" si="50"/>
        <v>0</v>
      </c>
      <c r="H268" s="29">
        <v>0</v>
      </c>
      <c r="I268" s="27">
        <v>0</v>
      </c>
      <c r="J268" s="30">
        <v>0</v>
      </c>
      <c r="K268" s="30">
        <v>0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0</v>
      </c>
      <c r="E269" s="27">
        <v>0</v>
      </c>
      <c r="F269" s="27">
        <v>16593409</v>
      </c>
      <c r="G269" s="28">
        <f t="shared" si="50"/>
        <v>0</v>
      </c>
      <c r="H269" s="29">
        <v>36255</v>
      </c>
      <c r="I269" s="27">
        <v>15722072</v>
      </c>
      <c r="J269" s="30">
        <v>486</v>
      </c>
      <c r="K269" s="30">
        <v>15758813</v>
      </c>
      <c r="L269" s="29">
        <v>115164</v>
      </c>
      <c r="M269" s="27">
        <v>269547</v>
      </c>
      <c r="N269" s="30">
        <v>212144</v>
      </c>
      <c r="O269" s="30">
        <v>596855</v>
      </c>
      <c r="P269" s="29">
        <v>166224</v>
      </c>
      <c r="Q269" s="27">
        <v>71517</v>
      </c>
      <c r="R269" s="30">
        <v>0</v>
      </c>
      <c r="S269" s="30">
        <v>237741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490</v>
      </c>
      <c r="C270" s="33"/>
      <c r="D270" s="34">
        <f>SUM(D264:D269)</f>
        <v>0</v>
      </c>
      <c r="E270" s="35">
        <f>SUM(E264:E269)</f>
        <v>0</v>
      </c>
      <c r="F270" s="35">
        <f>SUM(F264:F269)</f>
        <v>28306309</v>
      </c>
      <c r="G270" s="36">
        <f t="shared" si="50"/>
        <v>0</v>
      </c>
      <c r="H270" s="37">
        <f aca="true" t="shared" si="53" ref="H270:W270">SUM(H264:H269)</f>
        <v>1591523</v>
      </c>
      <c r="I270" s="35">
        <f t="shared" si="53"/>
        <v>16766092</v>
      </c>
      <c r="J270" s="38">
        <f t="shared" si="53"/>
        <v>1043723</v>
      </c>
      <c r="K270" s="38">
        <f t="shared" si="53"/>
        <v>19401338</v>
      </c>
      <c r="L270" s="37">
        <f t="shared" si="53"/>
        <v>1592100</v>
      </c>
      <c r="M270" s="35">
        <f t="shared" si="53"/>
        <v>1131256</v>
      </c>
      <c r="N270" s="38">
        <f t="shared" si="53"/>
        <v>2136948</v>
      </c>
      <c r="O270" s="38">
        <f t="shared" si="53"/>
        <v>4860304</v>
      </c>
      <c r="P270" s="37">
        <f t="shared" si="53"/>
        <v>1712523</v>
      </c>
      <c r="Q270" s="35">
        <f t="shared" si="53"/>
        <v>602522</v>
      </c>
      <c r="R270" s="38">
        <f t="shared" si="53"/>
        <v>1729622</v>
      </c>
      <c r="S270" s="38">
        <f t="shared" si="53"/>
        <v>4044667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0</v>
      </c>
      <c r="E271" s="27">
        <v>0</v>
      </c>
      <c r="F271" s="27">
        <v>0</v>
      </c>
      <c r="G271" s="28">
        <f t="shared" si="50"/>
        <v>0</v>
      </c>
      <c r="H271" s="29">
        <v>0</v>
      </c>
      <c r="I271" s="27">
        <v>0</v>
      </c>
      <c r="J271" s="30">
        <v>0</v>
      </c>
      <c r="K271" s="30">
        <v>0</v>
      </c>
      <c r="L271" s="29">
        <v>0</v>
      </c>
      <c r="M271" s="27">
        <v>0</v>
      </c>
      <c r="N271" s="30">
        <v>0</v>
      </c>
      <c r="O271" s="30">
        <v>0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0</v>
      </c>
      <c r="E272" s="27">
        <v>0</v>
      </c>
      <c r="F272" s="27">
        <v>0</v>
      </c>
      <c r="G272" s="28">
        <f t="shared" si="50"/>
        <v>0</v>
      </c>
      <c r="H272" s="29">
        <v>0</v>
      </c>
      <c r="I272" s="27">
        <v>0</v>
      </c>
      <c r="J272" s="30">
        <v>0</v>
      </c>
      <c r="K272" s="30">
        <v>0</v>
      </c>
      <c r="L272" s="29">
        <v>0</v>
      </c>
      <c r="M272" s="27">
        <v>0</v>
      </c>
      <c r="N272" s="30">
        <v>0</v>
      </c>
      <c r="O272" s="30">
        <v>0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0</v>
      </c>
      <c r="E273" s="27">
        <v>0</v>
      </c>
      <c r="F273" s="27">
        <v>0</v>
      </c>
      <c r="G273" s="28">
        <f t="shared" si="50"/>
        <v>0</v>
      </c>
      <c r="H273" s="29">
        <v>0</v>
      </c>
      <c r="I273" s="27">
        <v>0</v>
      </c>
      <c r="J273" s="30">
        <v>0</v>
      </c>
      <c r="K273" s="30">
        <v>0</v>
      </c>
      <c r="L273" s="29">
        <v>0</v>
      </c>
      <c r="M273" s="27">
        <v>0</v>
      </c>
      <c r="N273" s="30">
        <v>0</v>
      </c>
      <c r="O273" s="30">
        <v>0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0</v>
      </c>
      <c r="E274" s="27">
        <v>0</v>
      </c>
      <c r="F274" s="27">
        <v>1851002</v>
      </c>
      <c r="G274" s="28">
        <f t="shared" si="50"/>
        <v>0</v>
      </c>
      <c r="H274" s="29">
        <v>175969</v>
      </c>
      <c r="I274" s="27">
        <v>162384</v>
      </c>
      <c r="J274" s="30">
        <v>78851</v>
      </c>
      <c r="K274" s="30">
        <v>417204</v>
      </c>
      <c r="L274" s="29">
        <v>418409</v>
      </c>
      <c r="M274" s="27">
        <v>195809</v>
      </c>
      <c r="N274" s="30">
        <v>129642</v>
      </c>
      <c r="O274" s="30">
        <v>743860</v>
      </c>
      <c r="P274" s="29">
        <v>148823</v>
      </c>
      <c r="Q274" s="27">
        <v>257541</v>
      </c>
      <c r="R274" s="30">
        <v>283574</v>
      </c>
      <c r="S274" s="30">
        <v>689938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0</v>
      </c>
      <c r="E275" s="27">
        <v>0</v>
      </c>
      <c r="F275" s="27">
        <v>0</v>
      </c>
      <c r="G275" s="28">
        <f t="shared" si="50"/>
        <v>0</v>
      </c>
      <c r="H275" s="29">
        <v>0</v>
      </c>
      <c r="I275" s="27">
        <v>0</v>
      </c>
      <c r="J275" s="30">
        <v>0</v>
      </c>
      <c r="K275" s="30">
        <v>0</v>
      </c>
      <c r="L275" s="29">
        <v>0</v>
      </c>
      <c r="M275" s="27">
        <v>0</v>
      </c>
      <c r="N275" s="30">
        <v>0</v>
      </c>
      <c r="O275" s="30">
        <v>0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501</v>
      </c>
      <c r="C276" s="55"/>
      <c r="D276" s="56">
        <f>SUM(D271:D275)</f>
        <v>0</v>
      </c>
      <c r="E276" s="57">
        <f>SUM(E271:E275)</f>
        <v>0</v>
      </c>
      <c r="F276" s="57">
        <f>SUM(F271:F275)</f>
        <v>1851002</v>
      </c>
      <c r="G276" s="58">
        <f t="shared" si="50"/>
        <v>0</v>
      </c>
      <c r="H276" s="59">
        <f aca="true" t="shared" si="54" ref="H276:W276">SUM(H271:H275)</f>
        <v>175969</v>
      </c>
      <c r="I276" s="57">
        <f t="shared" si="54"/>
        <v>162384</v>
      </c>
      <c r="J276" s="60">
        <f t="shared" si="54"/>
        <v>78851</v>
      </c>
      <c r="K276" s="60">
        <f t="shared" si="54"/>
        <v>417204</v>
      </c>
      <c r="L276" s="59">
        <f t="shared" si="54"/>
        <v>418409</v>
      </c>
      <c r="M276" s="57">
        <f t="shared" si="54"/>
        <v>195809</v>
      </c>
      <c r="N276" s="60">
        <f t="shared" si="54"/>
        <v>129642</v>
      </c>
      <c r="O276" s="60">
        <f t="shared" si="54"/>
        <v>743860</v>
      </c>
      <c r="P276" s="59">
        <f t="shared" si="54"/>
        <v>148823</v>
      </c>
      <c r="Q276" s="57">
        <f t="shared" si="54"/>
        <v>257541</v>
      </c>
      <c r="R276" s="60">
        <f t="shared" si="54"/>
        <v>283574</v>
      </c>
      <c r="S276" s="60">
        <f t="shared" si="54"/>
        <v>689938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63250576</v>
      </c>
      <c r="E277" s="43">
        <f>SUM(E250:E255,E257:E262,E264:E269,E271:E275)</f>
        <v>33500576</v>
      </c>
      <c r="F277" s="43">
        <f>SUM(F250:F255,F257:F262,F264:F269,F271:F275)</f>
        <v>52886322</v>
      </c>
      <c r="G277" s="44">
        <f t="shared" si="50"/>
        <v>1.5786690354219581</v>
      </c>
      <c r="H277" s="45">
        <f aca="true" t="shared" si="55" ref="H277:W277">SUM(H250:H255,H257:H262,H264:H269,H271:H275)</f>
        <v>2001005</v>
      </c>
      <c r="I277" s="43">
        <f t="shared" si="55"/>
        <v>21909924</v>
      </c>
      <c r="J277" s="46">
        <f t="shared" si="55"/>
        <v>1214463</v>
      </c>
      <c r="K277" s="46">
        <f t="shared" si="55"/>
        <v>25125392</v>
      </c>
      <c r="L277" s="45">
        <f t="shared" si="55"/>
        <v>3446742</v>
      </c>
      <c r="M277" s="43">
        <f t="shared" si="55"/>
        <v>2790756</v>
      </c>
      <c r="N277" s="46">
        <f t="shared" si="55"/>
        <v>8436519</v>
      </c>
      <c r="O277" s="46">
        <f t="shared" si="55"/>
        <v>14674017</v>
      </c>
      <c r="P277" s="45">
        <f t="shared" si="55"/>
        <v>1527378</v>
      </c>
      <c r="Q277" s="43">
        <f t="shared" si="55"/>
        <v>1250876</v>
      </c>
      <c r="R277" s="46">
        <f t="shared" si="55"/>
        <v>10308659</v>
      </c>
      <c r="S277" s="46">
        <f t="shared" si="55"/>
        <v>13086913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9233359</v>
      </c>
      <c r="E280" s="27">
        <v>0</v>
      </c>
      <c r="F280" s="27">
        <v>0</v>
      </c>
      <c r="G280" s="28">
        <f aca="true" t="shared" si="56" ref="G280:G317">IF($E280=0,0,$F280/$E280)</f>
        <v>0</v>
      </c>
      <c r="H280" s="29">
        <v>0</v>
      </c>
      <c r="I280" s="27">
        <v>0</v>
      </c>
      <c r="J280" s="30">
        <v>0</v>
      </c>
      <c r="K280" s="30">
        <v>0</v>
      </c>
      <c r="L280" s="29">
        <v>0</v>
      </c>
      <c r="M280" s="27">
        <v>0</v>
      </c>
      <c r="N280" s="30">
        <v>0</v>
      </c>
      <c r="O280" s="30">
        <v>0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26683545</v>
      </c>
      <c r="E281" s="27">
        <v>26683545</v>
      </c>
      <c r="F281" s="27">
        <v>3218223</v>
      </c>
      <c r="G281" s="28">
        <f t="shared" si="56"/>
        <v>0.12060702579061365</v>
      </c>
      <c r="H281" s="29">
        <v>0</v>
      </c>
      <c r="I281" s="27">
        <v>1794327</v>
      </c>
      <c r="J281" s="30">
        <v>1423896</v>
      </c>
      <c r="K281" s="30">
        <v>3218223</v>
      </c>
      <c r="L281" s="29">
        <v>0</v>
      </c>
      <c r="M281" s="27">
        <v>0</v>
      </c>
      <c r="N281" s="30">
        <v>0</v>
      </c>
      <c r="O281" s="30">
        <v>0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16616887</v>
      </c>
      <c r="E282" s="27">
        <v>16616887</v>
      </c>
      <c r="F282" s="27">
        <v>0</v>
      </c>
      <c r="G282" s="28">
        <f t="shared" si="56"/>
        <v>0</v>
      </c>
      <c r="H282" s="29">
        <v>0</v>
      </c>
      <c r="I282" s="27">
        <v>0</v>
      </c>
      <c r="J282" s="30">
        <v>0</v>
      </c>
      <c r="K282" s="30">
        <v>0</v>
      </c>
      <c r="L282" s="29">
        <v>0</v>
      </c>
      <c r="M282" s="27">
        <v>0</v>
      </c>
      <c r="N282" s="30">
        <v>0</v>
      </c>
      <c r="O282" s="30">
        <v>0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982000</v>
      </c>
      <c r="E283" s="27">
        <v>982000</v>
      </c>
      <c r="F283" s="27">
        <v>0</v>
      </c>
      <c r="G283" s="28">
        <f t="shared" si="56"/>
        <v>0</v>
      </c>
      <c r="H283" s="29">
        <v>0</v>
      </c>
      <c r="I283" s="27">
        <v>0</v>
      </c>
      <c r="J283" s="30">
        <v>0</v>
      </c>
      <c r="K283" s="30">
        <v>0</v>
      </c>
      <c r="L283" s="29">
        <v>0</v>
      </c>
      <c r="M283" s="27">
        <v>0</v>
      </c>
      <c r="N283" s="30">
        <v>0</v>
      </c>
      <c r="O283" s="30">
        <v>0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512</v>
      </c>
      <c r="C284" s="33"/>
      <c r="D284" s="34">
        <f>SUM(D280:D283)</f>
        <v>53515791</v>
      </c>
      <c r="E284" s="35">
        <f>SUM(E280:E283)</f>
        <v>44282432</v>
      </c>
      <c r="F284" s="35">
        <f>SUM(F280:F283)</f>
        <v>3218223</v>
      </c>
      <c r="G284" s="36">
        <f t="shared" si="56"/>
        <v>0.0726749379979853</v>
      </c>
      <c r="H284" s="37">
        <f aca="true" t="shared" si="57" ref="H284:W284">SUM(H280:H283)</f>
        <v>0</v>
      </c>
      <c r="I284" s="35">
        <f t="shared" si="57"/>
        <v>1794327</v>
      </c>
      <c r="J284" s="38">
        <f t="shared" si="57"/>
        <v>1423896</v>
      </c>
      <c r="K284" s="38">
        <f t="shared" si="57"/>
        <v>3218223</v>
      </c>
      <c r="L284" s="37">
        <f t="shared" si="57"/>
        <v>0</v>
      </c>
      <c r="M284" s="35">
        <f t="shared" si="57"/>
        <v>0</v>
      </c>
      <c r="N284" s="38">
        <f t="shared" si="57"/>
        <v>0</v>
      </c>
      <c r="O284" s="38">
        <f t="shared" si="57"/>
        <v>0</v>
      </c>
      <c r="P284" s="37">
        <f t="shared" si="57"/>
        <v>0</v>
      </c>
      <c r="Q284" s="35">
        <f t="shared" si="57"/>
        <v>0</v>
      </c>
      <c r="R284" s="38">
        <f t="shared" si="57"/>
        <v>0</v>
      </c>
      <c r="S284" s="38">
        <f t="shared" si="57"/>
        <v>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2024841</v>
      </c>
      <c r="E285" s="27">
        <v>2024841</v>
      </c>
      <c r="F285" s="27">
        <v>0</v>
      </c>
      <c r="G285" s="28">
        <f t="shared" si="56"/>
        <v>0</v>
      </c>
      <c r="H285" s="29">
        <v>0</v>
      </c>
      <c r="I285" s="27">
        <v>0</v>
      </c>
      <c r="J285" s="30">
        <v>0</v>
      </c>
      <c r="K285" s="30">
        <v>0</v>
      </c>
      <c r="L285" s="29">
        <v>0</v>
      </c>
      <c r="M285" s="27">
        <v>0</v>
      </c>
      <c r="N285" s="30">
        <v>0</v>
      </c>
      <c r="O285" s="30">
        <v>0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6252500</v>
      </c>
      <c r="E286" s="27">
        <v>6252500</v>
      </c>
      <c r="F286" s="27">
        <v>0</v>
      </c>
      <c r="G286" s="28">
        <f t="shared" si="56"/>
        <v>0</v>
      </c>
      <c r="H286" s="29">
        <v>0</v>
      </c>
      <c r="I286" s="27">
        <v>0</v>
      </c>
      <c r="J286" s="30">
        <v>0</v>
      </c>
      <c r="K286" s="30">
        <v>0</v>
      </c>
      <c r="L286" s="29">
        <v>0</v>
      </c>
      <c r="M286" s="27">
        <v>0</v>
      </c>
      <c r="N286" s="30">
        <v>0</v>
      </c>
      <c r="O286" s="30">
        <v>0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898000</v>
      </c>
      <c r="E287" s="27">
        <v>898000</v>
      </c>
      <c r="F287" s="27">
        <v>0</v>
      </c>
      <c r="G287" s="28">
        <f t="shared" si="56"/>
        <v>0</v>
      </c>
      <c r="H287" s="29">
        <v>0</v>
      </c>
      <c r="I287" s="27">
        <v>0</v>
      </c>
      <c r="J287" s="30">
        <v>0</v>
      </c>
      <c r="K287" s="30">
        <v>0</v>
      </c>
      <c r="L287" s="29">
        <v>0</v>
      </c>
      <c r="M287" s="27">
        <v>0</v>
      </c>
      <c r="N287" s="30">
        <v>0</v>
      </c>
      <c r="O287" s="30">
        <v>0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4164900</v>
      </c>
      <c r="E288" s="27">
        <v>0</v>
      </c>
      <c r="F288" s="27">
        <v>2632553</v>
      </c>
      <c r="G288" s="28">
        <f t="shared" si="56"/>
        <v>0</v>
      </c>
      <c r="H288" s="29">
        <v>75955</v>
      </c>
      <c r="I288" s="27">
        <v>187192</v>
      </c>
      <c r="J288" s="30">
        <v>453405</v>
      </c>
      <c r="K288" s="30">
        <v>716552</v>
      </c>
      <c r="L288" s="29">
        <v>306352</v>
      </c>
      <c r="M288" s="27">
        <v>356716</v>
      </c>
      <c r="N288" s="30">
        <v>313484</v>
      </c>
      <c r="O288" s="30">
        <v>976552</v>
      </c>
      <c r="P288" s="29">
        <v>120029</v>
      </c>
      <c r="Q288" s="27">
        <v>227839</v>
      </c>
      <c r="R288" s="30">
        <v>591581</v>
      </c>
      <c r="S288" s="30">
        <v>939449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0</v>
      </c>
      <c r="E289" s="27">
        <v>0</v>
      </c>
      <c r="F289" s="27">
        <v>0</v>
      </c>
      <c r="G289" s="28">
        <f t="shared" si="56"/>
        <v>0</v>
      </c>
      <c r="H289" s="29">
        <v>0</v>
      </c>
      <c r="I289" s="27">
        <v>0</v>
      </c>
      <c r="J289" s="30">
        <v>0</v>
      </c>
      <c r="K289" s="30">
        <v>0</v>
      </c>
      <c r="L289" s="29">
        <v>0</v>
      </c>
      <c r="M289" s="27">
        <v>0</v>
      </c>
      <c r="N289" s="30">
        <v>0</v>
      </c>
      <c r="O289" s="30">
        <v>0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1706500</v>
      </c>
      <c r="E290" s="27">
        <v>999486</v>
      </c>
      <c r="F290" s="27">
        <v>0</v>
      </c>
      <c r="G290" s="28">
        <f t="shared" si="56"/>
        <v>0</v>
      </c>
      <c r="H290" s="29">
        <v>0</v>
      </c>
      <c r="I290" s="27">
        <v>0</v>
      </c>
      <c r="J290" s="30">
        <v>0</v>
      </c>
      <c r="K290" s="30">
        <v>0</v>
      </c>
      <c r="L290" s="29">
        <v>0</v>
      </c>
      <c r="M290" s="27">
        <v>0</v>
      </c>
      <c r="N290" s="30">
        <v>0</v>
      </c>
      <c r="O290" s="30">
        <v>0</v>
      </c>
      <c r="P290" s="29">
        <v>0</v>
      </c>
      <c r="Q290" s="27">
        <v>0</v>
      </c>
      <c r="R290" s="30">
        <v>0</v>
      </c>
      <c r="S290" s="30">
        <v>0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1040690</v>
      </c>
      <c r="E291" s="27">
        <v>1006240</v>
      </c>
      <c r="F291" s="27">
        <v>460816</v>
      </c>
      <c r="G291" s="28">
        <f t="shared" si="56"/>
        <v>0.457958339958658</v>
      </c>
      <c r="H291" s="29">
        <v>118376</v>
      </c>
      <c r="I291" s="27">
        <v>78275</v>
      </c>
      <c r="J291" s="30">
        <v>20295</v>
      </c>
      <c r="K291" s="30">
        <v>216946</v>
      </c>
      <c r="L291" s="29">
        <v>31191</v>
      </c>
      <c r="M291" s="27">
        <v>49569</v>
      </c>
      <c r="N291" s="30">
        <v>39503</v>
      </c>
      <c r="O291" s="30">
        <v>120263</v>
      </c>
      <c r="P291" s="29">
        <v>37189</v>
      </c>
      <c r="Q291" s="27">
        <v>46735</v>
      </c>
      <c r="R291" s="30">
        <v>39683</v>
      </c>
      <c r="S291" s="30">
        <v>123607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527</v>
      </c>
      <c r="C292" s="33"/>
      <c r="D292" s="34">
        <f>SUM(D285:D291)</f>
        <v>16087431</v>
      </c>
      <c r="E292" s="35">
        <f>SUM(E285:E291)</f>
        <v>11181067</v>
      </c>
      <c r="F292" s="35">
        <f>SUM(F285:F291)</f>
        <v>3093369</v>
      </c>
      <c r="G292" s="36">
        <f t="shared" si="56"/>
        <v>0.2766613418916102</v>
      </c>
      <c r="H292" s="37">
        <f aca="true" t="shared" si="58" ref="H292:W292">SUM(H285:H291)</f>
        <v>194331</v>
      </c>
      <c r="I292" s="35">
        <f t="shared" si="58"/>
        <v>265467</v>
      </c>
      <c r="J292" s="38">
        <f t="shared" si="58"/>
        <v>473700</v>
      </c>
      <c r="K292" s="38">
        <f t="shared" si="58"/>
        <v>933498</v>
      </c>
      <c r="L292" s="37">
        <f t="shared" si="58"/>
        <v>337543</v>
      </c>
      <c r="M292" s="35">
        <f t="shared" si="58"/>
        <v>406285</v>
      </c>
      <c r="N292" s="38">
        <f t="shared" si="58"/>
        <v>352987</v>
      </c>
      <c r="O292" s="38">
        <f t="shared" si="58"/>
        <v>1096815</v>
      </c>
      <c r="P292" s="37">
        <f t="shared" si="58"/>
        <v>157218</v>
      </c>
      <c r="Q292" s="35">
        <f t="shared" si="58"/>
        <v>274574</v>
      </c>
      <c r="R292" s="38">
        <f t="shared" si="58"/>
        <v>631264</v>
      </c>
      <c r="S292" s="38">
        <f t="shared" si="58"/>
        <v>1063056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1718000</v>
      </c>
      <c r="E293" s="27">
        <v>1718000</v>
      </c>
      <c r="F293" s="27">
        <v>0</v>
      </c>
      <c r="G293" s="28">
        <f t="shared" si="56"/>
        <v>0</v>
      </c>
      <c r="H293" s="29">
        <v>0</v>
      </c>
      <c r="I293" s="27">
        <v>0</v>
      </c>
      <c r="J293" s="30">
        <v>0</v>
      </c>
      <c r="K293" s="30">
        <v>0</v>
      </c>
      <c r="L293" s="29">
        <v>0</v>
      </c>
      <c r="M293" s="27">
        <v>0</v>
      </c>
      <c r="N293" s="30">
        <v>0</v>
      </c>
      <c r="O293" s="30">
        <v>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2221913</v>
      </c>
      <c r="E294" s="27">
        <v>0</v>
      </c>
      <c r="F294" s="27">
        <v>697051</v>
      </c>
      <c r="G294" s="28">
        <f t="shared" si="56"/>
        <v>0</v>
      </c>
      <c r="H294" s="29">
        <v>0</v>
      </c>
      <c r="I294" s="27">
        <v>151024</v>
      </c>
      <c r="J294" s="30">
        <v>204075</v>
      </c>
      <c r="K294" s="30">
        <v>355099</v>
      </c>
      <c r="L294" s="29">
        <v>341952</v>
      </c>
      <c r="M294" s="27">
        <v>0</v>
      </c>
      <c r="N294" s="30">
        <v>0</v>
      </c>
      <c r="O294" s="30">
        <v>341952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12039808</v>
      </c>
      <c r="E295" s="27">
        <v>0</v>
      </c>
      <c r="F295" s="27">
        <v>0</v>
      </c>
      <c r="G295" s="28">
        <f t="shared" si="56"/>
        <v>0</v>
      </c>
      <c r="H295" s="29">
        <v>0</v>
      </c>
      <c r="I295" s="27">
        <v>0</v>
      </c>
      <c r="J295" s="30">
        <v>0</v>
      </c>
      <c r="K295" s="30">
        <v>0</v>
      </c>
      <c r="L295" s="29">
        <v>0</v>
      </c>
      <c r="M295" s="27">
        <v>0</v>
      </c>
      <c r="N295" s="30">
        <v>0</v>
      </c>
      <c r="O295" s="30">
        <v>0</v>
      </c>
      <c r="P295" s="29">
        <v>0</v>
      </c>
      <c r="Q295" s="27">
        <v>0</v>
      </c>
      <c r="R295" s="30">
        <v>0</v>
      </c>
      <c r="S295" s="30">
        <v>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952000</v>
      </c>
      <c r="E296" s="27">
        <v>952000</v>
      </c>
      <c r="F296" s="27">
        <v>637257</v>
      </c>
      <c r="G296" s="28">
        <f t="shared" si="56"/>
        <v>0.6693876050420168</v>
      </c>
      <c r="H296" s="29">
        <v>27316</v>
      </c>
      <c r="I296" s="27">
        <v>68725</v>
      </c>
      <c r="J296" s="30">
        <v>47772</v>
      </c>
      <c r="K296" s="30">
        <v>143813</v>
      </c>
      <c r="L296" s="29">
        <v>73208</v>
      </c>
      <c r="M296" s="27">
        <v>34653</v>
      </c>
      <c r="N296" s="30">
        <v>50687</v>
      </c>
      <c r="O296" s="30">
        <v>158548</v>
      </c>
      <c r="P296" s="29">
        <v>98605</v>
      </c>
      <c r="Q296" s="27">
        <v>83940</v>
      </c>
      <c r="R296" s="30">
        <v>152351</v>
      </c>
      <c r="S296" s="30">
        <v>334896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1509000</v>
      </c>
      <c r="E297" s="27">
        <v>1509000</v>
      </c>
      <c r="F297" s="27">
        <v>0</v>
      </c>
      <c r="G297" s="28">
        <f t="shared" si="56"/>
        <v>0</v>
      </c>
      <c r="H297" s="29">
        <v>0</v>
      </c>
      <c r="I297" s="27">
        <v>0</v>
      </c>
      <c r="J297" s="30">
        <v>0</v>
      </c>
      <c r="K297" s="30">
        <v>0</v>
      </c>
      <c r="L297" s="29">
        <v>0</v>
      </c>
      <c r="M297" s="27">
        <v>0</v>
      </c>
      <c r="N297" s="30">
        <v>0</v>
      </c>
      <c r="O297" s="30">
        <v>0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1486000</v>
      </c>
      <c r="E298" s="27">
        <v>999486</v>
      </c>
      <c r="F298" s="27">
        <v>0</v>
      </c>
      <c r="G298" s="28">
        <f t="shared" si="56"/>
        <v>0</v>
      </c>
      <c r="H298" s="29">
        <v>0</v>
      </c>
      <c r="I298" s="27">
        <v>0</v>
      </c>
      <c r="J298" s="30">
        <v>0</v>
      </c>
      <c r="K298" s="30">
        <v>0</v>
      </c>
      <c r="L298" s="29">
        <v>0</v>
      </c>
      <c r="M298" s="27">
        <v>0</v>
      </c>
      <c r="N298" s="30">
        <v>0</v>
      </c>
      <c r="O298" s="30">
        <v>0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0</v>
      </c>
      <c r="E299" s="27">
        <v>0</v>
      </c>
      <c r="F299" s="27">
        <v>0</v>
      </c>
      <c r="G299" s="28">
        <f t="shared" si="56"/>
        <v>0</v>
      </c>
      <c r="H299" s="29">
        <v>0</v>
      </c>
      <c r="I299" s="27">
        <v>0</v>
      </c>
      <c r="J299" s="30">
        <v>0</v>
      </c>
      <c r="K299" s="30">
        <v>0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10581000</v>
      </c>
      <c r="E300" s="27">
        <v>10581000</v>
      </c>
      <c r="F300" s="27">
        <v>0</v>
      </c>
      <c r="G300" s="28">
        <f t="shared" si="56"/>
        <v>0</v>
      </c>
      <c r="H300" s="29">
        <v>0</v>
      </c>
      <c r="I300" s="27">
        <v>0</v>
      </c>
      <c r="J300" s="30">
        <v>0</v>
      </c>
      <c r="K300" s="30">
        <v>0</v>
      </c>
      <c r="L300" s="29">
        <v>0</v>
      </c>
      <c r="M300" s="27">
        <v>0</v>
      </c>
      <c r="N300" s="30">
        <v>0</v>
      </c>
      <c r="O300" s="30">
        <v>0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0</v>
      </c>
      <c r="E301" s="27">
        <v>0</v>
      </c>
      <c r="F301" s="27">
        <v>0</v>
      </c>
      <c r="G301" s="28">
        <f t="shared" si="56"/>
        <v>0</v>
      </c>
      <c r="H301" s="29">
        <v>0</v>
      </c>
      <c r="I301" s="27">
        <v>0</v>
      </c>
      <c r="J301" s="30">
        <v>0</v>
      </c>
      <c r="K301" s="30">
        <v>0</v>
      </c>
      <c r="L301" s="29">
        <v>0</v>
      </c>
      <c r="M301" s="27">
        <v>0</v>
      </c>
      <c r="N301" s="30">
        <v>0</v>
      </c>
      <c r="O301" s="30">
        <v>0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546</v>
      </c>
      <c r="C302" s="33"/>
      <c r="D302" s="34">
        <f>SUM(D293:D301)</f>
        <v>30507721</v>
      </c>
      <c r="E302" s="35">
        <f>SUM(E293:E301)</f>
        <v>15759486</v>
      </c>
      <c r="F302" s="35">
        <f>SUM(F293:F301)</f>
        <v>1334308</v>
      </c>
      <c r="G302" s="36">
        <f t="shared" si="56"/>
        <v>0.08466697454472817</v>
      </c>
      <c r="H302" s="37">
        <f aca="true" t="shared" si="59" ref="H302:W302">SUM(H293:H301)</f>
        <v>27316</v>
      </c>
      <c r="I302" s="35">
        <f t="shared" si="59"/>
        <v>219749</v>
      </c>
      <c r="J302" s="38">
        <f t="shared" si="59"/>
        <v>251847</v>
      </c>
      <c r="K302" s="38">
        <f t="shared" si="59"/>
        <v>498912</v>
      </c>
      <c r="L302" s="37">
        <f t="shared" si="59"/>
        <v>415160</v>
      </c>
      <c r="M302" s="35">
        <f t="shared" si="59"/>
        <v>34653</v>
      </c>
      <c r="N302" s="38">
        <f t="shared" si="59"/>
        <v>50687</v>
      </c>
      <c r="O302" s="38">
        <f t="shared" si="59"/>
        <v>500500</v>
      </c>
      <c r="P302" s="37">
        <f t="shared" si="59"/>
        <v>98605</v>
      </c>
      <c r="Q302" s="35">
        <f t="shared" si="59"/>
        <v>83940</v>
      </c>
      <c r="R302" s="38">
        <f t="shared" si="59"/>
        <v>152351</v>
      </c>
      <c r="S302" s="38">
        <f t="shared" si="59"/>
        <v>334896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547000</v>
      </c>
      <c r="E303" s="27">
        <v>562000</v>
      </c>
      <c r="F303" s="27">
        <v>277347</v>
      </c>
      <c r="G303" s="28">
        <f t="shared" si="56"/>
        <v>0.4935</v>
      </c>
      <c r="H303" s="29">
        <v>10939</v>
      </c>
      <c r="I303" s="27">
        <v>0</v>
      </c>
      <c r="J303" s="30">
        <v>7109</v>
      </c>
      <c r="K303" s="30">
        <v>18048</v>
      </c>
      <c r="L303" s="29">
        <v>54705</v>
      </c>
      <c r="M303" s="27">
        <v>30664</v>
      </c>
      <c r="N303" s="30">
        <v>52145</v>
      </c>
      <c r="O303" s="30">
        <v>137514</v>
      </c>
      <c r="P303" s="29">
        <v>59668</v>
      </c>
      <c r="Q303" s="27">
        <v>21595</v>
      </c>
      <c r="R303" s="30">
        <v>40522</v>
      </c>
      <c r="S303" s="30">
        <v>121785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17575952</v>
      </c>
      <c r="E304" s="27">
        <v>17575952</v>
      </c>
      <c r="F304" s="27">
        <v>0</v>
      </c>
      <c r="G304" s="28">
        <f t="shared" si="56"/>
        <v>0</v>
      </c>
      <c r="H304" s="29">
        <v>0</v>
      </c>
      <c r="I304" s="27">
        <v>0</v>
      </c>
      <c r="J304" s="30">
        <v>0</v>
      </c>
      <c r="K304" s="30">
        <v>0</v>
      </c>
      <c r="L304" s="29">
        <v>0</v>
      </c>
      <c r="M304" s="27">
        <v>0</v>
      </c>
      <c r="N304" s="30">
        <v>0</v>
      </c>
      <c r="O304" s="30">
        <v>0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17315456</v>
      </c>
      <c r="E305" s="27">
        <v>17315456</v>
      </c>
      <c r="F305" s="27">
        <v>6681874</v>
      </c>
      <c r="G305" s="28">
        <f t="shared" si="56"/>
        <v>0.3858907325339858</v>
      </c>
      <c r="H305" s="29">
        <v>68211</v>
      </c>
      <c r="I305" s="27">
        <v>662346</v>
      </c>
      <c r="J305" s="30">
        <v>940136</v>
      </c>
      <c r="K305" s="30">
        <v>1670693</v>
      </c>
      <c r="L305" s="29">
        <v>1325061</v>
      </c>
      <c r="M305" s="27">
        <v>1095088</v>
      </c>
      <c r="N305" s="30">
        <v>641960</v>
      </c>
      <c r="O305" s="30">
        <v>3062109</v>
      </c>
      <c r="P305" s="29">
        <v>365848</v>
      </c>
      <c r="Q305" s="27">
        <v>918576</v>
      </c>
      <c r="R305" s="30">
        <v>664648</v>
      </c>
      <c r="S305" s="30">
        <v>1949072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2343000</v>
      </c>
      <c r="E306" s="27">
        <v>2343000</v>
      </c>
      <c r="F306" s="27">
        <v>0</v>
      </c>
      <c r="G306" s="28">
        <f t="shared" si="56"/>
        <v>0</v>
      </c>
      <c r="H306" s="29">
        <v>0</v>
      </c>
      <c r="I306" s="27">
        <v>0</v>
      </c>
      <c r="J306" s="30">
        <v>0</v>
      </c>
      <c r="K306" s="30">
        <v>0</v>
      </c>
      <c r="L306" s="29">
        <v>0</v>
      </c>
      <c r="M306" s="27">
        <v>0</v>
      </c>
      <c r="N306" s="30">
        <v>0</v>
      </c>
      <c r="O306" s="30">
        <v>0</v>
      </c>
      <c r="P306" s="29">
        <v>0</v>
      </c>
      <c r="Q306" s="27">
        <v>0</v>
      </c>
      <c r="R306" s="30">
        <v>0</v>
      </c>
      <c r="S306" s="30">
        <v>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6891000</v>
      </c>
      <c r="E307" s="27">
        <v>6891000</v>
      </c>
      <c r="F307" s="27">
        <v>15044985</v>
      </c>
      <c r="G307" s="28">
        <f t="shared" si="56"/>
        <v>2.183280365694384</v>
      </c>
      <c r="H307" s="29">
        <v>1670621</v>
      </c>
      <c r="I307" s="27">
        <v>887174</v>
      </c>
      <c r="J307" s="30">
        <v>0</v>
      </c>
      <c r="K307" s="30">
        <v>2557795</v>
      </c>
      <c r="L307" s="29">
        <v>0</v>
      </c>
      <c r="M307" s="27">
        <v>135242</v>
      </c>
      <c r="N307" s="30">
        <v>5663592</v>
      </c>
      <c r="O307" s="30">
        <v>5798834</v>
      </c>
      <c r="P307" s="29">
        <v>6135369</v>
      </c>
      <c r="Q307" s="27">
        <v>232113</v>
      </c>
      <c r="R307" s="30">
        <v>320874</v>
      </c>
      <c r="S307" s="30">
        <v>6688356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3130000</v>
      </c>
      <c r="E308" s="27">
        <v>3130000</v>
      </c>
      <c r="F308" s="27">
        <v>2113039</v>
      </c>
      <c r="G308" s="28">
        <f t="shared" si="56"/>
        <v>0.6750923322683706</v>
      </c>
      <c r="H308" s="29">
        <v>0</v>
      </c>
      <c r="I308" s="27">
        <v>0</v>
      </c>
      <c r="J308" s="30">
        <v>152435</v>
      </c>
      <c r="K308" s="30">
        <v>152435</v>
      </c>
      <c r="L308" s="29">
        <v>351808</v>
      </c>
      <c r="M308" s="27">
        <v>219656</v>
      </c>
      <c r="N308" s="30">
        <v>13578</v>
      </c>
      <c r="O308" s="30">
        <v>585042</v>
      </c>
      <c r="P308" s="29">
        <v>1027035</v>
      </c>
      <c r="Q308" s="27">
        <v>217439</v>
      </c>
      <c r="R308" s="30">
        <v>131088</v>
      </c>
      <c r="S308" s="30">
        <v>1375562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1353000</v>
      </c>
      <c r="E309" s="27">
        <v>0</v>
      </c>
      <c r="F309" s="27">
        <v>0</v>
      </c>
      <c r="G309" s="28">
        <f t="shared" si="56"/>
        <v>0</v>
      </c>
      <c r="H309" s="29">
        <v>0</v>
      </c>
      <c r="I309" s="27">
        <v>0</v>
      </c>
      <c r="J309" s="30">
        <v>0</v>
      </c>
      <c r="K309" s="30">
        <v>0</v>
      </c>
      <c r="L309" s="29">
        <v>0</v>
      </c>
      <c r="M309" s="27">
        <v>0</v>
      </c>
      <c r="N309" s="30">
        <v>0</v>
      </c>
      <c r="O309" s="30">
        <v>0</v>
      </c>
      <c r="P309" s="29">
        <v>0</v>
      </c>
      <c r="Q309" s="27">
        <v>0</v>
      </c>
      <c r="R309" s="30">
        <v>0</v>
      </c>
      <c r="S309" s="30">
        <v>0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561</v>
      </c>
      <c r="C310" s="33"/>
      <c r="D310" s="34">
        <f>SUM(D303:D309)</f>
        <v>49155408</v>
      </c>
      <c r="E310" s="35">
        <f>SUM(E303:E309)</f>
        <v>47817408</v>
      </c>
      <c r="F310" s="35">
        <f>SUM(F303:F309)</f>
        <v>24117245</v>
      </c>
      <c r="G310" s="36">
        <f t="shared" si="56"/>
        <v>0.5043611941492102</v>
      </c>
      <c r="H310" s="37">
        <f aca="true" t="shared" si="60" ref="H310:W310">SUM(H303:H309)</f>
        <v>1749771</v>
      </c>
      <c r="I310" s="35">
        <f t="shared" si="60"/>
        <v>1549520</v>
      </c>
      <c r="J310" s="38">
        <f t="shared" si="60"/>
        <v>1099680</v>
      </c>
      <c r="K310" s="38">
        <f t="shared" si="60"/>
        <v>4398971</v>
      </c>
      <c r="L310" s="37">
        <f t="shared" si="60"/>
        <v>1731574</v>
      </c>
      <c r="M310" s="35">
        <f t="shared" si="60"/>
        <v>1480650</v>
      </c>
      <c r="N310" s="38">
        <f t="shared" si="60"/>
        <v>6371275</v>
      </c>
      <c r="O310" s="38">
        <f t="shared" si="60"/>
        <v>9583499</v>
      </c>
      <c r="P310" s="37">
        <f t="shared" si="60"/>
        <v>7587920</v>
      </c>
      <c r="Q310" s="35">
        <f t="shared" si="60"/>
        <v>1389723</v>
      </c>
      <c r="R310" s="38">
        <f t="shared" si="60"/>
        <v>1157132</v>
      </c>
      <c r="S310" s="38">
        <f t="shared" si="60"/>
        <v>10134775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83300000</v>
      </c>
      <c r="E311" s="27">
        <v>0</v>
      </c>
      <c r="F311" s="27">
        <v>10657023</v>
      </c>
      <c r="G311" s="28">
        <f t="shared" si="56"/>
        <v>0</v>
      </c>
      <c r="H311" s="29">
        <v>0</v>
      </c>
      <c r="I311" s="27">
        <v>0</v>
      </c>
      <c r="J311" s="30">
        <v>0</v>
      </c>
      <c r="K311" s="30">
        <v>0</v>
      </c>
      <c r="L311" s="29">
        <v>4996639</v>
      </c>
      <c r="M311" s="27">
        <v>0</v>
      </c>
      <c r="N311" s="30">
        <v>5660384</v>
      </c>
      <c r="O311" s="30">
        <v>10657023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0</v>
      </c>
      <c r="E312" s="27">
        <v>0</v>
      </c>
      <c r="F312" s="27">
        <v>168445</v>
      </c>
      <c r="G312" s="28">
        <f t="shared" si="56"/>
        <v>0</v>
      </c>
      <c r="H312" s="29">
        <v>0</v>
      </c>
      <c r="I312" s="27">
        <v>0</v>
      </c>
      <c r="J312" s="30">
        <v>0</v>
      </c>
      <c r="K312" s="30">
        <v>0</v>
      </c>
      <c r="L312" s="29">
        <v>0</v>
      </c>
      <c r="M312" s="27">
        <v>3581</v>
      </c>
      <c r="N312" s="30">
        <v>164864</v>
      </c>
      <c r="O312" s="30">
        <v>168445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5165134</v>
      </c>
      <c r="E313" s="27">
        <v>5165134</v>
      </c>
      <c r="F313" s="27">
        <v>11235</v>
      </c>
      <c r="G313" s="28">
        <f t="shared" si="56"/>
        <v>0.0021751613801306996</v>
      </c>
      <c r="H313" s="29">
        <v>0</v>
      </c>
      <c r="I313" s="27">
        <v>11235</v>
      </c>
      <c r="J313" s="30">
        <v>0</v>
      </c>
      <c r="K313" s="30">
        <v>11235</v>
      </c>
      <c r="L313" s="29">
        <v>0</v>
      </c>
      <c r="M313" s="27">
        <v>0</v>
      </c>
      <c r="N313" s="30">
        <v>0</v>
      </c>
      <c r="O313" s="30">
        <v>0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5451521</v>
      </c>
      <c r="E314" s="27">
        <v>5451521</v>
      </c>
      <c r="F314" s="27">
        <v>3495155</v>
      </c>
      <c r="G314" s="28">
        <f t="shared" si="56"/>
        <v>0.641133914736823</v>
      </c>
      <c r="H314" s="29">
        <v>173480</v>
      </c>
      <c r="I314" s="27">
        <v>497524</v>
      </c>
      <c r="J314" s="30">
        <v>327461</v>
      </c>
      <c r="K314" s="30">
        <v>998465</v>
      </c>
      <c r="L314" s="29">
        <v>550871</v>
      </c>
      <c r="M314" s="27">
        <v>566655</v>
      </c>
      <c r="N314" s="30">
        <v>265141</v>
      </c>
      <c r="O314" s="30">
        <v>1382667</v>
      </c>
      <c r="P314" s="29">
        <v>365123</v>
      </c>
      <c r="Q314" s="27">
        <v>182761</v>
      </c>
      <c r="R314" s="30">
        <v>566139</v>
      </c>
      <c r="S314" s="30">
        <v>1114023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3983410</v>
      </c>
      <c r="E315" s="27">
        <v>4527800</v>
      </c>
      <c r="F315" s="27">
        <v>2212461</v>
      </c>
      <c r="G315" s="28">
        <f t="shared" si="56"/>
        <v>0.48863929502186493</v>
      </c>
      <c r="H315" s="29">
        <v>0</v>
      </c>
      <c r="I315" s="27">
        <v>465065</v>
      </c>
      <c r="J315" s="30">
        <v>364305</v>
      </c>
      <c r="K315" s="30">
        <v>829370</v>
      </c>
      <c r="L315" s="29">
        <v>235789</v>
      </c>
      <c r="M315" s="27">
        <v>156359</v>
      </c>
      <c r="N315" s="30">
        <v>111269</v>
      </c>
      <c r="O315" s="30">
        <v>503417</v>
      </c>
      <c r="P315" s="29">
        <v>186409</v>
      </c>
      <c r="Q315" s="27">
        <v>513997</v>
      </c>
      <c r="R315" s="30">
        <v>179268</v>
      </c>
      <c r="S315" s="30">
        <v>879674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572</v>
      </c>
      <c r="C316" s="55"/>
      <c r="D316" s="56">
        <f>SUM(D311:D315)</f>
        <v>97900065</v>
      </c>
      <c r="E316" s="57">
        <f>SUM(E311:E315)</f>
        <v>15144455</v>
      </c>
      <c r="F316" s="57">
        <f>SUM(F311:F315)</f>
        <v>16544319</v>
      </c>
      <c r="G316" s="58">
        <f t="shared" si="56"/>
        <v>1.0924340955154874</v>
      </c>
      <c r="H316" s="59">
        <f aca="true" t="shared" si="61" ref="H316:W316">SUM(H311:H315)</f>
        <v>173480</v>
      </c>
      <c r="I316" s="57">
        <f t="shared" si="61"/>
        <v>973824</v>
      </c>
      <c r="J316" s="60">
        <f t="shared" si="61"/>
        <v>691766</v>
      </c>
      <c r="K316" s="60">
        <f t="shared" si="61"/>
        <v>1839070</v>
      </c>
      <c r="L316" s="59">
        <f t="shared" si="61"/>
        <v>5783299</v>
      </c>
      <c r="M316" s="57">
        <f t="shared" si="61"/>
        <v>726595</v>
      </c>
      <c r="N316" s="60">
        <f t="shared" si="61"/>
        <v>6201658</v>
      </c>
      <c r="O316" s="60">
        <f t="shared" si="61"/>
        <v>12711552</v>
      </c>
      <c r="P316" s="59">
        <f t="shared" si="61"/>
        <v>551532</v>
      </c>
      <c r="Q316" s="57">
        <f t="shared" si="61"/>
        <v>696758</v>
      </c>
      <c r="R316" s="60">
        <f t="shared" si="61"/>
        <v>745407</v>
      </c>
      <c r="S316" s="60">
        <f t="shared" si="61"/>
        <v>1993697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247166416</v>
      </c>
      <c r="E317" s="43">
        <f>SUM(E280:E283,E285:E291,E293:E301,E303:E309,E311:E315)</f>
        <v>134184848</v>
      </c>
      <c r="F317" s="43">
        <f>SUM(F280:F283,F285:F291,F293:F301,F303:F309,F311:F315)</f>
        <v>48307464</v>
      </c>
      <c r="G317" s="44">
        <f t="shared" si="56"/>
        <v>0.36000684667467076</v>
      </c>
      <c r="H317" s="45">
        <f aca="true" t="shared" si="62" ref="H317:W317">SUM(H280:H283,H285:H291,H293:H301,H303:H309,H311:H315)</f>
        <v>2144898</v>
      </c>
      <c r="I317" s="43">
        <f t="shared" si="62"/>
        <v>4802887</v>
      </c>
      <c r="J317" s="46">
        <f t="shared" si="62"/>
        <v>3940889</v>
      </c>
      <c r="K317" s="46">
        <f t="shared" si="62"/>
        <v>10888674</v>
      </c>
      <c r="L317" s="45">
        <f t="shared" si="62"/>
        <v>8267576</v>
      </c>
      <c r="M317" s="43">
        <f t="shared" si="62"/>
        <v>2648183</v>
      </c>
      <c r="N317" s="46">
        <f t="shared" si="62"/>
        <v>12976607</v>
      </c>
      <c r="O317" s="46">
        <f t="shared" si="62"/>
        <v>23892366</v>
      </c>
      <c r="P317" s="45">
        <f t="shared" si="62"/>
        <v>8395275</v>
      </c>
      <c r="Q317" s="43">
        <f t="shared" si="62"/>
        <v>2444995</v>
      </c>
      <c r="R317" s="46">
        <f t="shared" si="62"/>
        <v>2686154</v>
      </c>
      <c r="S317" s="46">
        <f t="shared" si="62"/>
        <v>13526424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0</v>
      </c>
      <c r="E320" s="27">
        <v>2936792603</v>
      </c>
      <c r="F320" s="27">
        <v>1908963629</v>
      </c>
      <c r="G320" s="28">
        <f aca="true" t="shared" si="63" ref="G320:G357">IF($E320=0,0,$F320/$E320)</f>
        <v>0.6500164931803324</v>
      </c>
      <c r="H320" s="29">
        <v>102424424</v>
      </c>
      <c r="I320" s="27">
        <v>217732104</v>
      </c>
      <c r="J320" s="30">
        <v>226972443</v>
      </c>
      <c r="K320" s="30">
        <v>547128971</v>
      </c>
      <c r="L320" s="29">
        <v>226972443</v>
      </c>
      <c r="M320" s="27">
        <v>226972443</v>
      </c>
      <c r="N320" s="30">
        <v>226972443</v>
      </c>
      <c r="O320" s="30">
        <v>680917329</v>
      </c>
      <c r="P320" s="29">
        <v>226972443</v>
      </c>
      <c r="Q320" s="27">
        <v>226972443</v>
      </c>
      <c r="R320" s="30">
        <v>226972443</v>
      </c>
      <c r="S320" s="30">
        <v>680917329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25</v>
      </c>
      <c r="C321" s="33"/>
      <c r="D321" s="34">
        <f>D320</f>
        <v>0</v>
      </c>
      <c r="E321" s="35">
        <f>E320</f>
        <v>2936792603</v>
      </c>
      <c r="F321" s="35">
        <f>F320</f>
        <v>1908963629</v>
      </c>
      <c r="G321" s="36">
        <f t="shared" si="63"/>
        <v>0.6500164931803324</v>
      </c>
      <c r="H321" s="37">
        <f aca="true" t="shared" si="64" ref="H321:W321">H320</f>
        <v>102424424</v>
      </c>
      <c r="I321" s="35">
        <f t="shared" si="64"/>
        <v>217732104</v>
      </c>
      <c r="J321" s="38">
        <f t="shared" si="64"/>
        <v>226972443</v>
      </c>
      <c r="K321" s="38">
        <f t="shared" si="64"/>
        <v>547128971</v>
      </c>
      <c r="L321" s="37">
        <f t="shared" si="64"/>
        <v>226972443</v>
      </c>
      <c r="M321" s="35">
        <f t="shared" si="64"/>
        <v>226972443</v>
      </c>
      <c r="N321" s="38">
        <f t="shared" si="64"/>
        <v>226972443</v>
      </c>
      <c r="O321" s="38">
        <f t="shared" si="64"/>
        <v>680917329</v>
      </c>
      <c r="P321" s="37">
        <f t="shared" si="64"/>
        <v>226972443</v>
      </c>
      <c r="Q321" s="35">
        <f t="shared" si="64"/>
        <v>226972443</v>
      </c>
      <c r="R321" s="38">
        <f t="shared" si="64"/>
        <v>226972443</v>
      </c>
      <c r="S321" s="38">
        <f t="shared" si="64"/>
        <v>680917329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10570050</v>
      </c>
      <c r="E322" s="27">
        <v>0</v>
      </c>
      <c r="F322" s="27">
        <v>0</v>
      </c>
      <c r="G322" s="28">
        <f t="shared" si="63"/>
        <v>0</v>
      </c>
      <c r="H322" s="29">
        <v>0</v>
      </c>
      <c r="I322" s="27">
        <v>0</v>
      </c>
      <c r="J322" s="30">
        <v>0</v>
      </c>
      <c r="K322" s="30">
        <v>0</v>
      </c>
      <c r="L322" s="29">
        <v>0</v>
      </c>
      <c r="M322" s="27">
        <v>0</v>
      </c>
      <c r="N322" s="30">
        <v>0</v>
      </c>
      <c r="O322" s="30">
        <v>0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0</v>
      </c>
      <c r="E323" s="27">
        <v>0</v>
      </c>
      <c r="F323" s="27">
        <v>0</v>
      </c>
      <c r="G323" s="28">
        <f t="shared" si="63"/>
        <v>0</v>
      </c>
      <c r="H323" s="29">
        <v>0</v>
      </c>
      <c r="I323" s="27">
        <v>0</v>
      </c>
      <c r="J323" s="30">
        <v>0</v>
      </c>
      <c r="K323" s="30">
        <v>0</v>
      </c>
      <c r="L323" s="29">
        <v>0</v>
      </c>
      <c r="M323" s="27">
        <v>0</v>
      </c>
      <c r="N323" s="30">
        <v>0</v>
      </c>
      <c r="O323" s="30">
        <v>0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0</v>
      </c>
      <c r="E324" s="27">
        <v>0</v>
      </c>
      <c r="F324" s="27">
        <v>0</v>
      </c>
      <c r="G324" s="28">
        <f t="shared" si="63"/>
        <v>0</v>
      </c>
      <c r="H324" s="29">
        <v>0</v>
      </c>
      <c r="I324" s="27">
        <v>0</v>
      </c>
      <c r="J324" s="30">
        <v>0</v>
      </c>
      <c r="K324" s="30">
        <v>0</v>
      </c>
      <c r="L324" s="29">
        <v>0</v>
      </c>
      <c r="M324" s="27">
        <v>0</v>
      </c>
      <c r="N324" s="30">
        <v>0</v>
      </c>
      <c r="O324" s="30">
        <v>0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44617000</v>
      </c>
      <c r="E325" s="27">
        <v>44239000</v>
      </c>
      <c r="F325" s="27">
        <v>0</v>
      </c>
      <c r="G325" s="28">
        <f t="shared" si="63"/>
        <v>0</v>
      </c>
      <c r="H325" s="29">
        <v>0</v>
      </c>
      <c r="I325" s="27">
        <v>0</v>
      </c>
      <c r="J325" s="30">
        <v>0</v>
      </c>
      <c r="K325" s="30">
        <v>0</v>
      </c>
      <c r="L325" s="29">
        <v>0</v>
      </c>
      <c r="M325" s="27">
        <v>0</v>
      </c>
      <c r="N325" s="30">
        <v>0</v>
      </c>
      <c r="O325" s="30">
        <v>0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0</v>
      </c>
      <c r="E326" s="27">
        <v>0</v>
      </c>
      <c r="F326" s="27">
        <v>0</v>
      </c>
      <c r="G326" s="28">
        <f t="shared" si="63"/>
        <v>0</v>
      </c>
      <c r="H326" s="29">
        <v>0</v>
      </c>
      <c r="I326" s="27">
        <v>0</v>
      </c>
      <c r="J326" s="30">
        <v>0</v>
      </c>
      <c r="K326" s="30">
        <v>0</v>
      </c>
      <c r="L326" s="29">
        <v>0</v>
      </c>
      <c r="M326" s="27">
        <v>0</v>
      </c>
      <c r="N326" s="30">
        <v>0</v>
      </c>
      <c r="O326" s="30">
        <v>0</v>
      </c>
      <c r="P326" s="29">
        <v>0</v>
      </c>
      <c r="Q326" s="27">
        <v>0</v>
      </c>
      <c r="R326" s="30">
        <v>0</v>
      </c>
      <c r="S326" s="30">
        <v>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78200320</v>
      </c>
      <c r="E327" s="27">
        <v>78200320</v>
      </c>
      <c r="F327" s="27">
        <v>21970681</v>
      </c>
      <c r="G327" s="28">
        <f t="shared" si="63"/>
        <v>0.28095385031672504</v>
      </c>
      <c r="H327" s="29">
        <v>0</v>
      </c>
      <c r="I327" s="27">
        <v>656946</v>
      </c>
      <c r="J327" s="30">
        <v>157005</v>
      </c>
      <c r="K327" s="30">
        <v>813951</v>
      </c>
      <c r="L327" s="29">
        <v>2516314</v>
      </c>
      <c r="M327" s="27">
        <v>2378035</v>
      </c>
      <c r="N327" s="30">
        <v>3082342</v>
      </c>
      <c r="O327" s="30">
        <v>7976691</v>
      </c>
      <c r="P327" s="29">
        <v>1749644</v>
      </c>
      <c r="Q327" s="27">
        <v>4736492</v>
      </c>
      <c r="R327" s="30">
        <v>6693903</v>
      </c>
      <c r="S327" s="30">
        <v>13180039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589</v>
      </c>
      <c r="C328" s="33"/>
      <c r="D328" s="34">
        <f>SUM(D322:D327)</f>
        <v>133387370</v>
      </c>
      <c r="E328" s="35">
        <f>SUM(E322:E327)</f>
        <v>122439320</v>
      </c>
      <c r="F328" s="35">
        <f>SUM(F322:F327)</f>
        <v>21970681</v>
      </c>
      <c r="G328" s="36">
        <f t="shared" si="63"/>
        <v>0.17944138369928875</v>
      </c>
      <c r="H328" s="37">
        <f aca="true" t="shared" si="65" ref="H328:W328">SUM(H322:H327)</f>
        <v>0</v>
      </c>
      <c r="I328" s="35">
        <f t="shared" si="65"/>
        <v>656946</v>
      </c>
      <c r="J328" s="38">
        <f t="shared" si="65"/>
        <v>157005</v>
      </c>
      <c r="K328" s="38">
        <f t="shared" si="65"/>
        <v>813951</v>
      </c>
      <c r="L328" s="37">
        <f t="shared" si="65"/>
        <v>2516314</v>
      </c>
      <c r="M328" s="35">
        <f t="shared" si="65"/>
        <v>2378035</v>
      </c>
      <c r="N328" s="38">
        <f t="shared" si="65"/>
        <v>3082342</v>
      </c>
      <c r="O328" s="38">
        <f t="shared" si="65"/>
        <v>7976691</v>
      </c>
      <c r="P328" s="37">
        <f t="shared" si="65"/>
        <v>1749644</v>
      </c>
      <c r="Q328" s="35">
        <f t="shared" si="65"/>
        <v>4736492</v>
      </c>
      <c r="R328" s="38">
        <f t="shared" si="65"/>
        <v>6693903</v>
      </c>
      <c r="S328" s="38">
        <f t="shared" si="65"/>
        <v>13180039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0</v>
      </c>
      <c r="E329" s="27">
        <v>0</v>
      </c>
      <c r="F329" s="27">
        <v>0</v>
      </c>
      <c r="G329" s="28">
        <f t="shared" si="63"/>
        <v>0</v>
      </c>
      <c r="H329" s="29">
        <v>0</v>
      </c>
      <c r="I329" s="27">
        <v>0</v>
      </c>
      <c r="J329" s="30">
        <v>0</v>
      </c>
      <c r="K329" s="30">
        <v>0</v>
      </c>
      <c r="L329" s="29">
        <v>0</v>
      </c>
      <c r="M329" s="27">
        <v>0</v>
      </c>
      <c r="N329" s="30">
        <v>0</v>
      </c>
      <c r="O329" s="30">
        <v>0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0</v>
      </c>
      <c r="E330" s="27">
        <v>0</v>
      </c>
      <c r="F330" s="27">
        <v>0</v>
      </c>
      <c r="G330" s="28">
        <f t="shared" si="63"/>
        <v>0</v>
      </c>
      <c r="H330" s="29">
        <v>0</v>
      </c>
      <c r="I330" s="27">
        <v>0</v>
      </c>
      <c r="J330" s="30">
        <v>0</v>
      </c>
      <c r="K330" s="30">
        <v>0</v>
      </c>
      <c r="L330" s="29">
        <v>0</v>
      </c>
      <c r="M330" s="27">
        <v>0</v>
      </c>
      <c r="N330" s="30">
        <v>0</v>
      </c>
      <c r="O330" s="30">
        <v>0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64497575</v>
      </c>
      <c r="E331" s="27">
        <v>64497575</v>
      </c>
      <c r="F331" s="27">
        <v>0</v>
      </c>
      <c r="G331" s="28">
        <f t="shared" si="63"/>
        <v>0</v>
      </c>
      <c r="H331" s="29">
        <v>0</v>
      </c>
      <c r="I331" s="27">
        <v>0</v>
      </c>
      <c r="J331" s="30">
        <v>0</v>
      </c>
      <c r="K331" s="30">
        <v>0</v>
      </c>
      <c r="L331" s="29">
        <v>0</v>
      </c>
      <c r="M331" s="27">
        <v>0</v>
      </c>
      <c r="N331" s="30">
        <v>0</v>
      </c>
      <c r="O331" s="30">
        <v>0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0</v>
      </c>
      <c r="E332" s="27">
        <v>0</v>
      </c>
      <c r="F332" s="27">
        <v>0</v>
      </c>
      <c r="G332" s="28">
        <f t="shared" si="63"/>
        <v>0</v>
      </c>
      <c r="H332" s="29">
        <v>0</v>
      </c>
      <c r="I332" s="27">
        <v>0</v>
      </c>
      <c r="J332" s="30">
        <v>0</v>
      </c>
      <c r="K332" s="30">
        <v>0</v>
      </c>
      <c r="L332" s="29">
        <v>0</v>
      </c>
      <c r="M332" s="27">
        <v>0</v>
      </c>
      <c r="N332" s="30">
        <v>0</v>
      </c>
      <c r="O332" s="30">
        <v>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12110620</v>
      </c>
      <c r="E333" s="27">
        <v>13541965</v>
      </c>
      <c r="F333" s="27">
        <v>2391983</v>
      </c>
      <c r="G333" s="28">
        <f t="shared" si="63"/>
        <v>0.17663485321369535</v>
      </c>
      <c r="H333" s="29">
        <v>0</v>
      </c>
      <c r="I333" s="27">
        <v>0</v>
      </c>
      <c r="J333" s="30">
        <v>0</v>
      </c>
      <c r="K333" s="30">
        <v>0</v>
      </c>
      <c r="L333" s="29">
        <v>0</v>
      </c>
      <c r="M333" s="27">
        <v>0</v>
      </c>
      <c r="N333" s="30">
        <v>0</v>
      </c>
      <c r="O333" s="30">
        <v>0</v>
      </c>
      <c r="P333" s="29">
        <v>0</v>
      </c>
      <c r="Q333" s="27">
        <v>1221786</v>
      </c>
      <c r="R333" s="30">
        <v>1170197</v>
      </c>
      <c r="S333" s="30">
        <v>2391983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0</v>
      </c>
      <c r="E334" s="27">
        <v>0</v>
      </c>
      <c r="F334" s="27">
        <v>0</v>
      </c>
      <c r="G334" s="28">
        <f t="shared" si="63"/>
        <v>0</v>
      </c>
      <c r="H334" s="29">
        <v>0</v>
      </c>
      <c r="I334" s="27">
        <v>0</v>
      </c>
      <c r="J334" s="30">
        <v>0</v>
      </c>
      <c r="K334" s="30">
        <v>0</v>
      </c>
      <c r="L334" s="29">
        <v>0</v>
      </c>
      <c r="M334" s="27">
        <v>0</v>
      </c>
      <c r="N334" s="30">
        <v>0</v>
      </c>
      <c r="O334" s="30">
        <v>0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602</v>
      </c>
      <c r="C335" s="33"/>
      <c r="D335" s="34">
        <f>SUM(D329:D334)</f>
        <v>76608195</v>
      </c>
      <c r="E335" s="35">
        <f>SUM(E329:E334)</f>
        <v>78039540</v>
      </c>
      <c r="F335" s="35">
        <f>SUM(F329:F334)</f>
        <v>2391983</v>
      </c>
      <c r="G335" s="36">
        <f t="shared" si="63"/>
        <v>0.03065091106380176</v>
      </c>
      <c r="H335" s="37">
        <f aca="true" t="shared" si="66" ref="H335:W335">SUM(H329:H334)</f>
        <v>0</v>
      </c>
      <c r="I335" s="35">
        <f t="shared" si="66"/>
        <v>0</v>
      </c>
      <c r="J335" s="38">
        <f t="shared" si="66"/>
        <v>0</v>
      </c>
      <c r="K335" s="38">
        <f t="shared" si="66"/>
        <v>0</v>
      </c>
      <c r="L335" s="37">
        <f t="shared" si="66"/>
        <v>0</v>
      </c>
      <c r="M335" s="35">
        <f t="shared" si="66"/>
        <v>0</v>
      </c>
      <c r="N335" s="38">
        <f t="shared" si="66"/>
        <v>0</v>
      </c>
      <c r="O335" s="38">
        <f t="shared" si="66"/>
        <v>0</v>
      </c>
      <c r="P335" s="37">
        <f t="shared" si="66"/>
        <v>0</v>
      </c>
      <c r="Q335" s="35">
        <f t="shared" si="66"/>
        <v>1221786</v>
      </c>
      <c r="R335" s="38">
        <f t="shared" si="66"/>
        <v>1170197</v>
      </c>
      <c r="S335" s="38">
        <f t="shared" si="66"/>
        <v>2391983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21405218</v>
      </c>
      <c r="E336" s="27">
        <v>19965528</v>
      </c>
      <c r="F336" s="27">
        <v>12568408</v>
      </c>
      <c r="G336" s="28">
        <f t="shared" si="63"/>
        <v>0.6295054155342148</v>
      </c>
      <c r="H336" s="29">
        <v>162858</v>
      </c>
      <c r="I336" s="27">
        <v>1287274</v>
      </c>
      <c r="J336" s="30">
        <v>1587361</v>
      </c>
      <c r="K336" s="30">
        <v>3037493</v>
      </c>
      <c r="L336" s="29">
        <v>1281076</v>
      </c>
      <c r="M336" s="27">
        <v>1514019</v>
      </c>
      <c r="N336" s="30">
        <v>2407088</v>
      </c>
      <c r="O336" s="30">
        <v>5202183</v>
      </c>
      <c r="P336" s="29">
        <v>1264200</v>
      </c>
      <c r="Q336" s="27">
        <v>1515400</v>
      </c>
      <c r="R336" s="30">
        <v>1549132</v>
      </c>
      <c r="S336" s="30">
        <v>4328732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163360000</v>
      </c>
      <c r="E337" s="27">
        <v>154726116</v>
      </c>
      <c r="F337" s="27">
        <v>108667232</v>
      </c>
      <c r="G337" s="28">
        <f t="shared" si="63"/>
        <v>0.7023199108804619</v>
      </c>
      <c r="H337" s="29">
        <v>7427376</v>
      </c>
      <c r="I337" s="27">
        <v>11373491</v>
      </c>
      <c r="J337" s="30">
        <v>12172909</v>
      </c>
      <c r="K337" s="30">
        <v>30973776</v>
      </c>
      <c r="L337" s="29">
        <v>9838251</v>
      </c>
      <c r="M337" s="27">
        <v>14155257</v>
      </c>
      <c r="N337" s="30">
        <v>13888849</v>
      </c>
      <c r="O337" s="30">
        <v>37882357</v>
      </c>
      <c r="P337" s="29">
        <v>11972451</v>
      </c>
      <c r="Q337" s="27">
        <v>13459641</v>
      </c>
      <c r="R337" s="30">
        <v>14379007</v>
      </c>
      <c r="S337" s="30">
        <v>39811099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0</v>
      </c>
      <c r="E338" s="27">
        <v>0</v>
      </c>
      <c r="F338" s="27">
        <v>0</v>
      </c>
      <c r="G338" s="28">
        <f t="shared" si="63"/>
        <v>0</v>
      </c>
      <c r="H338" s="29">
        <v>0</v>
      </c>
      <c r="I338" s="27">
        <v>0</v>
      </c>
      <c r="J338" s="30">
        <v>0</v>
      </c>
      <c r="K338" s="30">
        <v>0</v>
      </c>
      <c r="L338" s="29">
        <v>0</v>
      </c>
      <c r="M338" s="27">
        <v>0</v>
      </c>
      <c r="N338" s="30">
        <v>0</v>
      </c>
      <c r="O338" s="30">
        <v>0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12485823</v>
      </c>
      <c r="E339" s="27">
        <v>12058610</v>
      </c>
      <c r="F339" s="27">
        <v>0</v>
      </c>
      <c r="G339" s="28">
        <f t="shared" si="63"/>
        <v>0</v>
      </c>
      <c r="H339" s="29">
        <v>0</v>
      </c>
      <c r="I339" s="27">
        <v>0</v>
      </c>
      <c r="J339" s="30">
        <v>0</v>
      </c>
      <c r="K339" s="30">
        <v>0</v>
      </c>
      <c r="L339" s="29">
        <v>0</v>
      </c>
      <c r="M339" s="27">
        <v>0</v>
      </c>
      <c r="N339" s="30">
        <v>0</v>
      </c>
      <c r="O339" s="30">
        <v>0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0</v>
      </c>
      <c r="E340" s="27">
        <v>0</v>
      </c>
      <c r="F340" s="27">
        <v>0</v>
      </c>
      <c r="G340" s="28">
        <f t="shared" si="63"/>
        <v>0</v>
      </c>
      <c r="H340" s="29">
        <v>0</v>
      </c>
      <c r="I340" s="27">
        <v>0</v>
      </c>
      <c r="J340" s="30">
        <v>0</v>
      </c>
      <c r="K340" s="30">
        <v>0</v>
      </c>
      <c r="L340" s="29">
        <v>0</v>
      </c>
      <c r="M340" s="27">
        <v>0</v>
      </c>
      <c r="N340" s="30">
        <v>0</v>
      </c>
      <c r="O340" s="30">
        <v>0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613</v>
      </c>
      <c r="C341" s="33"/>
      <c r="D341" s="34">
        <f>SUM(D336:D340)</f>
        <v>197251041</v>
      </c>
      <c r="E341" s="35">
        <f>SUM(E336:E340)</f>
        <v>186750254</v>
      </c>
      <c r="F341" s="35">
        <f>SUM(F336:F340)</f>
        <v>121235640</v>
      </c>
      <c r="G341" s="36">
        <f t="shared" si="63"/>
        <v>0.6491859443468281</v>
      </c>
      <c r="H341" s="37">
        <f aca="true" t="shared" si="67" ref="H341:W341">SUM(H336:H340)</f>
        <v>7590234</v>
      </c>
      <c r="I341" s="35">
        <f t="shared" si="67"/>
        <v>12660765</v>
      </c>
      <c r="J341" s="38">
        <f t="shared" si="67"/>
        <v>13760270</v>
      </c>
      <c r="K341" s="38">
        <f t="shared" si="67"/>
        <v>34011269</v>
      </c>
      <c r="L341" s="37">
        <f t="shared" si="67"/>
        <v>11119327</v>
      </c>
      <c r="M341" s="35">
        <f t="shared" si="67"/>
        <v>15669276</v>
      </c>
      <c r="N341" s="38">
        <f t="shared" si="67"/>
        <v>16295937</v>
      </c>
      <c r="O341" s="38">
        <f t="shared" si="67"/>
        <v>43084540</v>
      </c>
      <c r="P341" s="37">
        <f t="shared" si="67"/>
        <v>13236651</v>
      </c>
      <c r="Q341" s="35">
        <f t="shared" si="67"/>
        <v>14975041</v>
      </c>
      <c r="R341" s="38">
        <f t="shared" si="67"/>
        <v>15928139</v>
      </c>
      <c r="S341" s="38">
        <f t="shared" si="67"/>
        <v>44139831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3539660</v>
      </c>
      <c r="E342" s="27">
        <v>3179397</v>
      </c>
      <c r="F342" s="27">
        <v>0</v>
      </c>
      <c r="G342" s="28">
        <f t="shared" si="63"/>
        <v>0</v>
      </c>
      <c r="H342" s="29">
        <v>0</v>
      </c>
      <c r="I342" s="27">
        <v>0</v>
      </c>
      <c r="J342" s="30">
        <v>0</v>
      </c>
      <c r="K342" s="30">
        <v>0</v>
      </c>
      <c r="L342" s="29">
        <v>0</v>
      </c>
      <c r="M342" s="27">
        <v>0</v>
      </c>
      <c r="N342" s="30">
        <v>0</v>
      </c>
      <c r="O342" s="30">
        <v>0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18015032</v>
      </c>
      <c r="E343" s="27">
        <v>17354358</v>
      </c>
      <c r="F343" s="27">
        <v>7163272</v>
      </c>
      <c r="G343" s="28">
        <f t="shared" si="63"/>
        <v>0.41276502420890476</v>
      </c>
      <c r="H343" s="29">
        <v>131568</v>
      </c>
      <c r="I343" s="27">
        <v>545075</v>
      </c>
      <c r="J343" s="30">
        <v>843273</v>
      </c>
      <c r="K343" s="30">
        <v>1519916</v>
      </c>
      <c r="L343" s="29">
        <v>1006182</v>
      </c>
      <c r="M343" s="27">
        <v>1093562</v>
      </c>
      <c r="N343" s="30">
        <v>1233199</v>
      </c>
      <c r="O343" s="30">
        <v>3332943</v>
      </c>
      <c r="P343" s="29">
        <v>629541</v>
      </c>
      <c r="Q343" s="27">
        <v>788662</v>
      </c>
      <c r="R343" s="30">
        <v>892210</v>
      </c>
      <c r="S343" s="30">
        <v>2310413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0</v>
      </c>
      <c r="E344" s="27">
        <v>0</v>
      </c>
      <c r="F344" s="27">
        <v>0</v>
      </c>
      <c r="G344" s="28">
        <f t="shared" si="63"/>
        <v>0</v>
      </c>
      <c r="H344" s="29">
        <v>0</v>
      </c>
      <c r="I344" s="27">
        <v>0</v>
      </c>
      <c r="J344" s="30">
        <v>0</v>
      </c>
      <c r="K344" s="30">
        <v>0</v>
      </c>
      <c r="L344" s="29">
        <v>0</v>
      </c>
      <c r="M344" s="27">
        <v>0</v>
      </c>
      <c r="N344" s="30">
        <v>0</v>
      </c>
      <c r="O344" s="30">
        <v>0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70758460</v>
      </c>
      <c r="E345" s="27">
        <v>72136135</v>
      </c>
      <c r="F345" s="27">
        <v>29368155</v>
      </c>
      <c r="G345" s="28">
        <f t="shared" si="63"/>
        <v>0.4071212714681761</v>
      </c>
      <c r="H345" s="29">
        <v>0</v>
      </c>
      <c r="I345" s="27">
        <v>0</v>
      </c>
      <c r="J345" s="30">
        <v>6449709</v>
      </c>
      <c r="K345" s="30">
        <v>6449709</v>
      </c>
      <c r="L345" s="29">
        <v>7586480</v>
      </c>
      <c r="M345" s="27">
        <v>6250422</v>
      </c>
      <c r="N345" s="30">
        <v>0</v>
      </c>
      <c r="O345" s="30">
        <v>13836902</v>
      </c>
      <c r="P345" s="29">
        <v>0</v>
      </c>
      <c r="Q345" s="27">
        <v>4846927</v>
      </c>
      <c r="R345" s="30">
        <v>4234617</v>
      </c>
      <c r="S345" s="30">
        <v>9081544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0</v>
      </c>
      <c r="E346" s="27">
        <v>0</v>
      </c>
      <c r="F346" s="27">
        <v>0</v>
      </c>
      <c r="G346" s="28">
        <f t="shared" si="63"/>
        <v>0</v>
      </c>
      <c r="H346" s="29">
        <v>0</v>
      </c>
      <c r="I346" s="27">
        <v>0</v>
      </c>
      <c r="J346" s="30">
        <v>0</v>
      </c>
      <c r="K346" s="30">
        <v>0</v>
      </c>
      <c r="L346" s="29">
        <v>0</v>
      </c>
      <c r="M346" s="27">
        <v>0</v>
      </c>
      <c r="N346" s="30">
        <v>0</v>
      </c>
      <c r="O346" s="30">
        <v>0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0</v>
      </c>
      <c r="E347" s="27">
        <v>13199801</v>
      </c>
      <c r="F347" s="27">
        <v>5263815</v>
      </c>
      <c r="G347" s="28">
        <f t="shared" si="63"/>
        <v>0.3987798755450934</v>
      </c>
      <c r="H347" s="29">
        <v>156300</v>
      </c>
      <c r="I347" s="27">
        <v>504270</v>
      </c>
      <c r="J347" s="30">
        <v>429751</v>
      </c>
      <c r="K347" s="30">
        <v>1090321</v>
      </c>
      <c r="L347" s="29">
        <v>453906</v>
      </c>
      <c r="M347" s="27">
        <v>1054324</v>
      </c>
      <c r="N347" s="30">
        <v>711517</v>
      </c>
      <c r="O347" s="30">
        <v>2219747</v>
      </c>
      <c r="P347" s="29">
        <v>760251</v>
      </c>
      <c r="Q347" s="27">
        <v>618947</v>
      </c>
      <c r="R347" s="30">
        <v>574549</v>
      </c>
      <c r="S347" s="30">
        <v>1953747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34712600</v>
      </c>
      <c r="E348" s="27">
        <v>28494500</v>
      </c>
      <c r="F348" s="27">
        <v>13579645</v>
      </c>
      <c r="G348" s="28">
        <f t="shared" si="63"/>
        <v>0.47657074172208674</v>
      </c>
      <c r="H348" s="29">
        <v>542782</v>
      </c>
      <c r="I348" s="27">
        <v>752169</v>
      </c>
      <c r="J348" s="30">
        <v>1310229</v>
      </c>
      <c r="K348" s="30">
        <v>2605180</v>
      </c>
      <c r="L348" s="29">
        <v>1992790</v>
      </c>
      <c r="M348" s="27">
        <v>1864912</v>
      </c>
      <c r="N348" s="30">
        <v>1777401</v>
      </c>
      <c r="O348" s="30">
        <v>5635103</v>
      </c>
      <c r="P348" s="29">
        <v>1306203</v>
      </c>
      <c r="Q348" s="27">
        <v>1976837</v>
      </c>
      <c r="R348" s="30">
        <v>2056322</v>
      </c>
      <c r="S348" s="30">
        <v>5339362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0</v>
      </c>
      <c r="E349" s="27">
        <v>0</v>
      </c>
      <c r="F349" s="27">
        <v>0</v>
      </c>
      <c r="G349" s="28">
        <f t="shared" si="63"/>
        <v>0</v>
      </c>
      <c r="H349" s="29">
        <v>0</v>
      </c>
      <c r="I349" s="27">
        <v>0</v>
      </c>
      <c r="J349" s="30">
        <v>0</v>
      </c>
      <c r="K349" s="30">
        <v>0</v>
      </c>
      <c r="L349" s="29">
        <v>0</v>
      </c>
      <c r="M349" s="27">
        <v>0</v>
      </c>
      <c r="N349" s="30">
        <v>0</v>
      </c>
      <c r="O349" s="30">
        <v>0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630</v>
      </c>
      <c r="C350" s="33"/>
      <c r="D350" s="34">
        <f>SUM(D342:D349)</f>
        <v>127025752</v>
      </c>
      <c r="E350" s="35">
        <f>SUM(E342:E349)</f>
        <v>134364191</v>
      </c>
      <c r="F350" s="35">
        <f>SUM(F342:F349)</f>
        <v>55374887</v>
      </c>
      <c r="G350" s="36">
        <f t="shared" si="63"/>
        <v>0.41212533330401996</v>
      </c>
      <c r="H350" s="37">
        <f aca="true" t="shared" si="68" ref="H350:W350">SUM(H342:H349)</f>
        <v>830650</v>
      </c>
      <c r="I350" s="35">
        <f t="shared" si="68"/>
        <v>1801514</v>
      </c>
      <c r="J350" s="38">
        <f t="shared" si="68"/>
        <v>9032962</v>
      </c>
      <c r="K350" s="38">
        <f t="shared" si="68"/>
        <v>11665126</v>
      </c>
      <c r="L350" s="37">
        <f t="shared" si="68"/>
        <v>11039358</v>
      </c>
      <c r="M350" s="35">
        <f t="shared" si="68"/>
        <v>10263220</v>
      </c>
      <c r="N350" s="38">
        <f t="shared" si="68"/>
        <v>3722117</v>
      </c>
      <c r="O350" s="38">
        <f t="shared" si="68"/>
        <v>25024695</v>
      </c>
      <c r="P350" s="37">
        <f t="shared" si="68"/>
        <v>2695995</v>
      </c>
      <c r="Q350" s="35">
        <f t="shared" si="68"/>
        <v>8231373</v>
      </c>
      <c r="R350" s="38">
        <f t="shared" si="68"/>
        <v>7757698</v>
      </c>
      <c r="S350" s="38">
        <f t="shared" si="68"/>
        <v>18685066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1884000</v>
      </c>
      <c r="E351" s="27">
        <v>0</v>
      </c>
      <c r="F351" s="27">
        <v>0</v>
      </c>
      <c r="G351" s="28">
        <f t="shared" si="63"/>
        <v>0</v>
      </c>
      <c r="H351" s="29">
        <v>0</v>
      </c>
      <c r="I351" s="27">
        <v>0</v>
      </c>
      <c r="J351" s="30">
        <v>0</v>
      </c>
      <c r="K351" s="30">
        <v>0</v>
      </c>
      <c r="L351" s="29">
        <v>0</v>
      </c>
      <c r="M351" s="27">
        <v>0</v>
      </c>
      <c r="N351" s="30">
        <v>0</v>
      </c>
      <c r="O351" s="30">
        <v>0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1293500</v>
      </c>
      <c r="E352" s="27">
        <v>1029000</v>
      </c>
      <c r="F352" s="27">
        <v>0</v>
      </c>
      <c r="G352" s="28">
        <f t="shared" si="63"/>
        <v>0</v>
      </c>
      <c r="H352" s="29">
        <v>0</v>
      </c>
      <c r="I352" s="27">
        <v>0</v>
      </c>
      <c r="J352" s="30">
        <v>0</v>
      </c>
      <c r="K352" s="30">
        <v>0</v>
      </c>
      <c r="L352" s="29">
        <v>0</v>
      </c>
      <c r="M352" s="27">
        <v>0</v>
      </c>
      <c r="N352" s="30">
        <v>0</v>
      </c>
      <c r="O352" s="30">
        <v>0</v>
      </c>
      <c r="P352" s="29">
        <v>0</v>
      </c>
      <c r="Q352" s="27">
        <v>0</v>
      </c>
      <c r="R352" s="30">
        <v>0</v>
      </c>
      <c r="S352" s="30">
        <v>0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15667579</v>
      </c>
      <c r="E353" s="27">
        <v>0</v>
      </c>
      <c r="F353" s="27">
        <v>0</v>
      </c>
      <c r="G353" s="28">
        <f t="shared" si="63"/>
        <v>0</v>
      </c>
      <c r="H353" s="29">
        <v>0</v>
      </c>
      <c r="I353" s="27">
        <v>0</v>
      </c>
      <c r="J353" s="30">
        <v>0</v>
      </c>
      <c r="K353" s="30">
        <v>0</v>
      </c>
      <c r="L353" s="29">
        <v>0</v>
      </c>
      <c r="M353" s="27">
        <v>0</v>
      </c>
      <c r="N353" s="30">
        <v>0</v>
      </c>
      <c r="O353" s="30">
        <v>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68500</v>
      </c>
      <c r="E354" s="27">
        <v>0</v>
      </c>
      <c r="F354" s="27">
        <v>0</v>
      </c>
      <c r="G354" s="28">
        <f t="shared" si="63"/>
        <v>0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0</v>
      </c>
      <c r="N354" s="30">
        <v>0</v>
      </c>
      <c r="O354" s="30">
        <v>0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639</v>
      </c>
      <c r="C355" s="55"/>
      <c r="D355" s="56">
        <f>SUM(D351:D354)</f>
        <v>18913579</v>
      </c>
      <c r="E355" s="57">
        <f>SUM(E351:E354)</f>
        <v>1029000</v>
      </c>
      <c r="F355" s="57">
        <f>SUM(F351:F354)</f>
        <v>0</v>
      </c>
      <c r="G355" s="58">
        <f t="shared" si="63"/>
        <v>0</v>
      </c>
      <c r="H355" s="59">
        <f aca="true" t="shared" si="69" ref="H355:W355">SUM(H351:H354)</f>
        <v>0</v>
      </c>
      <c r="I355" s="57">
        <f t="shared" si="69"/>
        <v>0</v>
      </c>
      <c r="J355" s="60">
        <f t="shared" si="69"/>
        <v>0</v>
      </c>
      <c r="K355" s="60">
        <f t="shared" si="69"/>
        <v>0</v>
      </c>
      <c r="L355" s="59">
        <f t="shared" si="69"/>
        <v>0</v>
      </c>
      <c r="M355" s="57">
        <f t="shared" si="69"/>
        <v>0</v>
      </c>
      <c r="N355" s="60">
        <f t="shared" si="69"/>
        <v>0</v>
      </c>
      <c r="O355" s="60">
        <f t="shared" si="69"/>
        <v>0</v>
      </c>
      <c r="P355" s="59">
        <f t="shared" si="69"/>
        <v>0</v>
      </c>
      <c r="Q355" s="57">
        <f t="shared" si="69"/>
        <v>0</v>
      </c>
      <c r="R355" s="60">
        <f t="shared" si="69"/>
        <v>0</v>
      </c>
      <c r="S355" s="60">
        <f t="shared" si="69"/>
        <v>0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553185937</v>
      </c>
      <c r="E356" s="65">
        <f>SUM(E320,E322:E327,E329:E334,E336:E340,E342:E349,E351:E354)</f>
        <v>3459414908</v>
      </c>
      <c r="F356" s="65">
        <f>SUM(F320,F322:F327,F329:F334,F336:F340,F342:F349,F351:F354)</f>
        <v>2109936820</v>
      </c>
      <c r="G356" s="66">
        <f t="shared" si="63"/>
        <v>0.6099114665664152</v>
      </c>
      <c r="H356" s="67">
        <f aca="true" t="shared" si="70" ref="H356:W356">SUM(H320,H322:H327,H329:H334,H336:H340,H342:H349,H351:H354)</f>
        <v>110845308</v>
      </c>
      <c r="I356" s="65">
        <f t="shared" si="70"/>
        <v>232851329</v>
      </c>
      <c r="J356" s="68">
        <f t="shared" si="70"/>
        <v>249922680</v>
      </c>
      <c r="K356" s="68">
        <f t="shared" si="70"/>
        <v>593619317</v>
      </c>
      <c r="L356" s="67">
        <f t="shared" si="70"/>
        <v>251647442</v>
      </c>
      <c r="M356" s="65">
        <f t="shared" si="70"/>
        <v>255282974</v>
      </c>
      <c r="N356" s="68">
        <f t="shared" si="70"/>
        <v>250072839</v>
      </c>
      <c r="O356" s="68">
        <f t="shared" si="70"/>
        <v>757003255</v>
      </c>
      <c r="P356" s="67">
        <f t="shared" si="70"/>
        <v>244654733</v>
      </c>
      <c r="Q356" s="65">
        <f t="shared" si="70"/>
        <v>256137135</v>
      </c>
      <c r="R356" s="68">
        <f t="shared" si="70"/>
        <v>258522380</v>
      </c>
      <c r="S356" s="68">
        <f t="shared" si="70"/>
        <v>759314248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14133950862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13395703370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4787004489</v>
      </c>
      <c r="G357" s="74">
        <f t="shared" si="63"/>
        <v>0.3573537243083937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181946054</v>
      </c>
      <c r="I357" s="76">
        <f t="shared" si="71"/>
        <v>451152811</v>
      </c>
      <c r="J357" s="77">
        <f t="shared" si="71"/>
        <v>993352039</v>
      </c>
      <c r="K357" s="77">
        <f t="shared" si="71"/>
        <v>1626450904</v>
      </c>
      <c r="L357" s="75">
        <f t="shared" si="71"/>
        <v>524535761</v>
      </c>
      <c r="M357" s="76">
        <f t="shared" si="71"/>
        <v>556690153</v>
      </c>
      <c r="N357" s="77">
        <f t="shared" si="71"/>
        <v>522895993</v>
      </c>
      <c r="O357" s="77">
        <f t="shared" si="71"/>
        <v>1604121907</v>
      </c>
      <c r="P357" s="75">
        <f t="shared" si="71"/>
        <v>509621261</v>
      </c>
      <c r="Q357" s="76">
        <f t="shared" si="71"/>
        <v>503868507</v>
      </c>
      <c r="R357" s="77">
        <f t="shared" si="71"/>
        <v>542941910</v>
      </c>
      <c r="S357" s="77">
        <f t="shared" si="71"/>
        <v>1556431678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  <row r="358" ht="11.25">
      <c r="B358" s="78" t="s">
        <v>642</v>
      </c>
    </row>
  </sheetData>
  <sheetProtection password="F954" sheet="1" objects="1" scenarios="1"/>
  <mergeCells count="1">
    <mergeCell ref="B1:W1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2" man="1"/>
    <brk id="107" max="22" man="1"/>
    <brk id="16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2014-05-20T13:45:42Z</cp:lastPrinted>
  <dcterms:created xsi:type="dcterms:W3CDTF">2014-05-12T11:45:21Z</dcterms:created>
  <dcterms:modified xsi:type="dcterms:W3CDTF">2014-05-20T13:46:27Z</dcterms:modified>
  <cp:category/>
  <cp:version/>
  <cp:contentType/>
  <cp:contentStatus/>
</cp:coreProperties>
</file>